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lackcoffer\"/>
    </mc:Choice>
  </mc:AlternateContent>
  <xr:revisionPtr revIDLastSave="0" documentId="13_ncr:1_{AF06C938-9694-4024-87A7-E53A1FEF96A1}" xr6:coauthVersionLast="47" xr6:coauthVersionMax="47" xr10:uidLastSave="{00000000-0000-0000-0000-000000000000}"/>
  <bookViews>
    <workbookView xWindow="-120" yWindow="-120" windowWidth="20730" windowHeight="11160" tabRatio="651" activeTab="3" xr2:uid="{F67F38AD-447A-44EB-869F-4DFADB9BBDD9}"/>
  </bookViews>
  <sheets>
    <sheet name="Data Analysis" sheetId="8" r:id="rId1"/>
    <sheet name="Topology Simulation" sheetId="1" r:id="rId2"/>
    <sheet name="User History Generation" sheetId="9" r:id="rId3"/>
    <sheet name="User History Fixed" sheetId="11" r:id="rId4"/>
    <sheet name="Installation Load Curve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6" i="11" l="1"/>
  <c r="T85" i="11"/>
  <c r="T78" i="11"/>
  <c r="T79" i="11"/>
  <c r="T80" i="11"/>
  <c r="T81" i="11"/>
  <c r="T82" i="11"/>
  <c r="T83" i="11"/>
  <c r="T77" i="11"/>
  <c r="S78" i="11"/>
  <c r="S79" i="11"/>
  <c r="S80" i="11"/>
  <c r="S81" i="11"/>
  <c r="S82" i="11"/>
  <c r="S83" i="11"/>
  <c r="S77" i="11"/>
  <c r="AB68" i="11"/>
  <c r="AB69" i="11"/>
  <c r="AB70" i="11"/>
  <c r="AB71" i="11"/>
  <c r="AB67" i="11"/>
  <c r="AA68" i="11"/>
  <c r="AA69" i="11"/>
  <c r="AA70" i="11"/>
  <c r="AA71" i="11"/>
  <c r="AA67" i="11"/>
  <c r="R57" i="11"/>
  <c r="S57" i="11"/>
  <c r="T57" i="11"/>
  <c r="U57" i="11"/>
  <c r="V57" i="11"/>
  <c r="W57" i="11"/>
  <c r="Q57" i="11"/>
  <c r="Y38" i="11"/>
  <c r="Z38" i="11" s="1"/>
  <c r="R51" i="11" s="1"/>
  <c r="Y39" i="11"/>
  <c r="Z39" i="11" s="1"/>
  <c r="R52" i="11" s="1"/>
  <c r="Y40" i="11"/>
  <c r="Z40" i="11" s="1"/>
  <c r="Y41" i="11"/>
  <c r="Z41" i="11" s="1"/>
  <c r="Y42" i="11"/>
  <c r="Z42" i="11" s="1"/>
  <c r="Y37" i="11"/>
  <c r="Z37" i="11" s="1"/>
  <c r="R50" i="11" s="1"/>
  <c r="M390" i="11"/>
  <c r="M391" i="11" s="1"/>
  <c r="AC47" i="11"/>
  <c r="AD47" i="11" s="1"/>
  <c r="AC42" i="11"/>
  <c r="AD42" i="11" s="1"/>
  <c r="AC44" i="11"/>
  <c r="AD44" i="11" s="1"/>
  <c r="AC37" i="11"/>
  <c r="AD37" i="11" s="1"/>
  <c r="AC39" i="11"/>
  <c r="AD39" i="11" s="1"/>
  <c r="AC40" i="11"/>
  <c r="AD40" i="11" s="1"/>
  <c r="AC41" i="11"/>
  <c r="AD41" i="11" s="1"/>
  <c r="AC38" i="11"/>
  <c r="AD38" i="11" s="1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25" i="9"/>
  <c r="G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C97" i="9"/>
  <c r="D97" i="9"/>
  <c r="C98" i="9"/>
  <c r="D98" i="9"/>
  <c r="C99" i="9"/>
  <c r="D99" i="9"/>
  <c r="C100" i="9"/>
  <c r="D100" i="9"/>
  <c r="C101" i="9"/>
  <c r="D101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C110" i="9"/>
  <c r="D110" i="9"/>
  <c r="C111" i="9"/>
  <c r="D111" i="9"/>
  <c r="C112" i="9"/>
  <c r="D112" i="9"/>
  <c r="C113" i="9"/>
  <c r="D113" i="9"/>
  <c r="C114" i="9"/>
  <c r="D114" i="9"/>
  <c r="C115" i="9"/>
  <c r="D115" i="9"/>
  <c r="C116" i="9"/>
  <c r="D116" i="9"/>
  <c r="C117" i="9"/>
  <c r="D117" i="9"/>
  <c r="C118" i="9"/>
  <c r="D118" i="9"/>
  <c r="C119" i="9"/>
  <c r="D119" i="9"/>
  <c r="C120" i="9"/>
  <c r="D120" i="9"/>
  <c r="C121" i="9"/>
  <c r="D121" i="9"/>
  <c r="C122" i="9"/>
  <c r="D122" i="9"/>
  <c r="C123" i="9"/>
  <c r="D123" i="9"/>
  <c r="C124" i="9"/>
  <c r="D124" i="9"/>
  <c r="C125" i="9"/>
  <c r="D125" i="9"/>
  <c r="C126" i="9"/>
  <c r="D126" i="9"/>
  <c r="C127" i="9"/>
  <c r="D127" i="9"/>
  <c r="C128" i="9"/>
  <c r="D128" i="9"/>
  <c r="C129" i="9"/>
  <c r="D129" i="9"/>
  <c r="C130" i="9"/>
  <c r="D130" i="9"/>
  <c r="C131" i="9"/>
  <c r="D131" i="9"/>
  <c r="C132" i="9"/>
  <c r="D132" i="9"/>
  <c r="C133" i="9"/>
  <c r="D133" i="9"/>
  <c r="C134" i="9"/>
  <c r="D134" i="9"/>
  <c r="C135" i="9"/>
  <c r="D135" i="9"/>
  <c r="C136" i="9"/>
  <c r="D136" i="9"/>
  <c r="C137" i="9"/>
  <c r="D137" i="9"/>
  <c r="C138" i="9"/>
  <c r="D138" i="9"/>
  <c r="C139" i="9"/>
  <c r="D139" i="9"/>
  <c r="C140" i="9"/>
  <c r="D140" i="9"/>
  <c r="C141" i="9"/>
  <c r="D141" i="9"/>
  <c r="C142" i="9"/>
  <c r="D142" i="9"/>
  <c r="C143" i="9"/>
  <c r="D143" i="9"/>
  <c r="C144" i="9"/>
  <c r="D144" i="9"/>
  <c r="C145" i="9"/>
  <c r="D145" i="9"/>
  <c r="C146" i="9"/>
  <c r="D146" i="9"/>
  <c r="C147" i="9"/>
  <c r="D147" i="9"/>
  <c r="C148" i="9"/>
  <c r="D148" i="9"/>
  <c r="C149" i="9"/>
  <c r="D149" i="9"/>
  <c r="C150" i="9"/>
  <c r="D150" i="9"/>
  <c r="C151" i="9"/>
  <c r="D151" i="9"/>
  <c r="C152" i="9"/>
  <c r="D152" i="9"/>
  <c r="C153" i="9"/>
  <c r="D153" i="9"/>
  <c r="C154" i="9"/>
  <c r="D154" i="9"/>
  <c r="C155" i="9"/>
  <c r="D155" i="9"/>
  <c r="C156" i="9"/>
  <c r="D156" i="9"/>
  <c r="C157" i="9"/>
  <c r="D157" i="9"/>
  <c r="C158" i="9"/>
  <c r="D158" i="9"/>
  <c r="C159" i="9"/>
  <c r="D159" i="9"/>
  <c r="C160" i="9"/>
  <c r="D160" i="9"/>
  <c r="C161" i="9"/>
  <c r="D161" i="9"/>
  <c r="C162" i="9"/>
  <c r="D162" i="9"/>
  <c r="C163" i="9"/>
  <c r="D163" i="9"/>
  <c r="C164" i="9"/>
  <c r="D164" i="9"/>
  <c r="C165" i="9"/>
  <c r="D165" i="9"/>
  <c r="C166" i="9"/>
  <c r="D166" i="9"/>
  <c r="C167" i="9"/>
  <c r="D167" i="9"/>
  <c r="C168" i="9"/>
  <c r="D168" i="9"/>
  <c r="C169" i="9"/>
  <c r="D169" i="9"/>
  <c r="C170" i="9"/>
  <c r="D170" i="9"/>
  <c r="C171" i="9"/>
  <c r="D171" i="9"/>
  <c r="C172" i="9"/>
  <c r="D172" i="9"/>
  <c r="C173" i="9"/>
  <c r="D173" i="9"/>
  <c r="C174" i="9"/>
  <c r="D174" i="9"/>
  <c r="C175" i="9"/>
  <c r="D175" i="9"/>
  <c r="C176" i="9"/>
  <c r="D176" i="9"/>
  <c r="C177" i="9"/>
  <c r="D177" i="9"/>
  <c r="C178" i="9"/>
  <c r="D178" i="9"/>
  <c r="C179" i="9"/>
  <c r="D179" i="9"/>
  <c r="C180" i="9"/>
  <c r="D180" i="9"/>
  <c r="C181" i="9"/>
  <c r="D181" i="9"/>
  <c r="C182" i="9"/>
  <c r="D182" i="9"/>
  <c r="C183" i="9"/>
  <c r="D183" i="9"/>
  <c r="C184" i="9"/>
  <c r="D184" i="9"/>
  <c r="C185" i="9"/>
  <c r="D185" i="9"/>
  <c r="C186" i="9"/>
  <c r="D186" i="9"/>
  <c r="C187" i="9"/>
  <c r="D187" i="9"/>
  <c r="C188" i="9"/>
  <c r="D188" i="9"/>
  <c r="C189" i="9"/>
  <c r="D189" i="9"/>
  <c r="C190" i="9"/>
  <c r="D190" i="9"/>
  <c r="C191" i="9"/>
  <c r="D191" i="9"/>
  <c r="C192" i="9"/>
  <c r="D192" i="9"/>
  <c r="C193" i="9"/>
  <c r="D193" i="9"/>
  <c r="C194" i="9"/>
  <c r="D194" i="9"/>
  <c r="C195" i="9"/>
  <c r="D195" i="9"/>
  <c r="C196" i="9"/>
  <c r="D196" i="9"/>
  <c r="C197" i="9"/>
  <c r="D197" i="9"/>
  <c r="C198" i="9"/>
  <c r="D198" i="9"/>
  <c r="C199" i="9"/>
  <c r="D199" i="9"/>
  <c r="C200" i="9"/>
  <c r="D200" i="9"/>
  <c r="C201" i="9"/>
  <c r="D201" i="9"/>
  <c r="C202" i="9"/>
  <c r="D202" i="9"/>
  <c r="C203" i="9"/>
  <c r="D203" i="9"/>
  <c r="C204" i="9"/>
  <c r="D204" i="9"/>
  <c r="C205" i="9"/>
  <c r="D205" i="9"/>
  <c r="C206" i="9"/>
  <c r="D206" i="9"/>
  <c r="C207" i="9"/>
  <c r="D207" i="9"/>
  <c r="C208" i="9"/>
  <c r="D208" i="9"/>
  <c r="C209" i="9"/>
  <c r="D209" i="9"/>
  <c r="C210" i="9"/>
  <c r="D210" i="9"/>
  <c r="C211" i="9"/>
  <c r="D211" i="9"/>
  <c r="C212" i="9"/>
  <c r="D212" i="9"/>
  <c r="C213" i="9"/>
  <c r="D213" i="9"/>
  <c r="C214" i="9"/>
  <c r="D214" i="9"/>
  <c r="C215" i="9"/>
  <c r="D215" i="9"/>
  <c r="C216" i="9"/>
  <c r="D216" i="9"/>
  <c r="C217" i="9"/>
  <c r="D217" i="9"/>
  <c r="C218" i="9"/>
  <c r="D218" i="9"/>
  <c r="C219" i="9"/>
  <c r="D219" i="9"/>
  <c r="C220" i="9"/>
  <c r="D220" i="9"/>
  <c r="C221" i="9"/>
  <c r="D221" i="9"/>
  <c r="C222" i="9"/>
  <c r="D222" i="9"/>
  <c r="C223" i="9"/>
  <c r="D223" i="9"/>
  <c r="C224" i="9"/>
  <c r="D224" i="9"/>
  <c r="C225" i="9"/>
  <c r="D225" i="9"/>
  <c r="C226" i="9"/>
  <c r="D226" i="9"/>
  <c r="C227" i="9"/>
  <c r="D227" i="9"/>
  <c r="C228" i="9"/>
  <c r="D228" i="9"/>
  <c r="C229" i="9"/>
  <c r="D229" i="9"/>
  <c r="C230" i="9"/>
  <c r="D230" i="9"/>
  <c r="C231" i="9"/>
  <c r="D231" i="9"/>
  <c r="C232" i="9"/>
  <c r="D232" i="9"/>
  <c r="C233" i="9"/>
  <c r="D233" i="9"/>
  <c r="C234" i="9"/>
  <c r="D234" i="9"/>
  <c r="C235" i="9"/>
  <c r="D235" i="9"/>
  <c r="C236" i="9"/>
  <c r="D236" i="9"/>
  <c r="C237" i="9"/>
  <c r="D237" i="9"/>
  <c r="C238" i="9"/>
  <c r="D238" i="9"/>
  <c r="C239" i="9"/>
  <c r="D239" i="9"/>
  <c r="C240" i="9"/>
  <c r="D240" i="9"/>
  <c r="C241" i="9"/>
  <c r="D241" i="9"/>
  <c r="C242" i="9"/>
  <c r="D242" i="9"/>
  <c r="C243" i="9"/>
  <c r="D243" i="9"/>
  <c r="C244" i="9"/>
  <c r="D244" i="9"/>
  <c r="C245" i="9"/>
  <c r="D245" i="9"/>
  <c r="C246" i="9"/>
  <c r="D246" i="9"/>
  <c r="C247" i="9"/>
  <c r="D247" i="9"/>
  <c r="C248" i="9"/>
  <c r="D248" i="9"/>
  <c r="C249" i="9"/>
  <c r="D249" i="9"/>
  <c r="C250" i="9"/>
  <c r="D250" i="9"/>
  <c r="C251" i="9"/>
  <c r="D251" i="9"/>
  <c r="C252" i="9"/>
  <c r="D252" i="9"/>
  <c r="C253" i="9"/>
  <c r="D253" i="9"/>
  <c r="C254" i="9"/>
  <c r="D254" i="9"/>
  <c r="C255" i="9"/>
  <c r="D255" i="9"/>
  <c r="C256" i="9"/>
  <c r="D256" i="9"/>
  <c r="C257" i="9"/>
  <c r="D257" i="9"/>
  <c r="C258" i="9"/>
  <c r="D258" i="9"/>
  <c r="C259" i="9"/>
  <c r="D259" i="9"/>
  <c r="C260" i="9"/>
  <c r="D260" i="9"/>
  <c r="C261" i="9"/>
  <c r="D261" i="9"/>
  <c r="C262" i="9"/>
  <c r="D262" i="9"/>
  <c r="C263" i="9"/>
  <c r="D263" i="9"/>
  <c r="C264" i="9"/>
  <c r="D264" i="9"/>
  <c r="C265" i="9"/>
  <c r="D265" i="9"/>
  <c r="C266" i="9"/>
  <c r="D266" i="9"/>
  <c r="C267" i="9"/>
  <c r="D267" i="9"/>
  <c r="C268" i="9"/>
  <c r="D268" i="9"/>
  <c r="C269" i="9"/>
  <c r="D269" i="9"/>
  <c r="C270" i="9"/>
  <c r="D270" i="9"/>
  <c r="C271" i="9"/>
  <c r="D271" i="9"/>
  <c r="C272" i="9"/>
  <c r="D272" i="9"/>
  <c r="C273" i="9"/>
  <c r="D273" i="9"/>
  <c r="C274" i="9"/>
  <c r="D274" i="9"/>
  <c r="C275" i="9"/>
  <c r="D275" i="9"/>
  <c r="C276" i="9"/>
  <c r="D276" i="9"/>
  <c r="C277" i="9"/>
  <c r="D277" i="9"/>
  <c r="C278" i="9"/>
  <c r="D278" i="9"/>
  <c r="C279" i="9"/>
  <c r="D279" i="9"/>
  <c r="C280" i="9"/>
  <c r="D280" i="9"/>
  <c r="C281" i="9"/>
  <c r="D281" i="9"/>
  <c r="C282" i="9"/>
  <c r="D282" i="9"/>
  <c r="C283" i="9"/>
  <c r="D283" i="9"/>
  <c r="C284" i="9"/>
  <c r="D284" i="9"/>
  <c r="C285" i="9"/>
  <c r="D285" i="9"/>
  <c r="C286" i="9"/>
  <c r="D286" i="9"/>
  <c r="C287" i="9"/>
  <c r="D287" i="9"/>
  <c r="C288" i="9"/>
  <c r="D288" i="9"/>
  <c r="C289" i="9"/>
  <c r="D289" i="9"/>
  <c r="C290" i="9"/>
  <c r="D290" i="9"/>
  <c r="C291" i="9"/>
  <c r="D291" i="9"/>
  <c r="C292" i="9"/>
  <c r="D292" i="9"/>
  <c r="C293" i="9"/>
  <c r="D293" i="9"/>
  <c r="C294" i="9"/>
  <c r="D294" i="9"/>
  <c r="C295" i="9"/>
  <c r="D295" i="9"/>
  <c r="C296" i="9"/>
  <c r="D296" i="9"/>
  <c r="C297" i="9"/>
  <c r="D297" i="9"/>
  <c r="C298" i="9"/>
  <c r="D298" i="9"/>
  <c r="C299" i="9"/>
  <c r="D299" i="9"/>
  <c r="C300" i="9"/>
  <c r="D300" i="9"/>
  <c r="C301" i="9"/>
  <c r="D301" i="9"/>
  <c r="C302" i="9"/>
  <c r="D302" i="9"/>
  <c r="C303" i="9"/>
  <c r="D303" i="9"/>
  <c r="C304" i="9"/>
  <c r="D304" i="9"/>
  <c r="C305" i="9"/>
  <c r="D305" i="9"/>
  <c r="C306" i="9"/>
  <c r="D306" i="9"/>
  <c r="C307" i="9"/>
  <c r="D307" i="9"/>
  <c r="C308" i="9"/>
  <c r="D308" i="9"/>
  <c r="C309" i="9"/>
  <c r="D309" i="9"/>
  <c r="C310" i="9"/>
  <c r="D310" i="9"/>
  <c r="C311" i="9"/>
  <c r="D311" i="9"/>
  <c r="C312" i="9"/>
  <c r="D312" i="9"/>
  <c r="C313" i="9"/>
  <c r="D313" i="9"/>
  <c r="C314" i="9"/>
  <c r="D314" i="9"/>
  <c r="C315" i="9"/>
  <c r="D315" i="9"/>
  <c r="C316" i="9"/>
  <c r="D316" i="9"/>
  <c r="C317" i="9"/>
  <c r="D317" i="9"/>
  <c r="C318" i="9"/>
  <c r="D318" i="9"/>
  <c r="C319" i="9"/>
  <c r="D319" i="9"/>
  <c r="C320" i="9"/>
  <c r="D320" i="9"/>
  <c r="C321" i="9"/>
  <c r="D321" i="9"/>
  <c r="C322" i="9"/>
  <c r="D322" i="9"/>
  <c r="C323" i="9"/>
  <c r="D323" i="9"/>
  <c r="C324" i="9"/>
  <c r="D324" i="9"/>
  <c r="C325" i="9"/>
  <c r="D325" i="9"/>
  <c r="C326" i="9"/>
  <c r="D326" i="9"/>
  <c r="C327" i="9"/>
  <c r="D327" i="9"/>
  <c r="C328" i="9"/>
  <c r="D328" i="9"/>
  <c r="C329" i="9"/>
  <c r="D329" i="9"/>
  <c r="C330" i="9"/>
  <c r="D330" i="9"/>
  <c r="C331" i="9"/>
  <c r="D331" i="9"/>
  <c r="C332" i="9"/>
  <c r="D332" i="9"/>
  <c r="C333" i="9"/>
  <c r="D333" i="9"/>
  <c r="C334" i="9"/>
  <c r="D334" i="9"/>
  <c r="C335" i="9"/>
  <c r="D335" i="9"/>
  <c r="C336" i="9"/>
  <c r="D336" i="9"/>
  <c r="C337" i="9"/>
  <c r="D337" i="9"/>
  <c r="C338" i="9"/>
  <c r="D338" i="9"/>
  <c r="C339" i="9"/>
  <c r="D339" i="9"/>
  <c r="C340" i="9"/>
  <c r="D340" i="9"/>
  <c r="C341" i="9"/>
  <c r="D341" i="9"/>
  <c r="C342" i="9"/>
  <c r="D342" i="9"/>
  <c r="C343" i="9"/>
  <c r="D343" i="9"/>
  <c r="C344" i="9"/>
  <c r="D344" i="9"/>
  <c r="C345" i="9"/>
  <c r="D345" i="9"/>
  <c r="C346" i="9"/>
  <c r="D346" i="9"/>
  <c r="C347" i="9"/>
  <c r="D347" i="9"/>
  <c r="C348" i="9"/>
  <c r="D348" i="9"/>
  <c r="C349" i="9"/>
  <c r="D349" i="9"/>
  <c r="C350" i="9"/>
  <c r="D350" i="9"/>
  <c r="C351" i="9"/>
  <c r="D351" i="9"/>
  <c r="C352" i="9"/>
  <c r="D352" i="9"/>
  <c r="C353" i="9"/>
  <c r="D353" i="9"/>
  <c r="C354" i="9"/>
  <c r="D354" i="9"/>
  <c r="C355" i="9"/>
  <c r="D355" i="9"/>
  <c r="C356" i="9"/>
  <c r="D356" i="9"/>
  <c r="C357" i="9"/>
  <c r="D357" i="9"/>
  <c r="C358" i="9"/>
  <c r="D358" i="9"/>
  <c r="C359" i="9"/>
  <c r="D359" i="9"/>
  <c r="C360" i="9"/>
  <c r="D360" i="9"/>
  <c r="C361" i="9"/>
  <c r="D361" i="9"/>
  <c r="C362" i="9"/>
  <c r="D362" i="9"/>
  <c r="C363" i="9"/>
  <c r="D363" i="9"/>
  <c r="C364" i="9"/>
  <c r="D364" i="9"/>
  <c r="C365" i="9"/>
  <c r="D365" i="9"/>
  <c r="C366" i="9"/>
  <c r="D366" i="9"/>
  <c r="C367" i="9"/>
  <c r="D367" i="9"/>
  <c r="C368" i="9"/>
  <c r="D368" i="9"/>
  <c r="C369" i="9"/>
  <c r="D369" i="9"/>
  <c r="C370" i="9"/>
  <c r="D370" i="9"/>
  <c r="C371" i="9"/>
  <c r="D371" i="9"/>
  <c r="C372" i="9"/>
  <c r="D372" i="9"/>
  <c r="C373" i="9"/>
  <c r="D373" i="9"/>
  <c r="C374" i="9"/>
  <c r="D374" i="9"/>
  <c r="C375" i="9"/>
  <c r="D375" i="9"/>
  <c r="C376" i="9"/>
  <c r="D376" i="9"/>
  <c r="C377" i="9"/>
  <c r="D377" i="9"/>
  <c r="C378" i="9"/>
  <c r="D378" i="9"/>
  <c r="C379" i="9"/>
  <c r="D379" i="9"/>
  <c r="C380" i="9"/>
  <c r="D380" i="9"/>
  <c r="C381" i="9"/>
  <c r="D381" i="9"/>
  <c r="C382" i="9"/>
  <c r="D382" i="9"/>
  <c r="C383" i="9"/>
  <c r="D383" i="9"/>
  <c r="C384" i="9"/>
  <c r="D384" i="9"/>
  <c r="C385" i="9"/>
  <c r="D385" i="9"/>
  <c r="C386" i="9"/>
  <c r="D386" i="9"/>
  <c r="C387" i="9"/>
  <c r="D387" i="9"/>
  <c r="C388" i="9"/>
  <c r="D388" i="9"/>
  <c r="D24" i="9"/>
  <c r="C24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44" i="9"/>
  <c r="B45" i="9"/>
  <c r="B46" i="9"/>
  <c r="F2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F85" i="8"/>
  <c r="F79" i="8"/>
  <c r="F76" i="8"/>
  <c r="F73" i="8"/>
  <c r="F74" i="8" s="1"/>
  <c r="F8" i="1"/>
  <c r="M392" i="11" l="1"/>
  <c r="M393" i="11" s="1"/>
  <c r="AD43" i="11"/>
  <c r="Q51" i="11"/>
  <c r="U51" i="11"/>
  <c r="R54" i="11"/>
  <c r="V54" i="11"/>
  <c r="S54" i="11"/>
  <c r="W54" i="11"/>
  <c r="T54" i="11"/>
  <c r="Q54" i="11"/>
  <c r="U54" i="11"/>
  <c r="R53" i="11"/>
  <c r="V53" i="11"/>
  <c r="S53" i="11"/>
  <c r="W53" i="11"/>
  <c r="T53" i="11"/>
  <c r="Q53" i="11"/>
  <c r="U53" i="11"/>
  <c r="R55" i="11"/>
  <c r="V55" i="11"/>
  <c r="S55" i="11"/>
  <c r="W55" i="11"/>
  <c r="T55" i="11"/>
  <c r="Q55" i="11"/>
  <c r="U55" i="11"/>
  <c r="U50" i="11"/>
  <c r="U52" i="11"/>
  <c r="Q52" i="11"/>
  <c r="Q50" i="11"/>
  <c r="T50" i="11"/>
  <c r="T52" i="11"/>
  <c r="T51" i="11"/>
  <c r="W50" i="11"/>
  <c r="S50" i="11"/>
  <c r="W52" i="11"/>
  <c r="S52" i="11"/>
  <c r="W51" i="11"/>
  <c r="S51" i="11"/>
  <c r="V50" i="11"/>
  <c r="V52" i="11"/>
  <c r="V51" i="11"/>
  <c r="E104" i="9"/>
  <c r="E131" i="9"/>
  <c r="E119" i="9"/>
  <c r="E117" i="9"/>
  <c r="E329" i="9"/>
  <c r="E372" i="9"/>
  <c r="E370" i="9"/>
  <c r="E367" i="9"/>
  <c r="E248" i="9"/>
  <c r="E328" i="9"/>
  <c r="E349" i="9"/>
  <c r="E218" i="9"/>
  <c r="E186" i="9"/>
  <c r="E167" i="9"/>
  <c r="E366" i="9"/>
  <c r="E231" i="9"/>
  <c r="E145" i="9"/>
  <c r="E144" i="9"/>
  <c r="E66" i="9"/>
  <c r="E64" i="9"/>
  <c r="E54" i="9"/>
  <c r="E311" i="9"/>
  <c r="E310" i="9"/>
  <c r="E309" i="9"/>
  <c r="E308" i="9"/>
  <c r="E257" i="9"/>
  <c r="E246" i="9"/>
  <c r="E238" i="9"/>
  <c r="E358" i="9"/>
  <c r="E357" i="9"/>
  <c r="E355" i="9"/>
  <c r="E354" i="9"/>
  <c r="E353" i="9"/>
  <c r="E336" i="9"/>
  <c r="E135" i="9"/>
  <c r="E108" i="9"/>
  <c r="E99" i="9"/>
  <c r="E364" i="9"/>
  <c r="E347" i="9"/>
  <c r="E343" i="9"/>
  <c r="E341" i="9"/>
  <c r="E340" i="9"/>
  <c r="E227" i="9"/>
  <c r="E208" i="9"/>
  <c r="E148" i="9"/>
  <c r="E374" i="9"/>
  <c r="E351" i="9"/>
  <c r="E75" i="9"/>
  <c r="E281" i="9"/>
  <c r="E274" i="9"/>
  <c r="E273" i="9"/>
  <c r="E265" i="9"/>
  <c r="E264" i="9"/>
  <c r="E165" i="9"/>
  <c r="E151" i="9"/>
  <c r="E125" i="9"/>
  <c r="E378" i="9"/>
  <c r="E71" i="9"/>
  <c r="E58" i="9"/>
  <c r="E47" i="9"/>
  <c r="E316" i="9"/>
  <c r="E270" i="9"/>
  <c r="E261" i="9"/>
  <c r="E242" i="9"/>
  <c r="E226" i="9"/>
  <c r="E225" i="9"/>
  <c r="E195" i="9"/>
  <c r="E187" i="9"/>
  <c r="E172" i="9"/>
  <c r="E169" i="9"/>
  <c r="E157" i="9"/>
  <c r="E156" i="9"/>
  <c r="E109" i="9"/>
  <c r="E97" i="9"/>
  <c r="E83" i="9"/>
  <c r="E77" i="9"/>
  <c r="E376" i="9"/>
  <c r="E334" i="9"/>
  <c r="E286" i="9"/>
  <c r="E277" i="9"/>
  <c r="E258" i="9"/>
  <c r="E214" i="9"/>
  <c r="E202" i="9"/>
  <c r="E200" i="9"/>
  <c r="E199" i="9"/>
  <c r="E191" i="9"/>
  <c r="E190" i="9"/>
  <c r="E91" i="9"/>
  <c r="E386" i="9"/>
  <c r="E385" i="9"/>
  <c r="E371" i="9"/>
  <c r="E332" i="9"/>
  <c r="E320" i="9"/>
  <c r="E317" i="9"/>
  <c r="E280" i="9"/>
  <c r="E230" i="9"/>
  <c r="E229" i="9"/>
  <c r="E201" i="9"/>
  <c r="E194" i="9"/>
  <c r="E193" i="9"/>
  <c r="E159" i="9"/>
  <c r="E147" i="9"/>
  <c r="E118" i="9"/>
  <c r="E76" i="9"/>
  <c r="E388" i="9"/>
  <c r="E368" i="9"/>
  <c r="E339" i="9"/>
  <c r="E331" i="9"/>
  <c r="E319" i="9"/>
  <c r="E44" i="9"/>
  <c r="E244" i="9"/>
  <c r="E219" i="9"/>
  <c r="E182" i="9"/>
  <c r="E136" i="9"/>
  <c r="E381" i="9"/>
  <c r="E379" i="9"/>
  <c r="E74" i="9"/>
  <c r="E62" i="9"/>
  <c r="E250" i="9"/>
  <c r="E223" i="9"/>
  <c r="E222" i="9"/>
  <c r="E176" i="9"/>
  <c r="E164" i="9"/>
  <c r="E161" i="9"/>
  <c r="E150" i="9"/>
  <c r="E141" i="9"/>
  <c r="E140" i="9"/>
  <c r="E139" i="9"/>
  <c r="E87" i="9"/>
  <c r="E375" i="9"/>
  <c r="E362" i="9"/>
  <c r="E361" i="9"/>
  <c r="E345" i="9"/>
  <c r="E344" i="9"/>
  <c r="E324" i="9"/>
  <c r="E322" i="9"/>
  <c r="E321" i="9"/>
  <c r="E67" i="9"/>
  <c r="E60" i="9"/>
  <c r="E302" i="9"/>
  <c r="E301" i="9"/>
  <c r="E300" i="9"/>
  <c r="E294" i="9"/>
  <c r="E293" i="9"/>
  <c r="E291" i="9"/>
  <c r="E285" i="9"/>
  <c r="E276" i="9"/>
  <c r="E272" i="9"/>
  <c r="E271" i="9"/>
  <c r="E266" i="9"/>
  <c r="E262" i="9"/>
  <c r="E253" i="9"/>
  <c r="E211" i="9"/>
  <c r="E128" i="9"/>
  <c r="E95" i="9"/>
  <c r="E51" i="9"/>
  <c r="E315" i="9"/>
  <c r="E307" i="9"/>
  <c r="E382" i="9"/>
  <c r="E63" i="9"/>
  <c r="E50" i="9"/>
  <c r="E314" i="9"/>
  <c r="E313" i="9"/>
  <c r="E312" i="9"/>
  <c r="E306" i="9"/>
  <c r="E305" i="9"/>
  <c r="E304" i="9"/>
  <c r="E298" i="9"/>
  <c r="E297" i="9"/>
  <c r="E296" i="9"/>
  <c r="E290" i="9"/>
  <c r="E289" i="9"/>
  <c r="E288" i="9"/>
  <c r="E282" i="9"/>
  <c r="E278" i="9"/>
  <c r="E269" i="9"/>
  <c r="E260" i="9"/>
  <c r="E256" i="9"/>
  <c r="E255" i="9"/>
  <c r="E249" i="9"/>
  <c r="E179" i="9"/>
  <c r="E348" i="9"/>
  <c r="E333" i="9"/>
  <c r="E210" i="9"/>
  <c r="E209" i="9"/>
  <c r="E178" i="9"/>
  <c r="E177" i="9"/>
  <c r="E149" i="9"/>
  <c r="E127" i="9"/>
  <c r="E126" i="9"/>
  <c r="E78" i="9"/>
  <c r="E380" i="9"/>
  <c r="E356" i="9"/>
  <c r="E327" i="9"/>
  <c r="E323" i="9"/>
  <c r="E254" i="9"/>
  <c r="E245" i="9"/>
  <c r="E241" i="9"/>
  <c r="E235" i="9"/>
  <c r="E217" i="9"/>
  <c r="E216" i="9"/>
  <c r="E207" i="9"/>
  <c r="E203" i="9"/>
  <c r="E198" i="9"/>
  <c r="E185" i="9"/>
  <c r="E184" i="9"/>
  <c r="E175" i="9"/>
  <c r="E153" i="9"/>
  <c r="E134" i="9"/>
  <c r="E133" i="9"/>
  <c r="E124" i="9"/>
  <c r="E120" i="9"/>
  <c r="E107" i="9"/>
  <c r="E101" i="9"/>
  <c r="E96" i="9"/>
  <c r="E84" i="9"/>
  <c r="E384" i="9"/>
  <c r="E383" i="9"/>
  <c r="E365" i="9"/>
  <c r="E360" i="9"/>
  <c r="E359" i="9"/>
  <c r="E352" i="9"/>
  <c r="E335" i="9"/>
  <c r="E325" i="9"/>
  <c r="E239" i="9"/>
  <c r="E234" i="9"/>
  <c r="E224" i="9"/>
  <c r="E215" i="9"/>
  <c r="E206" i="9"/>
  <c r="E192" i="9"/>
  <c r="E183" i="9"/>
  <c r="E174" i="9"/>
  <c r="E166" i="9"/>
  <c r="E158" i="9"/>
  <c r="E146" i="9"/>
  <c r="E132" i="9"/>
  <c r="E123" i="9"/>
  <c r="E112" i="9"/>
  <c r="E111" i="9"/>
  <c r="E110" i="9"/>
  <c r="E105" i="9"/>
  <c r="E94" i="9"/>
  <c r="E88" i="9"/>
  <c r="E387" i="9"/>
  <c r="E377" i="9"/>
  <c r="E369" i="9"/>
  <c r="E363" i="9"/>
  <c r="E337" i="9"/>
  <c r="E318" i="9"/>
  <c r="E303" i="9"/>
  <c r="E299" i="9"/>
  <c r="E295" i="9"/>
  <c r="E292" i="9"/>
  <c r="E287" i="9"/>
  <c r="E284" i="9"/>
  <c r="E283" i="9"/>
  <c r="E268" i="9"/>
  <c r="E267" i="9"/>
  <c r="E252" i="9"/>
  <c r="E251" i="9"/>
  <c r="E221" i="9"/>
  <c r="E220" i="9"/>
  <c r="E205" i="9"/>
  <c r="E204" i="9"/>
  <c r="E189" i="9"/>
  <c r="E188" i="9"/>
  <c r="E173" i="9"/>
  <c r="E168" i="9"/>
  <c r="E163" i="9"/>
  <c r="E162" i="9"/>
  <c r="E152" i="9"/>
  <c r="E138" i="9"/>
  <c r="E137" i="9"/>
  <c r="E122" i="9"/>
  <c r="E121" i="9"/>
  <c r="E114" i="9"/>
  <c r="E113" i="9"/>
  <c r="E103" i="9"/>
  <c r="E92" i="9"/>
  <c r="E80" i="9"/>
  <c r="E53" i="9"/>
  <c r="E49" i="9"/>
  <c r="E48" i="9"/>
  <c r="E279" i="9"/>
  <c r="E263" i="9"/>
  <c r="E247" i="9"/>
  <c r="E70" i="9"/>
  <c r="E59" i="9"/>
  <c r="E55" i="9"/>
  <c r="E275" i="9"/>
  <c r="E259" i="9"/>
  <c r="E243" i="9"/>
  <c r="E240" i="9"/>
  <c r="E237" i="9"/>
  <c r="E233" i="9"/>
  <c r="E232" i="9"/>
  <c r="E228" i="9"/>
  <c r="E213" i="9"/>
  <c r="E212" i="9"/>
  <c r="E197" i="9"/>
  <c r="E196" i="9"/>
  <c r="E181" i="9"/>
  <c r="E180" i="9"/>
  <c r="E171" i="9"/>
  <c r="E170" i="9"/>
  <c r="E160" i="9"/>
  <c r="E155" i="9"/>
  <c r="E154" i="9"/>
  <c r="E143" i="9"/>
  <c r="E142" i="9"/>
  <c r="E130" i="9"/>
  <c r="E129" i="9"/>
  <c r="E116" i="9"/>
  <c r="E115" i="9"/>
  <c r="E100" i="9"/>
  <c r="E98" i="9"/>
  <c r="E93" i="9"/>
  <c r="E90" i="9"/>
  <c r="E89" i="9"/>
  <c r="E86" i="9"/>
  <c r="E85" i="9"/>
  <c r="E82" i="9"/>
  <c r="E81" i="9"/>
  <c r="E79" i="9"/>
  <c r="E373" i="9"/>
  <c r="E338" i="9"/>
  <c r="E342" i="9"/>
  <c r="E326" i="9"/>
  <c r="E350" i="9"/>
  <c r="E346" i="9"/>
  <c r="E330" i="9"/>
  <c r="E57" i="9"/>
  <c r="E56" i="9"/>
  <c r="E52" i="9"/>
  <c r="E73" i="9"/>
  <c r="E69" i="9"/>
  <c r="E65" i="9"/>
  <c r="E61" i="9"/>
  <c r="E236" i="9"/>
  <c r="E102" i="9"/>
  <c r="E106" i="9"/>
  <c r="E68" i="9"/>
  <c r="E72" i="9"/>
  <c r="E46" i="9"/>
  <c r="E45" i="9"/>
  <c r="E35" i="9"/>
  <c r="E31" i="9"/>
  <c r="E27" i="9"/>
  <c r="E39" i="9"/>
  <c r="E43" i="9"/>
  <c r="E40" i="9"/>
  <c r="E26" i="9"/>
  <c r="E37" i="9"/>
  <c r="E38" i="9"/>
  <c r="E41" i="9"/>
  <c r="E42" i="9"/>
  <c r="E30" i="9"/>
  <c r="E33" i="9"/>
  <c r="E29" i="9"/>
  <c r="E25" i="9"/>
  <c r="E34" i="9"/>
  <c r="E36" i="9"/>
  <c r="E32" i="9"/>
  <c r="E28" i="9"/>
  <c r="E24" i="9"/>
  <c r="H24" i="9"/>
  <c r="I24" i="9" s="1"/>
  <c r="C9" i="1"/>
  <c r="F9" i="1" s="1"/>
  <c r="X15" i="1"/>
  <c r="X13" i="1"/>
  <c r="V58" i="11" l="1"/>
  <c r="X51" i="11"/>
  <c r="T58" i="11"/>
  <c r="U58" i="11"/>
  <c r="S58" i="11"/>
  <c r="X54" i="11"/>
  <c r="R58" i="11"/>
  <c r="W58" i="11"/>
  <c r="Q58" i="11"/>
  <c r="X50" i="11"/>
  <c r="X53" i="11"/>
  <c r="X52" i="11"/>
  <c r="X55" i="11"/>
  <c r="L24" i="9"/>
  <c r="J24" i="9"/>
  <c r="C10" i="1"/>
  <c r="F10" i="1" s="1"/>
  <c r="X58" i="11" l="1"/>
  <c r="M24" i="9"/>
  <c r="F25" i="9"/>
  <c r="H25" i="9" s="1"/>
  <c r="I25" i="9" s="1"/>
  <c r="K24" i="9"/>
  <c r="X9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L25" i="9" l="1"/>
  <c r="J25" i="9"/>
  <c r="X12" i="1"/>
  <c r="S12" i="1" s="1"/>
  <c r="X11" i="1"/>
  <c r="X8" i="1"/>
  <c r="M25" i="9" l="1"/>
  <c r="F26" i="9"/>
  <c r="H26" i="9" s="1"/>
  <c r="I26" i="9" s="1"/>
  <c r="K25" i="9"/>
  <c r="S29" i="1"/>
  <c r="S19" i="1"/>
  <c r="S25" i="1"/>
  <c r="S33" i="1"/>
  <c r="S39" i="1"/>
  <c r="J26" i="9" l="1"/>
  <c r="L26" i="9"/>
  <c r="M10" i="1"/>
  <c r="AF10" i="1"/>
  <c r="AF11" i="1"/>
  <c r="AF12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M35" i="1"/>
  <c r="M26" i="9" l="1"/>
  <c r="F27" i="9"/>
  <c r="H27" i="9" s="1"/>
  <c r="I27" i="9" s="1"/>
  <c r="J27" i="9" s="1"/>
  <c r="L27" i="9" s="1"/>
  <c r="F28" i="9" s="1"/>
  <c r="H28" i="9" s="1"/>
  <c r="K26" i="9"/>
  <c r="M34" i="1"/>
  <c r="G10" i="1"/>
  <c r="H10" i="1" s="1"/>
  <c r="N10" i="1" s="1"/>
  <c r="M33" i="1"/>
  <c r="M27" i="9" l="1"/>
  <c r="K27" i="9"/>
  <c r="I28" i="9"/>
  <c r="J28" i="9" s="1"/>
  <c r="N35" i="1"/>
  <c r="Q34" i="1" s="1"/>
  <c r="Q9" i="1"/>
  <c r="Q26" i="1"/>
  <c r="X10" i="1" l="1"/>
  <c r="S8" i="1" s="1"/>
  <c r="L28" i="9" l="1"/>
  <c r="M28" i="9"/>
  <c r="M8" i="1"/>
  <c r="M9" i="1"/>
  <c r="F29" i="9" l="1"/>
  <c r="H29" i="9" s="1"/>
  <c r="I29" i="9" s="1"/>
  <c r="K28" i="9"/>
  <c r="G9" i="1"/>
  <c r="H9" i="1" s="1"/>
  <c r="N34" i="1" s="1"/>
  <c r="S40" i="1" s="1"/>
  <c r="S41" i="1" s="1"/>
  <c r="O15" i="1"/>
  <c r="O13" i="1"/>
  <c r="G8" i="1"/>
  <c r="H8" i="1" s="1"/>
  <c r="N33" i="1" s="1"/>
  <c r="J29" i="9" l="1"/>
  <c r="M29" i="9" s="1"/>
  <c r="S34" i="1"/>
  <c r="Q40" i="1"/>
  <c r="Q41" i="1" s="1"/>
  <c r="S42" i="1" s="1"/>
  <c r="N8" i="1"/>
  <c r="N9" i="1"/>
  <c r="L29" i="9" l="1"/>
  <c r="Q20" i="1"/>
  <c r="S13" i="1"/>
  <c r="S14" i="1" s="1"/>
  <c r="Q13" i="1"/>
  <c r="S26" i="1"/>
  <c r="S9" i="1"/>
  <c r="Q10" i="1" s="1"/>
  <c r="Q30" i="1"/>
  <c r="S20" i="1"/>
  <c r="S21" i="1" s="1"/>
  <c r="S35" i="1"/>
  <c r="Q35" i="1"/>
  <c r="S30" i="1"/>
  <c r="S31" i="1" s="1"/>
  <c r="K29" i="9" l="1"/>
  <c r="F30" i="9"/>
  <c r="H30" i="9" s="1"/>
  <c r="I30" i="9" s="1"/>
  <c r="Q14" i="1"/>
  <c r="S15" i="1" s="1"/>
  <c r="S27" i="1"/>
  <c r="Q27" i="1"/>
  <c r="Q31" i="1"/>
  <c r="S32" i="1" s="1"/>
  <c r="S36" i="1"/>
  <c r="Q21" i="1"/>
  <c r="S22" i="1" s="1"/>
  <c r="J30" i="9" l="1"/>
  <c r="M30" i="9" s="1"/>
  <c r="S28" i="1"/>
  <c r="S10" i="1"/>
  <c r="S11" i="1" s="1"/>
  <c r="L30" i="9" l="1"/>
  <c r="F31" i="9" s="1"/>
  <c r="H31" i="9" s="1"/>
  <c r="K30" i="9" l="1"/>
  <c r="I31" i="9"/>
  <c r="J31" i="9" s="1"/>
  <c r="L31" i="9" l="1"/>
  <c r="M31" i="9"/>
  <c r="K31" i="9" l="1"/>
  <c r="F32" i="9"/>
  <c r="H32" i="9" s="1"/>
  <c r="I32" i="9" s="1"/>
  <c r="J32" i="9" l="1"/>
  <c r="M32" i="9" s="1"/>
  <c r="L32" i="9" l="1"/>
  <c r="F33" i="9" s="1"/>
  <c r="H33" i="9" s="1"/>
  <c r="K32" i="9" l="1"/>
  <c r="I33" i="9"/>
  <c r="J33" i="9" l="1"/>
  <c r="M33" i="9" s="1"/>
  <c r="L33" i="9" l="1"/>
  <c r="K33" i="9" l="1"/>
  <c r="F34" i="9"/>
  <c r="H34" i="9" s="1"/>
  <c r="I34" i="9" s="1"/>
  <c r="J34" i="9" l="1"/>
  <c r="M34" i="9" s="1"/>
  <c r="L34" i="9" l="1"/>
  <c r="F35" i="9" s="1"/>
  <c r="H35" i="9" s="1"/>
  <c r="K34" i="9" l="1"/>
  <c r="I35" i="9"/>
  <c r="J35" i="9" s="1"/>
  <c r="M35" i="9" l="1"/>
  <c r="L35" i="9" l="1"/>
  <c r="K35" i="9" l="1"/>
  <c r="F36" i="9"/>
  <c r="H36" i="9" s="1"/>
  <c r="I36" i="9" l="1"/>
  <c r="J36" i="9" s="1"/>
  <c r="L36" i="9" l="1"/>
  <c r="F37" i="9" s="1"/>
  <c r="H37" i="9" s="1"/>
  <c r="M36" i="9"/>
  <c r="K36" i="9" l="1"/>
  <c r="I37" i="9"/>
  <c r="J37" i="9" l="1"/>
  <c r="M37" i="9" s="1"/>
  <c r="L37" i="9" l="1"/>
  <c r="K37" i="9" l="1"/>
  <c r="F38" i="9"/>
  <c r="H38" i="9" s="1"/>
  <c r="I38" i="9" s="1"/>
  <c r="J38" i="9" s="1"/>
  <c r="M38" i="9" l="1"/>
  <c r="L38" i="9" l="1"/>
  <c r="F39" i="9" s="1"/>
  <c r="H39" i="9" s="1"/>
  <c r="K38" i="9" l="1"/>
  <c r="I39" i="9"/>
  <c r="J39" i="9" l="1"/>
  <c r="M39" i="9" s="1"/>
  <c r="L39" i="9" l="1"/>
  <c r="F40" i="9" s="1"/>
  <c r="H40" i="9" s="1"/>
  <c r="K39" i="9" l="1"/>
  <c r="I40" i="9"/>
  <c r="J40" i="9" s="1"/>
  <c r="L40" i="9" l="1"/>
  <c r="F41" i="9" s="1"/>
  <c r="H41" i="9" s="1"/>
  <c r="I41" i="9" s="1"/>
  <c r="M40" i="9"/>
  <c r="K40" i="9" l="1"/>
  <c r="J41" i="9" l="1"/>
  <c r="L41" i="9" s="1"/>
  <c r="F42" i="9" s="1"/>
  <c r="H42" i="9" s="1"/>
  <c r="K41" i="9" l="1"/>
  <c r="M41" i="9"/>
  <c r="I42" i="9" l="1"/>
  <c r="J42" i="9" l="1"/>
  <c r="M42" i="9" s="1"/>
  <c r="L42" i="9" l="1"/>
  <c r="F43" i="9" s="1"/>
  <c r="H43" i="9" s="1"/>
  <c r="K42" i="9" l="1"/>
  <c r="I43" i="9"/>
  <c r="J43" i="9" l="1"/>
  <c r="M43" i="9" s="1"/>
  <c r="L43" i="9" l="1"/>
  <c r="K43" i="9" l="1"/>
  <c r="F44" i="9"/>
  <c r="H44" i="9" s="1"/>
  <c r="I44" i="9" l="1"/>
  <c r="J44" i="9" s="1"/>
  <c r="M44" i="9" s="1"/>
  <c r="L44" i="9" l="1"/>
  <c r="F45" i="9" s="1"/>
  <c r="H45" i="9" s="1"/>
  <c r="K44" i="9" l="1"/>
  <c r="I45" i="9"/>
  <c r="J45" i="9" s="1"/>
  <c r="L45" i="9" l="1"/>
  <c r="F46" i="9" s="1"/>
  <c r="H46" i="9" s="1"/>
  <c r="M45" i="9"/>
  <c r="K45" i="9" l="1"/>
  <c r="I46" i="9" l="1"/>
  <c r="J46" i="9" l="1"/>
  <c r="M46" i="9" s="1"/>
  <c r="L46" i="9"/>
  <c r="F47" i="9" s="1"/>
  <c r="H47" i="9" s="1"/>
  <c r="K46" i="9" l="1"/>
  <c r="I47" i="9"/>
  <c r="J47" i="9" s="1"/>
  <c r="M47" i="9" l="1"/>
  <c r="L47" i="9"/>
  <c r="F48" i="9" s="1"/>
  <c r="H48" i="9" s="1"/>
  <c r="K47" i="9" l="1"/>
  <c r="I48" i="9" l="1"/>
  <c r="J48" i="9" s="1"/>
  <c r="L48" i="9" l="1"/>
  <c r="F49" i="9" s="1"/>
  <c r="H49" i="9" s="1"/>
  <c r="M48" i="9"/>
  <c r="K48" i="9" l="1"/>
  <c r="I49" i="9" l="1"/>
  <c r="J49" i="9" s="1"/>
  <c r="M49" i="9" l="1"/>
  <c r="L49" i="9" l="1"/>
  <c r="K49" i="9" l="1"/>
  <c r="F50" i="9"/>
  <c r="H50" i="9" s="1"/>
  <c r="I50" i="9" l="1"/>
  <c r="J50" i="9" s="1"/>
  <c r="M50" i="9" s="1"/>
  <c r="L50" i="9" l="1"/>
  <c r="F51" i="9" s="1"/>
  <c r="H51" i="9" s="1"/>
  <c r="K50" i="9" l="1"/>
  <c r="I51" i="9"/>
  <c r="J51" i="9" s="1"/>
  <c r="M51" i="9" l="1"/>
  <c r="L51" i="9"/>
  <c r="F52" i="9" s="1"/>
  <c r="H52" i="9" s="1"/>
  <c r="K51" i="9" l="1"/>
  <c r="I52" i="9" l="1"/>
  <c r="J52" i="9" s="1"/>
  <c r="M52" i="9" l="1"/>
  <c r="L52" i="9" l="1"/>
  <c r="F53" i="9" s="1"/>
  <c r="H53" i="9" s="1"/>
  <c r="K52" i="9" l="1"/>
  <c r="I53" i="9" l="1"/>
  <c r="J53" i="9" s="1"/>
  <c r="L53" i="9" l="1"/>
  <c r="F54" i="9" s="1"/>
  <c r="H54" i="9" s="1"/>
  <c r="M53" i="9"/>
  <c r="K53" i="9" l="1"/>
  <c r="I54" i="9" l="1"/>
  <c r="J54" i="9" s="1"/>
  <c r="M54" i="9" l="1"/>
  <c r="L54" i="9"/>
  <c r="F55" i="9" s="1"/>
  <c r="H55" i="9" s="1"/>
  <c r="K54" i="9" l="1"/>
  <c r="I55" i="9" l="1"/>
  <c r="J55" i="9" s="1"/>
  <c r="M55" i="9" l="1"/>
  <c r="L55" i="9"/>
  <c r="F56" i="9" s="1"/>
  <c r="H56" i="9" s="1"/>
  <c r="K55" i="9" l="1"/>
  <c r="I56" i="9" l="1"/>
  <c r="J56" i="9" s="1"/>
  <c r="M56" i="9" l="1"/>
  <c r="L56" i="9" l="1"/>
  <c r="F57" i="9" s="1"/>
  <c r="H57" i="9" s="1"/>
  <c r="K56" i="9" l="1"/>
  <c r="I57" i="9"/>
  <c r="J57" i="9" s="1"/>
  <c r="M57" i="9" l="1"/>
  <c r="L57" i="9" l="1"/>
  <c r="F58" i="9" s="1"/>
  <c r="H58" i="9" s="1"/>
  <c r="K57" i="9" l="1"/>
  <c r="I58" i="9" l="1"/>
  <c r="J58" i="9" s="1"/>
  <c r="M58" i="9" l="1"/>
  <c r="L58" i="9"/>
  <c r="F59" i="9" s="1"/>
  <c r="H59" i="9" s="1"/>
  <c r="K58" i="9" l="1"/>
  <c r="I59" i="9" l="1"/>
  <c r="J59" i="9" s="1"/>
  <c r="M59" i="9" l="1"/>
  <c r="L59" i="9" l="1"/>
  <c r="K59" i="9" l="1"/>
  <c r="F60" i="9"/>
  <c r="H60" i="9" s="1"/>
  <c r="I60" i="9" s="1"/>
  <c r="J60" i="9" s="1"/>
  <c r="L60" i="9" l="1"/>
  <c r="F61" i="9" s="1"/>
  <c r="H61" i="9" s="1"/>
  <c r="M60" i="9"/>
  <c r="K60" i="9" l="1"/>
  <c r="I61" i="9" l="1"/>
  <c r="J61" i="9" s="1"/>
  <c r="L61" i="9" l="1"/>
  <c r="F62" i="9" s="1"/>
  <c r="H62" i="9" s="1"/>
  <c r="M61" i="9"/>
  <c r="K61" i="9" l="1"/>
  <c r="I62" i="9" l="1"/>
  <c r="J62" i="9" s="1"/>
  <c r="M62" i="9" l="1"/>
  <c r="L62" i="9" l="1"/>
  <c r="F63" i="9" s="1"/>
  <c r="H63" i="9" s="1"/>
  <c r="K62" i="9" l="1"/>
  <c r="I63" i="9"/>
  <c r="J63" i="9" s="1"/>
  <c r="M63" i="9" l="1"/>
  <c r="L63" i="9" l="1"/>
  <c r="F64" i="9" s="1"/>
  <c r="H64" i="9" s="1"/>
  <c r="K63" i="9" l="1"/>
  <c r="I64" i="9"/>
  <c r="J64" i="9" s="1"/>
  <c r="L64" i="9" l="1"/>
  <c r="F65" i="9" s="1"/>
  <c r="H65" i="9" s="1"/>
  <c r="M64" i="9"/>
  <c r="K64" i="9" l="1"/>
  <c r="I65" i="9" l="1"/>
  <c r="J65" i="9" s="1"/>
  <c r="M65" i="9" l="1"/>
  <c r="L65" i="9" l="1"/>
  <c r="F66" i="9" s="1"/>
  <c r="H66" i="9" s="1"/>
  <c r="K65" i="9" l="1"/>
  <c r="I66" i="9" l="1"/>
  <c r="J66" i="9" s="1"/>
  <c r="M66" i="9" l="1"/>
  <c r="L66" i="9" l="1"/>
  <c r="F67" i="9" s="1"/>
  <c r="H67" i="9" s="1"/>
  <c r="K66" i="9" l="1"/>
  <c r="I67" i="9"/>
  <c r="J67" i="9" s="1"/>
  <c r="M67" i="9" l="1"/>
  <c r="L67" i="9"/>
  <c r="F68" i="9" s="1"/>
  <c r="H68" i="9" s="1"/>
  <c r="K67" i="9" l="1"/>
  <c r="I68" i="9" l="1"/>
  <c r="J68" i="9" s="1"/>
  <c r="L68" i="9" l="1"/>
  <c r="F69" i="9" s="1"/>
  <c r="H69" i="9" s="1"/>
  <c r="M68" i="9"/>
  <c r="K68" i="9" l="1"/>
  <c r="I69" i="9" l="1"/>
  <c r="J69" i="9" s="1"/>
  <c r="L69" i="9" l="1"/>
  <c r="F70" i="9" s="1"/>
  <c r="H70" i="9" s="1"/>
  <c r="M69" i="9"/>
  <c r="K69" i="9" l="1"/>
  <c r="I70" i="9" l="1"/>
  <c r="J70" i="9" s="1"/>
  <c r="M70" i="9" l="1"/>
  <c r="L70" i="9" l="1"/>
  <c r="F71" i="9" s="1"/>
  <c r="H71" i="9" s="1"/>
  <c r="K70" i="9" l="1"/>
  <c r="I71" i="9"/>
  <c r="J71" i="9" s="1"/>
  <c r="M71" i="9" l="1"/>
  <c r="L71" i="9"/>
  <c r="F72" i="9" s="1"/>
  <c r="H72" i="9" s="1"/>
  <c r="K71" i="9" l="1"/>
  <c r="I72" i="9" l="1"/>
  <c r="J72" i="9" s="1"/>
  <c r="L72" i="9" l="1"/>
  <c r="F73" i="9" s="1"/>
  <c r="H73" i="9" s="1"/>
  <c r="M72" i="9"/>
  <c r="K72" i="9" l="1"/>
  <c r="I73" i="9" l="1"/>
  <c r="J73" i="9" s="1"/>
  <c r="M73" i="9" l="1"/>
  <c r="L73" i="9" l="1"/>
  <c r="F74" i="9" s="1"/>
  <c r="H74" i="9" s="1"/>
  <c r="K73" i="9" l="1"/>
  <c r="I74" i="9" l="1"/>
  <c r="J74" i="9" s="1"/>
  <c r="M74" i="9" l="1"/>
  <c r="L74" i="9"/>
  <c r="F75" i="9" s="1"/>
  <c r="H75" i="9" s="1"/>
  <c r="K74" i="9" l="1"/>
  <c r="I75" i="9" l="1"/>
  <c r="J75" i="9" l="1"/>
  <c r="M75" i="9" s="1"/>
  <c r="L75" i="9" l="1"/>
  <c r="K75" i="9" l="1"/>
  <c r="F76" i="9"/>
  <c r="H76" i="9" s="1"/>
  <c r="I76" i="9" s="1"/>
  <c r="J76" i="9" s="1"/>
  <c r="M76" i="9" s="1"/>
  <c r="L76" i="9" l="1"/>
  <c r="F77" i="9" s="1"/>
  <c r="H77" i="9" s="1"/>
  <c r="K76" i="9" l="1"/>
  <c r="I77" i="9"/>
  <c r="J77" i="9" s="1"/>
  <c r="L77" i="9" l="1"/>
  <c r="F78" i="9" s="1"/>
  <c r="H78" i="9" s="1"/>
  <c r="M77" i="9"/>
  <c r="K77" i="9" l="1"/>
  <c r="I78" i="9" l="1"/>
  <c r="J78" i="9" s="1"/>
  <c r="M78" i="9" l="1"/>
  <c r="L78" i="9" l="1"/>
  <c r="F79" i="9" s="1"/>
  <c r="H79" i="9" s="1"/>
  <c r="K78" i="9" l="1"/>
  <c r="I79" i="9" l="1"/>
  <c r="J79" i="9" s="1"/>
  <c r="M79" i="9" l="1"/>
  <c r="L79" i="9"/>
  <c r="F80" i="9" s="1"/>
  <c r="H80" i="9" s="1"/>
  <c r="K79" i="9" l="1"/>
  <c r="I80" i="9" l="1"/>
  <c r="J80" i="9" s="1"/>
  <c r="M80" i="9" l="1"/>
  <c r="L80" i="9"/>
  <c r="F81" i="9" s="1"/>
  <c r="H81" i="9" s="1"/>
  <c r="K80" i="9" l="1"/>
  <c r="I81" i="9" l="1"/>
  <c r="J81" i="9" s="1"/>
  <c r="L81" i="9" l="1"/>
  <c r="F82" i="9" s="1"/>
  <c r="H82" i="9" s="1"/>
  <c r="M81" i="9"/>
  <c r="K81" i="9" l="1"/>
  <c r="I82" i="9" l="1"/>
  <c r="J82" i="9" s="1"/>
  <c r="L82" i="9" l="1"/>
  <c r="F83" i="9" s="1"/>
  <c r="H83" i="9" s="1"/>
  <c r="M82" i="9"/>
  <c r="K82" i="9" l="1"/>
  <c r="I83" i="9" l="1"/>
  <c r="J83" i="9" s="1"/>
  <c r="M83" i="9" l="1"/>
  <c r="L83" i="9" l="1"/>
  <c r="F84" i="9" s="1"/>
  <c r="H84" i="9" s="1"/>
  <c r="K83" i="9" l="1"/>
  <c r="I84" i="9" l="1"/>
  <c r="J84" i="9" s="1"/>
  <c r="M84" i="9" l="1"/>
  <c r="L84" i="9"/>
  <c r="F85" i="9" s="1"/>
  <c r="H85" i="9" s="1"/>
  <c r="K84" i="9" l="1"/>
  <c r="I85" i="9" l="1"/>
  <c r="J85" i="9" s="1"/>
  <c r="L85" i="9" l="1"/>
  <c r="F86" i="9" s="1"/>
  <c r="H86" i="9" s="1"/>
  <c r="M85" i="9"/>
  <c r="K85" i="9" l="1"/>
  <c r="I86" i="9" l="1"/>
  <c r="J86" i="9" s="1"/>
  <c r="M86" i="9" l="1"/>
  <c r="L86" i="9" l="1"/>
  <c r="F87" i="9" s="1"/>
  <c r="H87" i="9" s="1"/>
  <c r="K86" i="9" l="1"/>
  <c r="I87" i="9" l="1"/>
  <c r="J87" i="9" s="1"/>
  <c r="M87" i="9" l="1"/>
  <c r="L87" i="9"/>
  <c r="F88" i="9" s="1"/>
  <c r="H88" i="9" s="1"/>
  <c r="K87" i="9" l="1"/>
  <c r="I88" i="9" l="1"/>
  <c r="J88" i="9" s="1"/>
  <c r="M88" i="9" l="1"/>
  <c r="L88" i="9"/>
  <c r="F89" i="9" s="1"/>
  <c r="H89" i="9" s="1"/>
  <c r="K88" i="9" l="1"/>
  <c r="I89" i="9" l="1"/>
  <c r="J89" i="9" s="1"/>
  <c r="L89" i="9" l="1"/>
  <c r="F90" i="9" s="1"/>
  <c r="H90" i="9" s="1"/>
  <c r="M89" i="9"/>
  <c r="K89" i="9" l="1"/>
  <c r="I90" i="9" l="1"/>
  <c r="J90" i="9" s="1"/>
  <c r="M90" i="9" l="1"/>
  <c r="L90" i="9" l="1"/>
  <c r="F91" i="9" s="1"/>
  <c r="H91" i="9" s="1"/>
  <c r="K90" i="9" l="1"/>
  <c r="I91" i="9"/>
  <c r="J91" i="9" s="1"/>
  <c r="M91" i="9" l="1"/>
  <c r="L91" i="9" l="1"/>
  <c r="F92" i="9" s="1"/>
  <c r="H92" i="9" s="1"/>
  <c r="K91" i="9" l="1"/>
  <c r="I92" i="9" l="1"/>
  <c r="J92" i="9" s="1"/>
  <c r="M92" i="9" l="1"/>
  <c r="L92" i="9"/>
  <c r="F93" i="9" s="1"/>
  <c r="H93" i="9" s="1"/>
  <c r="K92" i="9" l="1"/>
  <c r="I93" i="9" l="1"/>
  <c r="J93" i="9" s="1"/>
  <c r="M93" i="9" l="1"/>
  <c r="L93" i="9" l="1"/>
  <c r="K93" i="9" l="1"/>
  <c r="F94" i="9"/>
  <c r="H94" i="9" s="1"/>
  <c r="I94" i="9" s="1"/>
  <c r="J94" i="9" s="1"/>
  <c r="M94" i="9" l="1"/>
  <c r="L94" i="9" l="1"/>
  <c r="F95" i="9" s="1"/>
  <c r="H95" i="9" s="1"/>
  <c r="K94" i="9" l="1"/>
  <c r="I95" i="9" l="1"/>
  <c r="J95" i="9" s="1"/>
  <c r="M95" i="9" l="1"/>
  <c r="L95" i="9"/>
  <c r="F96" i="9" s="1"/>
  <c r="H96" i="9" s="1"/>
  <c r="K95" i="9" l="1"/>
  <c r="I96" i="9" l="1"/>
  <c r="J96" i="9" s="1"/>
  <c r="M96" i="9" l="1"/>
  <c r="L96" i="9"/>
  <c r="F97" i="9" s="1"/>
  <c r="H97" i="9" s="1"/>
  <c r="K96" i="9" l="1"/>
  <c r="I97" i="9" l="1"/>
  <c r="J97" i="9" s="1"/>
  <c r="M97" i="9" l="1"/>
  <c r="L97" i="9"/>
  <c r="F98" i="9" s="1"/>
  <c r="H98" i="9" s="1"/>
  <c r="K97" i="9" l="1"/>
  <c r="I98" i="9" l="1"/>
  <c r="J98" i="9" s="1"/>
  <c r="M98" i="9" l="1"/>
  <c r="L98" i="9" l="1"/>
  <c r="F99" i="9" s="1"/>
  <c r="H99" i="9" s="1"/>
  <c r="K98" i="9" l="1"/>
  <c r="I99" i="9"/>
  <c r="J99" i="9" s="1"/>
  <c r="M99" i="9" l="1"/>
  <c r="L99" i="9" l="1"/>
  <c r="F100" i="9" s="1"/>
  <c r="H100" i="9" s="1"/>
  <c r="K99" i="9" l="1"/>
  <c r="I100" i="9" l="1"/>
  <c r="J100" i="9" s="1"/>
  <c r="M100" i="9" l="1"/>
  <c r="L100" i="9"/>
  <c r="F101" i="9" s="1"/>
  <c r="H101" i="9" s="1"/>
  <c r="K100" i="9" l="1"/>
  <c r="I101" i="9" l="1"/>
  <c r="J101" i="9" s="1"/>
  <c r="M101" i="9" l="1"/>
  <c r="L101" i="9" l="1"/>
  <c r="K101" i="9" l="1"/>
  <c r="F102" i="9"/>
  <c r="H102" i="9" s="1"/>
  <c r="I102" i="9" s="1"/>
  <c r="J102" i="9" s="1"/>
  <c r="L102" i="9" l="1"/>
  <c r="F103" i="9" s="1"/>
  <c r="H103" i="9" s="1"/>
  <c r="M102" i="9"/>
  <c r="K102" i="9" l="1"/>
  <c r="I103" i="9" l="1"/>
  <c r="J103" i="9" s="1"/>
  <c r="L103" i="9" l="1"/>
  <c r="F104" i="9" s="1"/>
  <c r="H104" i="9" s="1"/>
  <c r="M103" i="9"/>
  <c r="K103" i="9" l="1"/>
  <c r="I104" i="9" l="1"/>
  <c r="J104" i="9" s="1"/>
  <c r="M104" i="9" l="1"/>
  <c r="L104" i="9" l="1"/>
  <c r="F105" i="9" s="1"/>
  <c r="H105" i="9" s="1"/>
  <c r="K104" i="9" l="1"/>
  <c r="I105" i="9"/>
  <c r="J105" i="9" s="1"/>
  <c r="M105" i="9" l="1"/>
  <c r="L105" i="9"/>
  <c r="F106" i="9" s="1"/>
  <c r="H106" i="9" s="1"/>
  <c r="K105" i="9" l="1"/>
  <c r="I106" i="9" l="1"/>
  <c r="J106" i="9" s="1"/>
  <c r="M106" i="9" l="1"/>
  <c r="L106" i="9" l="1"/>
  <c r="F107" i="9" s="1"/>
  <c r="H107" i="9" s="1"/>
  <c r="K106" i="9" l="1"/>
  <c r="I107" i="9"/>
  <c r="J107" i="9" s="1"/>
  <c r="M107" i="9" l="1"/>
  <c r="L107" i="9" l="1"/>
  <c r="F108" i="9" s="1"/>
  <c r="H108" i="9" s="1"/>
  <c r="K107" i="9" l="1"/>
  <c r="I108" i="9" l="1"/>
  <c r="J108" i="9" s="1"/>
  <c r="M108" i="9" l="1"/>
  <c r="L108" i="9"/>
  <c r="F109" i="9" s="1"/>
  <c r="H109" i="9" s="1"/>
  <c r="K108" i="9" l="1"/>
  <c r="I109" i="9" l="1"/>
  <c r="J109" i="9" s="1"/>
  <c r="M109" i="9" l="1"/>
  <c r="L109" i="9"/>
  <c r="F110" i="9" s="1"/>
  <c r="H110" i="9" s="1"/>
  <c r="K109" i="9" l="1"/>
  <c r="I110" i="9" l="1"/>
  <c r="J110" i="9" s="1"/>
  <c r="L110" i="9" l="1"/>
  <c r="F111" i="9" s="1"/>
  <c r="H111" i="9" s="1"/>
  <c r="M110" i="9"/>
  <c r="K110" i="9" l="1"/>
  <c r="I111" i="9" l="1"/>
  <c r="J111" i="9" s="1"/>
  <c r="M111" i="9" l="1"/>
  <c r="L111" i="9" l="1"/>
  <c r="K111" i="9" l="1"/>
  <c r="F112" i="9"/>
  <c r="H112" i="9" s="1"/>
  <c r="I112" i="9" s="1"/>
  <c r="J112" i="9" s="1"/>
  <c r="M112" i="9" l="1"/>
  <c r="L112" i="9"/>
  <c r="F113" i="9" s="1"/>
  <c r="H113" i="9" s="1"/>
  <c r="K112" i="9" l="1"/>
  <c r="I113" i="9" l="1"/>
  <c r="J113" i="9" s="1"/>
  <c r="M113" i="9" l="1"/>
  <c r="L113" i="9" l="1"/>
  <c r="K113" i="9" l="1"/>
  <c r="F114" i="9"/>
  <c r="H114" i="9" s="1"/>
  <c r="I114" i="9" s="1"/>
  <c r="J114" i="9" s="1"/>
  <c r="M114" i="9" l="1"/>
  <c r="L114" i="9" l="1"/>
  <c r="F115" i="9" s="1"/>
  <c r="H115" i="9" s="1"/>
  <c r="K114" i="9" l="1"/>
  <c r="I115" i="9"/>
  <c r="J115" i="9" s="1"/>
  <c r="M115" i="9" l="1"/>
  <c r="L115" i="9" l="1"/>
  <c r="F116" i="9" s="1"/>
  <c r="H116" i="9" s="1"/>
  <c r="K115" i="9" l="1"/>
  <c r="I116" i="9" l="1"/>
  <c r="J116" i="9" s="1"/>
  <c r="M116" i="9" l="1"/>
  <c r="L116" i="9"/>
  <c r="F117" i="9" s="1"/>
  <c r="H117" i="9" s="1"/>
  <c r="K116" i="9" l="1"/>
  <c r="I117" i="9" l="1"/>
  <c r="J117" i="9" s="1"/>
  <c r="L117" i="9" l="1"/>
  <c r="F118" i="9" s="1"/>
  <c r="H118" i="9" s="1"/>
  <c r="M117" i="9"/>
  <c r="K117" i="9" l="1"/>
  <c r="I118" i="9" l="1"/>
  <c r="J118" i="9" s="1"/>
  <c r="M118" i="9" l="1"/>
  <c r="L118" i="9" l="1"/>
  <c r="F119" i="9" s="1"/>
  <c r="H119" i="9" s="1"/>
  <c r="K118" i="9" l="1"/>
  <c r="I119" i="9"/>
  <c r="J119" i="9" s="1"/>
  <c r="M119" i="9" l="1"/>
  <c r="L119" i="9" l="1"/>
  <c r="K119" i="9" l="1"/>
  <c r="F120" i="9"/>
  <c r="H120" i="9" s="1"/>
  <c r="I120" i="9" s="1"/>
  <c r="J120" i="9" s="1"/>
  <c r="M120" i="9" l="1"/>
  <c r="L120" i="9" l="1"/>
  <c r="F121" i="9" s="1"/>
  <c r="H121" i="9" s="1"/>
  <c r="K120" i="9" l="1"/>
  <c r="I121" i="9" l="1"/>
  <c r="J121" i="9" s="1"/>
  <c r="M121" i="9" l="1"/>
  <c r="L121" i="9" l="1"/>
  <c r="K121" i="9" l="1"/>
  <c r="F122" i="9"/>
  <c r="H122" i="9" s="1"/>
  <c r="I122" i="9" s="1"/>
  <c r="J122" i="9" s="1"/>
  <c r="M122" i="9" l="1"/>
  <c r="L122" i="9" l="1"/>
  <c r="F123" i="9" s="1"/>
  <c r="H123" i="9" s="1"/>
  <c r="K122" i="9" l="1"/>
  <c r="I123" i="9"/>
  <c r="J123" i="9" s="1"/>
  <c r="M123" i="9" l="1"/>
  <c r="L123" i="9"/>
  <c r="F124" i="9" s="1"/>
  <c r="H124" i="9" s="1"/>
  <c r="K123" i="9" l="1"/>
  <c r="I124" i="9" l="1"/>
  <c r="J124" i="9" s="1"/>
  <c r="M124" i="9" l="1"/>
  <c r="L124" i="9"/>
  <c r="F125" i="9" s="1"/>
  <c r="H125" i="9" s="1"/>
  <c r="K124" i="9" l="1"/>
  <c r="I125" i="9" l="1"/>
  <c r="J125" i="9" s="1"/>
  <c r="M125" i="9" l="1"/>
  <c r="L125" i="9" l="1"/>
  <c r="F126" i="9" s="1"/>
  <c r="H126" i="9" s="1"/>
  <c r="K125" i="9" l="1"/>
  <c r="I126" i="9" l="1"/>
  <c r="J126" i="9" s="1"/>
  <c r="M126" i="9" l="1"/>
  <c r="L126" i="9" l="1"/>
  <c r="F127" i="9" s="1"/>
  <c r="H127" i="9" s="1"/>
  <c r="K126" i="9" l="1"/>
  <c r="I127" i="9"/>
  <c r="J127" i="9" s="1"/>
  <c r="M127" i="9" l="1"/>
  <c r="L127" i="9"/>
  <c r="F128" i="9" s="1"/>
  <c r="H128" i="9" s="1"/>
  <c r="K127" i="9" l="1"/>
  <c r="I128" i="9" l="1"/>
  <c r="J128" i="9" s="1"/>
  <c r="M128" i="9" l="1"/>
  <c r="L128" i="9" l="1"/>
  <c r="F129" i="9" s="1"/>
  <c r="H129" i="9" s="1"/>
  <c r="K128" i="9" l="1"/>
  <c r="I129" i="9" l="1"/>
  <c r="J129" i="9" s="1"/>
  <c r="M129" i="9" l="1"/>
  <c r="L129" i="9" l="1"/>
  <c r="K129" i="9" l="1"/>
  <c r="F130" i="9"/>
  <c r="H130" i="9" s="1"/>
  <c r="I130" i="9" l="1"/>
  <c r="J130" i="9" s="1"/>
  <c r="M130" i="9" s="1"/>
  <c r="L130" i="9" l="1"/>
  <c r="F131" i="9" s="1"/>
  <c r="H131" i="9" s="1"/>
  <c r="K130" i="9" l="1"/>
  <c r="I131" i="9"/>
  <c r="J131" i="9" s="1"/>
  <c r="M131" i="9" l="1"/>
  <c r="L131" i="9"/>
  <c r="F132" i="9" s="1"/>
  <c r="H132" i="9" s="1"/>
  <c r="K131" i="9" l="1"/>
  <c r="I132" i="9" l="1"/>
  <c r="J132" i="9" s="1"/>
  <c r="M132" i="9" l="1"/>
  <c r="L132" i="9" l="1"/>
  <c r="F133" i="9" s="1"/>
  <c r="H133" i="9" s="1"/>
  <c r="K132" i="9" l="1"/>
  <c r="I133" i="9"/>
  <c r="J133" i="9" s="1"/>
  <c r="M133" i="9" l="1"/>
  <c r="L133" i="9" l="1"/>
  <c r="F134" i="9" s="1"/>
  <c r="H134" i="9" s="1"/>
  <c r="K133" i="9" l="1"/>
  <c r="I134" i="9" l="1"/>
  <c r="J134" i="9" s="1"/>
  <c r="M134" i="9" l="1"/>
  <c r="L134" i="9" l="1"/>
  <c r="F135" i="9" s="1"/>
  <c r="H135" i="9" s="1"/>
  <c r="K134" i="9" l="1"/>
  <c r="I135" i="9"/>
  <c r="J135" i="9" s="1"/>
  <c r="M135" i="9" l="1"/>
  <c r="L135" i="9"/>
  <c r="F136" i="9" s="1"/>
  <c r="H136" i="9" s="1"/>
  <c r="K135" i="9" l="1"/>
  <c r="I136" i="9" l="1"/>
  <c r="J136" i="9" s="1"/>
  <c r="M136" i="9" l="1"/>
  <c r="L136" i="9" l="1"/>
  <c r="F137" i="9" s="1"/>
  <c r="H137" i="9" s="1"/>
  <c r="K136" i="9" l="1"/>
  <c r="I137" i="9" l="1"/>
  <c r="J137" i="9" s="1"/>
  <c r="M137" i="9" l="1"/>
  <c r="L137" i="9" l="1"/>
  <c r="K137" i="9" l="1"/>
  <c r="F138" i="9"/>
  <c r="H138" i="9" s="1"/>
  <c r="I138" i="9" l="1"/>
  <c r="J138" i="9" s="1"/>
  <c r="M138" i="9" s="1"/>
  <c r="L138" i="9" l="1"/>
  <c r="F139" i="9" s="1"/>
  <c r="H139" i="9" s="1"/>
  <c r="K138" i="9" l="1"/>
  <c r="I139" i="9"/>
  <c r="J139" i="9" s="1"/>
  <c r="M139" i="9" l="1"/>
  <c r="L139" i="9"/>
  <c r="F140" i="9" s="1"/>
  <c r="H140" i="9" s="1"/>
  <c r="K139" i="9" l="1"/>
  <c r="I140" i="9" l="1"/>
  <c r="J140" i="9" s="1"/>
  <c r="M140" i="9" l="1"/>
  <c r="L140" i="9" l="1"/>
  <c r="F141" i="9" s="1"/>
  <c r="H141" i="9" s="1"/>
  <c r="K140" i="9" l="1"/>
  <c r="I141" i="9"/>
  <c r="J141" i="9" s="1"/>
  <c r="M141" i="9" l="1"/>
  <c r="L141" i="9" l="1"/>
  <c r="K141" i="9" l="1"/>
  <c r="F142" i="9"/>
  <c r="H142" i="9" s="1"/>
  <c r="I142" i="9" l="1"/>
  <c r="J142" i="9" s="1"/>
  <c r="M142" i="9" s="1"/>
  <c r="L142" i="9" l="1"/>
  <c r="F143" i="9" s="1"/>
  <c r="H143" i="9" s="1"/>
  <c r="K142" i="9" l="1"/>
  <c r="I143" i="9"/>
  <c r="J143" i="9" s="1"/>
  <c r="M143" i="9" l="1"/>
  <c r="L143" i="9" l="1"/>
  <c r="K143" i="9" l="1"/>
  <c r="F144" i="9"/>
  <c r="H144" i="9" s="1"/>
  <c r="I144" i="9" s="1"/>
  <c r="J144" i="9" s="1"/>
  <c r="M144" i="9" l="1"/>
  <c r="L144" i="9"/>
  <c r="F145" i="9" s="1"/>
  <c r="H145" i="9" s="1"/>
  <c r="K144" i="9" l="1"/>
  <c r="I145" i="9" l="1"/>
  <c r="J145" i="9" s="1"/>
  <c r="M145" i="9" l="1"/>
  <c r="L145" i="9" l="1"/>
  <c r="K145" i="9" l="1"/>
  <c r="F146" i="9"/>
  <c r="H146" i="9" s="1"/>
  <c r="I146" i="9" s="1"/>
  <c r="J146" i="9" s="1"/>
  <c r="M146" i="9" l="1"/>
  <c r="L146" i="9" l="1"/>
  <c r="F147" i="9" s="1"/>
  <c r="H147" i="9" s="1"/>
  <c r="K146" i="9" l="1"/>
  <c r="I147" i="9" l="1"/>
  <c r="J147" i="9" s="1"/>
  <c r="L147" i="9" l="1"/>
  <c r="F148" i="9" s="1"/>
  <c r="H148" i="9" s="1"/>
  <c r="M147" i="9"/>
  <c r="K147" i="9" l="1"/>
  <c r="I148" i="9" l="1"/>
  <c r="J148" i="9" s="1"/>
  <c r="M148" i="9" l="1"/>
  <c r="L148" i="9" l="1"/>
  <c r="F149" i="9" s="1"/>
  <c r="H149" i="9" s="1"/>
  <c r="K148" i="9" l="1"/>
  <c r="I149" i="9"/>
  <c r="J149" i="9" s="1"/>
  <c r="M149" i="9" l="1"/>
  <c r="L149" i="9"/>
  <c r="F150" i="9" s="1"/>
  <c r="H150" i="9" s="1"/>
  <c r="K149" i="9" l="1"/>
  <c r="I150" i="9" l="1"/>
  <c r="J150" i="9" s="1"/>
  <c r="L150" i="9" l="1"/>
  <c r="F151" i="9" s="1"/>
  <c r="H151" i="9" s="1"/>
  <c r="M150" i="9"/>
  <c r="K150" i="9" l="1"/>
  <c r="I151" i="9" l="1"/>
  <c r="J151" i="9" s="1"/>
  <c r="L151" i="9" l="1"/>
  <c r="F152" i="9" s="1"/>
  <c r="H152" i="9" s="1"/>
  <c r="M151" i="9"/>
  <c r="K151" i="9" l="1"/>
  <c r="I152" i="9" l="1"/>
  <c r="J152" i="9" s="1"/>
  <c r="M152" i="9" l="1"/>
  <c r="L152" i="9" l="1"/>
  <c r="F153" i="9" s="1"/>
  <c r="H153" i="9" s="1"/>
  <c r="K152" i="9" l="1"/>
  <c r="I153" i="9"/>
  <c r="J153" i="9" s="1"/>
  <c r="M153" i="9" l="1"/>
  <c r="L153" i="9"/>
  <c r="F154" i="9" s="1"/>
  <c r="H154" i="9" s="1"/>
  <c r="K153" i="9" l="1"/>
  <c r="I154" i="9" l="1"/>
  <c r="J154" i="9" s="1"/>
  <c r="M154" i="9" l="1"/>
  <c r="L154" i="9" l="1"/>
  <c r="F155" i="9" s="1"/>
  <c r="H155" i="9" s="1"/>
  <c r="K154" i="9" l="1"/>
  <c r="I155" i="9" l="1"/>
  <c r="J155" i="9" s="1"/>
  <c r="M155" i="9" l="1"/>
  <c r="L155" i="9" l="1"/>
  <c r="K155" i="9" l="1"/>
  <c r="F156" i="9"/>
  <c r="H156" i="9" s="1"/>
  <c r="I156" i="9" s="1"/>
  <c r="J156" i="9" s="1"/>
  <c r="M156" i="9" l="1"/>
  <c r="L156" i="9"/>
  <c r="F157" i="9" s="1"/>
  <c r="H157" i="9" s="1"/>
  <c r="K156" i="9" l="1"/>
  <c r="I157" i="9" l="1"/>
  <c r="J157" i="9" s="1"/>
  <c r="M157" i="9" l="1"/>
  <c r="L157" i="9" l="1"/>
  <c r="F158" i="9" s="1"/>
  <c r="H158" i="9" s="1"/>
  <c r="K157" i="9" l="1"/>
  <c r="I158" i="9" l="1"/>
  <c r="J158" i="9" s="1"/>
  <c r="L158" i="9" l="1"/>
  <c r="F159" i="9" s="1"/>
  <c r="H159" i="9" s="1"/>
  <c r="M158" i="9"/>
  <c r="K158" i="9" l="1"/>
  <c r="I159" i="9" l="1"/>
  <c r="J159" i="9" s="1"/>
  <c r="L159" i="9" l="1"/>
  <c r="F160" i="9" s="1"/>
  <c r="H160" i="9" s="1"/>
  <c r="M159" i="9"/>
  <c r="K159" i="9" l="1"/>
  <c r="I160" i="9" l="1"/>
  <c r="J160" i="9" s="1"/>
  <c r="M160" i="9" l="1"/>
  <c r="L160" i="9" l="1"/>
  <c r="F161" i="9" s="1"/>
  <c r="H161" i="9" s="1"/>
  <c r="K160" i="9" l="1"/>
  <c r="I161" i="9"/>
  <c r="J161" i="9" s="1"/>
  <c r="M161" i="9" l="1"/>
  <c r="L161" i="9" l="1"/>
  <c r="K161" i="9" l="1"/>
  <c r="F162" i="9"/>
  <c r="H162" i="9" s="1"/>
  <c r="I162" i="9" s="1"/>
  <c r="J162" i="9" s="1"/>
  <c r="M162" i="9" l="1"/>
  <c r="L162" i="9" l="1"/>
  <c r="F163" i="9" s="1"/>
  <c r="H163" i="9" s="1"/>
  <c r="K162" i="9" l="1"/>
  <c r="I163" i="9" l="1"/>
  <c r="J163" i="9" s="1"/>
  <c r="M163" i="9" l="1"/>
  <c r="L163" i="9" l="1"/>
  <c r="K163" i="9" l="1"/>
  <c r="F164" i="9"/>
  <c r="H164" i="9" s="1"/>
  <c r="I164" i="9" s="1"/>
  <c r="J164" i="9" s="1"/>
  <c r="M164" i="9" l="1"/>
  <c r="L164" i="9" l="1"/>
  <c r="F165" i="9" s="1"/>
  <c r="H165" i="9" s="1"/>
  <c r="K164" i="9" l="1"/>
  <c r="I165" i="9"/>
  <c r="J165" i="9" s="1"/>
  <c r="M165" i="9" l="1"/>
  <c r="L165" i="9"/>
  <c r="F166" i="9" s="1"/>
  <c r="H166" i="9" s="1"/>
  <c r="K165" i="9" l="1"/>
  <c r="I166" i="9" l="1"/>
  <c r="J166" i="9" s="1"/>
  <c r="L166" i="9" l="1"/>
  <c r="F167" i="9" s="1"/>
  <c r="H167" i="9" s="1"/>
  <c r="M166" i="9"/>
  <c r="K166" i="9" l="1"/>
  <c r="I167" i="9" l="1"/>
  <c r="J167" i="9" s="1"/>
  <c r="L167" i="9" l="1"/>
  <c r="F168" i="9" s="1"/>
  <c r="H168" i="9" s="1"/>
  <c r="M167" i="9"/>
  <c r="K167" i="9" l="1"/>
  <c r="I168" i="9" l="1"/>
  <c r="J168" i="9" s="1"/>
  <c r="M168" i="9" l="1"/>
  <c r="L168" i="9" l="1"/>
  <c r="F169" i="9" s="1"/>
  <c r="H169" i="9" s="1"/>
  <c r="K168" i="9" l="1"/>
  <c r="I169" i="9"/>
  <c r="J169" i="9" s="1"/>
  <c r="M169" i="9" l="1"/>
  <c r="L169" i="9" l="1"/>
  <c r="K169" i="9" l="1"/>
  <c r="F170" i="9"/>
  <c r="H170" i="9" s="1"/>
  <c r="I170" i="9" s="1"/>
  <c r="J170" i="9" s="1"/>
  <c r="L170" i="9" l="1"/>
  <c r="F171" i="9" s="1"/>
  <c r="H171" i="9" s="1"/>
  <c r="M170" i="9"/>
  <c r="K170" i="9" l="1"/>
  <c r="I171" i="9" l="1"/>
  <c r="J171" i="9" s="1"/>
  <c r="M171" i="9" l="1"/>
  <c r="L171" i="9"/>
  <c r="F172" i="9" s="1"/>
  <c r="H172" i="9" s="1"/>
  <c r="K171" i="9" l="1"/>
  <c r="I172" i="9" l="1"/>
  <c r="J172" i="9" s="1"/>
  <c r="M172" i="9" l="1"/>
  <c r="L172" i="9"/>
  <c r="F173" i="9" s="1"/>
  <c r="H173" i="9" s="1"/>
  <c r="K172" i="9" l="1"/>
  <c r="I173" i="9" l="1"/>
  <c r="J173" i="9" s="1"/>
  <c r="L173" i="9" l="1"/>
  <c r="F174" i="9" s="1"/>
  <c r="H174" i="9" s="1"/>
  <c r="M173" i="9"/>
  <c r="K173" i="9" l="1"/>
  <c r="I174" i="9" l="1"/>
  <c r="J174" i="9" s="1"/>
  <c r="M174" i="9" l="1"/>
  <c r="L174" i="9" l="1"/>
  <c r="F175" i="9" s="1"/>
  <c r="H175" i="9" s="1"/>
  <c r="K174" i="9" l="1"/>
  <c r="I175" i="9" l="1"/>
  <c r="J175" i="9" s="1"/>
  <c r="M175" i="9" l="1"/>
  <c r="L175" i="9"/>
  <c r="F176" i="9" s="1"/>
  <c r="H176" i="9" s="1"/>
  <c r="K175" i="9" l="1"/>
  <c r="I176" i="9" l="1"/>
  <c r="J176" i="9" s="1"/>
  <c r="M176" i="9" l="1"/>
  <c r="L176" i="9" l="1"/>
  <c r="F177" i="9" s="1"/>
  <c r="H177" i="9" s="1"/>
  <c r="K176" i="9" l="1"/>
  <c r="I177" i="9"/>
  <c r="J177" i="9" s="1"/>
  <c r="M177" i="9" l="1"/>
  <c r="L177" i="9" l="1"/>
  <c r="F178" i="9" s="1"/>
  <c r="H178" i="9" s="1"/>
  <c r="K177" i="9" l="1"/>
  <c r="I178" i="9" l="1"/>
  <c r="J178" i="9" s="1"/>
  <c r="M178" i="9" l="1"/>
  <c r="L178" i="9"/>
  <c r="F179" i="9" s="1"/>
  <c r="H179" i="9" s="1"/>
  <c r="K178" i="9" l="1"/>
  <c r="I179" i="9" l="1"/>
  <c r="J179" i="9" s="1"/>
  <c r="M179" i="9" l="1"/>
  <c r="L179" i="9"/>
  <c r="F180" i="9" s="1"/>
  <c r="H180" i="9" s="1"/>
  <c r="K179" i="9" l="1"/>
  <c r="I180" i="9" l="1"/>
  <c r="J180" i="9" s="1"/>
  <c r="M180" i="9" l="1"/>
  <c r="L180" i="9" l="1"/>
  <c r="F181" i="9" s="1"/>
  <c r="H181" i="9" s="1"/>
  <c r="K180" i="9" l="1"/>
  <c r="I181" i="9"/>
  <c r="J181" i="9" s="1"/>
  <c r="M181" i="9" l="1"/>
  <c r="L181" i="9" l="1"/>
  <c r="F182" i="9" s="1"/>
  <c r="H182" i="9" s="1"/>
  <c r="K181" i="9" l="1"/>
  <c r="I182" i="9" l="1"/>
  <c r="J182" i="9" s="1"/>
  <c r="M182" i="9" l="1"/>
  <c r="L182" i="9" l="1"/>
  <c r="F183" i="9" s="1"/>
  <c r="H183" i="9" s="1"/>
  <c r="K182" i="9" l="1"/>
  <c r="I183" i="9"/>
  <c r="J183" i="9" s="1"/>
  <c r="M183" i="9" l="1"/>
  <c r="L183" i="9" l="1"/>
  <c r="K183" i="9" l="1"/>
  <c r="F184" i="9"/>
  <c r="H184" i="9" s="1"/>
  <c r="I184" i="9" s="1"/>
  <c r="J184" i="9" s="1"/>
  <c r="M184" i="9" l="1"/>
  <c r="L184" i="9" l="1"/>
  <c r="F185" i="9" s="1"/>
  <c r="H185" i="9" s="1"/>
  <c r="K184" i="9" l="1"/>
  <c r="I185" i="9" l="1"/>
  <c r="J185" i="9" s="1"/>
  <c r="M185" i="9" l="1"/>
  <c r="L185" i="9" l="1"/>
  <c r="F186" i="9" s="1"/>
  <c r="H186" i="9" s="1"/>
  <c r="K185" i="9" l="1"/>
  <c r="I186" i="9"/>
  <c r="J186" i="9" s="1"/>
  <c r="M186" i="9" l="1"/>
  <c r="L186" i="9"/>
  <c r="F187" i="9" s="1"/>
  <c r="H187" i="9" s="1"/>
  <c r="K186" i="9" l="1"/>
  <c r="I187" i="9" l="1"/>
  <c r="J187" i="9" s="1"/>
  <c r="M187" i="9" l="1"/>
  <c r="L187" i="9"/>
  <c r="F188" i="9" s="1"/>
  <c r="H188" i="9" s="1"/>
  <c r="K187" i="9" l="1"/>
  <c r="I188" i="9" l="1"/>
  <c r="J188" i="9" s="1"/>
  <c r="M188" i="9" l="1"/>
  <c r="L188" i="9" l="1"/>
  <c r="F189" i="9" s="1"/>
  <c r="H189" i="9" s="1"/>
  <c r="K188" i="9" l="1"/>
  <c r="I189" i="9"/>
  <c r="J189" i="9" s="1"/>
  <c r="M189" i="9" l="1"/>
  <c r="L189" i="9" l="1"/>
  <c r="F190" i="9" s="1"/>
  <c r="H190" i="9" s="1"/>
  <c r="K189" i="9" l="1"/>
  <c r="I190" i="9" l="1"/>
  <c r="J190" i="9" s="1"/>
  <c r="M190" i="9" l="1"/>
  <c r="L190" i="9" l="1"/>
  <c r="F191" i="9" s="1"/>
  <c r="H191" i="9" s="1"/>
  <c r="K190" i="9" l="1"/>
  <c r="I191" i="9"/>
  <c r="J191" i="9" s="1"/>
  <c r="M191" i="9" l="1"/>
  <c r="L191" i="9" l="1"/>
  <c r="K191" i="9" l="1"/>
  <c r="F192" i="9"/>
  <c r="H192" i="9" s="1"/>
  <c r="I192" i="9" s="1"/>
  <c r="J192" i="9" s="1"/>
  <c r="M192" i="9" l="1"/>
  <c r="L192" i="9" l="1"/>
  <c r="F193" i="9" s="1"/>
  <c r="H193" i="9" s="1"/>
  <c r="K192" i="9" l="1"/>
  <c r="I193" i="9" l="1"/>
  <c r="J193" i="9" s="1"/>
  <c r="L193" i="9" l="1"/>
  <c r="F194" i="9" s="1"/>
  <c r="H194" i="9" s="1"/>
  <c r="M193" i="9"/>
  <c r="K193" i="9" l="1"/>
  <c r="I194" i="9" l="1"/>
  <c r="J194" i="9" s="1"/>
  <c r="M194" i="9" l="1"/>
  <c r="L194" i="9"/>
  <c r="F195" i="9" s="1"/>
  <c r="H195" i="9" s="1"/>
  <c r="K194" i="9" l="1"/>
  <c r="I195" i="9" l="1"/>
  <c r="J195" i="9" s="1"/>
  <c r="M195" i="9" l="1"/>
  <c r="L195" i="9" l="1"/>
  <c r="K195" i="9" l="1"/>
  <c r="F196" i="9"/>
  <c r="H196" i="9" s="1"/>
  <c r="I196" i="9" s="1"/>
  <c r="J196" i="9" s="1"/>
  <c r="M196" i="9" l="1"/>
  <c r="L196" i="9" l="1"/>
  <c r="F197" i="9" s="1"/>
  <c r="H197" i="9" s="1"/>
  <c r="K196" i="9" l="1"/>
  <c r="I197" i="9"/>
  <c r="J197" i="9" s="1"/>
  <c r="M197" i="9" l="1"/>
  <c r="L197" i="9" l="1"/>
  <c r="F198" i="9" s="1"/>
  <c r="H198" i="9" s="1"/>
  <c r="K197" i="9" l="1"/>
  <c r="I198" i="9" l="1"/>
  <c r="J198" i="9" s="1"/>
  <c r="M198" i="9" l="1"/>
  <c r="L198" i="9" l="1"/>
  <c r="F199" i="9" s="1"/>
  <c r="H199" i="9" s="1"/>
  <c r="K198" i="9" l="1"/>
  <c r="I199" i="9"/>
  <c r="J199" i="9" s="1"/>
  <c r="M199" i="9" l="1"/>
  <c r="L199" i="9"/>
  <c r="F200" i="9" s="1"/>
  <c r="H200" i="9" s="1"/>
  <c r="K199" i="9" l="1"/>
  <c r="I200" i="9" l="1"/>
  <c r="J200" i="9" s="1"/>
  <c r="L200" i="9" l="1"/>
  <c r="F201" i="9" s="1"/>
  <c r="H201" i="9" s="1"/>
  <c r="M200" i="9"/>
  <c r="K200" i="9" l="1"/>
  <c r="I201" i="9" l="1"/>
  <c r="J201" i="9" s="1"/>
  <c r="L201" i="9" l="1"/>
  <c r="F202" i="9" s="1"/>
  <c r="H202" i="9" s="1"/>
  <c r="M201" i="9"/>
  <c r="K201" i="9" l="1"/>
  <c r="I202" i="9" l="1"/>
  <c r="J202" i="9" s="1"/>
  <c r="M202" i="9" l="1"/>
  <c r="L202" i="9"/>
  <c r="F203" i="9" s="1"/>
  <c r="H203" i="9" s="1"/>
  <c r="K202" i="9" l="1"/>
  <c r="I203" i="9" l="1"/>
  <c r="J203" i="9" s="1"/>
  <c r="M203" i="9" l="1"/>
  <c r="L203" i="9" l="1"/>
  <c r="K203" i="9" l="1"/>
  <c r="F204" i="9"/>
  <c r="H204" i="9" s="1"/>
  <c r="I204" i="9" s="1"/>
  <c r="J204" i="9" s="1"/>
  <c r="L204" i="9" l="1"/>
  <c r="F205" i="9" s="1"/>
  <c r="H205" i="9" s="1"/>
  <c r="M204" i="9"/>
  <c r="K204" i="9" l="1"/>
  <c r="I205" i="9" l="1"/>
  <c r="J205" i="9" s="1"/>
  <c r="M205" i="9" l="1"/>
  <c r="L205" i="9" l="1"/>
  <c r="F206" i="9" s="1"/>
  <c r="H206" i="9" s="1"/>
  <c r="K205" i="9" l="1"/>
  <c r="I206" i="9" l="1"/>
  <c r="J206" i="9" s="1"/>
  <c r="M206" i="9" l="1"/>
  <c r="L206" i="9" l="1"/>
  <c r="F207" i="9" s="1"/>
  <c r="H207" i="9" s="1"/>
  <c r="K206" i="9" l="1"/>
  <c r="I207" i="9"/>
  <c r="J207" i="9" s="1"/>
  <c r="M207" i="9" l="1"/>
  <c r="L207" i="9"/>
  <c r="F208" i="9" s="1"/>
  <c r="H208" i="9" s="1"/>
  <c r="K207" i="9" l="1"/>
  <c r="I208" i="9" l="1"/>
  <c r="J208" i="9" s="1"/>
  <c r="L208" i="9" l="1"/>
  <c r="F209" i="9" s="1"/>
  <c r="H209" i="9" s="1"/>
  <c r="M208" i="9"/>
  <c r="K208" i="9" l="1"/>
  <c r="I209" i="9" l="1"/>
  <c r="J209" i="9" s="1"/>
  <c r="L209" i="9" l="1"/>
  <c r="F210" i="9" s="1"/>
  <c r="H210" i="9" s="1"/>
  <c r="M209" i="9"/>
  <c r="K209" i="9" l="1"/>
  <c r="I210" i="9" l="1"/>
  <c r="J210" i="9" s="1"/>
  <c r="M210" i="9" l="1"/>
  <c r="L210" i="9"/>
  <c r="F211" i="9" s="1"/>
  <c r="H211" i="9" s="1"/>
  <c r="K210" i="9" l="1"/>
  <c r="I211" i="9" l="1"/>
  <c r="J211" i="9" s="1"/>
  <c r="M211" i="9" l="1"/>
  <c r="L211" i="9" l="1"/>
  <c r="K211" i="9" l="1"/>
  <c r="F212" i="9"/>
  <c r="H212" i="9" s="1"/>
  <c r="I212" i="9" l="1"/>
  <c r="J212" i="9" s="1"/>
  <c r="M212" i="9" s="1"/>
  <c r="L212" i="9" l="1"/>
  <c r="F213" i="9" s="1"/>
  <c r="H213" i="9" s="1"/>
  <c r="K212" i="9" l="1"/>
  <c r="I213" i="9"/>
  <c r="J213" i="9" s="1"/>
  <c r="M213" i="9" l="1"/>
  <c r="L213" i="9" l="1"/>
  <c r="F214" i="9" s="1"/>
  <c r="H214" i="9" s="1"/>
  <c r="K213" i="9" l="1"/>
  <c r="I214" i="9" l="1"/>
  <c r="J214" i="9" s="1"/>
  <c r="M214" i="9" l="1"/>
  <c r="L214" i="9" l="1"/>
  <c r="F215" i="9" s="1"/>
  <c r="H215" i="9" s="1"/>
  <c r="K214" i="9" l="1"/>
  <c r="I215" i="9"/>
  <c r="J215" i="9" s="1"/>
  <c r="M215" i="9" l="1"/>
  <c r="L215" i="9"/>
  <c r="F216" i="9" s="1"/>
  <c r="H216" i="9" s="1"/>
  <c r="K215" i="9" l="1"/>
  <c r="I216" i="9" l="1"/>
  <c r="J216" i="9" s="1"/>
  <c r="M216" i="9" l="1"/>
  <c r="L216" i="9" l="1"/>
  <c r="F217" i="9" s="1"/>
  <c r="H217" i="9" s="1"/>
  <c r="K216" i="9" l="1"/>
  <c r="I217" i="9"/>
  <c r="J217" i="9" s="1"/>
  <c r="M217" i="9" l="1"/>
  <c r="L217" i="9" l="1"/>
  <c r="F218" i="9" s="1"/>
  <c r="H218" i="9" s="1"/>
  <c r="K217" i="9" l="1"/>
  <c r="I218" i="9" l="1"/>
  <c r="J218" i="9" s="1"/>
  <c r="M218" i="9" l="1"/>
  <c r="L218" i="9" l="1"/>
  <c r="F219" i="9" s="1"/>
  <c r="H219" i="9" s="1"/>
  <c r="K218" i="9" l="1"/>
  <c r="I219" i="9"/>
  <c r="J219" i="9" s="1"/>
  <c r="M219" i="9" l="1"/>
  <c r="L219" i="9" l="1"/>
  <c r="K219" i="9" l="1"/>
  <c r="F220" i="9"/>
  <c r="H220" i="9" s="1"/>
  <c r="I220" i="9" s="1"/>
  <c r="J220" i="9" s="1"/>
  <c r="L220" i="9" l="1"/>
  <c r="F221" i="9" s="1"/>
  <c r="H221" i="9" s="1"/>
  <c r="M220" i="9"/>
  <c r="K220" i="9" l="1"/>
  <c r="I221" i="9" l="1"/>
  <c r="J221" i="9" s="1"/>
  <c r="L221" i="9" l="1"/>
  <c r="F222" i="9" s="1"/>
  <c r="H222" i="9" s="1"/>
  <c r="M221" i="9"/>
  <c r="K221" i="9" l="1"/>
  <c r="I222" i="9" l="1"/>
  <c r="J222" i="9" s="1"/>
  <c r="M222" i="9" l="1"/>
  <c r="L222" i="9"/>
  <c r="F223" i="9" s="1"/>
  <c r="H223" i="9" s="1"/>
  <c r="K222" i="9" l="1"/>
  <c r="I223" i="9" l="1"/>
  <c r="J223" i="9" s="1"/>
  <c r="M223" i="9" l="1"/>
  <c r="L223" i="9" l="1"/>
  <c r="K223" i="9" l="1"/>
  <c r="F224" i="9"/>
  <c r="H224" i="9" s="1"/>
  <c r="I224" i="9" s="1"/>
  <c r="J224" i="9" s="1"/>
  <c r="M224" i="9" l="1"/>
  <c r="L224" i="9" l="1"/>
  <c r="F225" i="9" s="1"/>
  <c r="H225" i="9" s="1"/>
  <c r="K224" i="9" l="1"/>
  <c r="I225" i="9"/>
  <c r="J225" i="9" s="1"/>
  <c r="M225" i="9" l="1"/>
  <c r="L225" i="9" l="1"/>
  <c r="F226" i="9" s="1"/>
  <c r="H226" i="9" s="1"/>
  <c r="K225" i="9" l="1"/>
  <c r="I226" i="9" l="1"/>
  <c r="J226" i="9" s="1"/>
  <c r="M226" i="9" l="1"/>
  <c r="L226" i="9" l="1"/>
  <c r="F227" i="9" s="1"/>
  <c r="H227" i="9" s="1"/>
  <c r="K226" i="9" l="1"/>
  <c r="I227" i="9"/>
  <c r="J227" i="9" s="1"/>
  <c r="M227" i="9" l="1"/>
  <c r="L227" i="9" l="1"/>
  <c r="K227" i="9" l="1"/>
  <c r="F228" i="9"/>
  <c r="H228" i="9" s="1"/>
  <c r="I228" i="9" l="1"/>
  <c r="J228" i="9" s="1"/>
  <c r="M228" i="9" s="1"/>
  <c r="L228" i="9" l="1"/>
  <c r="F229" i="9" s="1"/>
  <c r="H229" i="9" s="1"/>
  <c r="K228" i="9" l="1"/>
  <c r="I229" i="9"/>
  <c r="J229" i="9" s="1"/>
  <c r="L229" i="9" l="1"/>
  <c r="F230" i="9" s="1"/>
  <c r="H230" i="9" s="1"/>
  <c r="M229" i="9"/>
  <c r="K229" i="9" l="1"/>
  <c r="I230" i="9" l="1"/>
  <c r="J230" i="9" s="1"/>
  <c r="M230" i="9" l="1"/>
  <c r="L230" i="9" l="1"/>
  <c r="F231" i="9" s="1"/>
  <c r="H231" i="9" s="1"/>
  <c r="K230" i="9" l="1"/>
  <c r="I231" i="9" l="1"/>
  <c r="J231" i="9" s="1"/>
  <c r="M231" i="9" l="1"/>
  <c r="L231" i="9" l="1"/>
  <c r="K231" i="9" l="1"/>
  <c r="F232" i="9"/>
  <c r="H232" i="9" s="1"/>
  <c r="I232" i="9" s="1"/>
  <c r="J232" i="9" s="1"/>
  <c r="M232" i="9" l="1"/>
  <c r="L232" i="9" l="1"/>
  <c r="F233" i="9" s="1"/>
  <c r="H233" i="9" s="1"/>
  <c r="K232" i="9" l="1"/>
  <c r="I233" i="9"/>
  <c r="J233" i="9" s="1"/>
  <c r="M233" i="9" l="1"/>
  <c r="L233" i="9" l="1"/>
  <c r="F234" i="9" s="1"/>
  <c r="H234" i="9" s="1"/>
  <c r="K233" i="9" l="1"/>
  <c r="I234" i="9" l="1"/>
  <c r="J234" i="9" s="1"/>
  <c r="M234" i="9" l="1"/>
  <c r="L234" i="9" l="1"/>
  <c r="F235" i="9" s="1"/>
  <c r="H235" i="9" s="1"/>
  <c r="K234" i="9" l="1"/>
  <c r="I235" i="9"/>
  <c r="J235" i="9" s="1"/>
  <c r="M235" i="9" l="1"/>
  <c r="L235" i="9"/>
  <c r="F236" i="9" s="1"/>
  <c r="H236" i="9" s="1"/>
  <c r="K235" i="9" l="1"/>
  <c r="I236" i="9" l="1"/>
  <c r="J236" i="9" s="1"/>
  <c r="L236" i="9" l="1"/>
  <c r="F237" i="9" s="1"/>
  <c r="H237" i="9" s="1"/>
  <c r="M236" i="9"/>
  <c r="K236" i="9" l="1"/>
  <c r="I237" i="9" l="1"/>
  <c r="J237" i="9" s="1"/>
  <c r="M237" i="9" l="1"/>
  <c r="L237" i="9" l="1"/>
  <c r="K237" i="9" l="1"/>
  <c r="F238" i="9"/>
  <c r="H238" i="9" s="1"/>
  <c r="I238" i="9" s="1"/>
  <c r="J238" i="9" s="1"/>
  <c r="M238" i="9" l="1"/>
  <c r="L238" i="9" l="1"/>
  <c r="F239" i="9" s="1"/>
  <c r="H239" i="9" s="1"/>
  <c r="K238" i="9" l="1"/>
  <c r="I239" i="9" l="1"/>
  <c r="J239" i="9" s="1"/>
  <c r="M239" i="9" l="1"/>
  <c r="L239" i="9" l="1"/>
  <c r="K239" i="9" l="1"/>
  <c r="F240" i="9"/>
  <c r="H240" i="9" s="1"/>
  <c r="I240" i="9" s="1"/>
  <c r="J240" i="9" s="1"/>
  <c r="M240" i="9" l="1"/>
  <c r="L240" i="9" l="1"/>
  <c r="F241" i="9" s="1"/>
  <c r="H241" i="9" s="1"/>
  <c r="K240" i="9" l="1"/>
  <c r="I241" i="9"/>
  <c r="J241" i="9" s="1"/>
  <c r="M241" i="9" l="1"/>
  <c r="L241" i="9"/>
  <c r="F242" i="9" s="1"/>
  <c r="H242" i="9" s="1"/>
  <c r="K241" i="9" l="1"/>
  <c r="I242" i="9" l="1"/>
  <c r="J242" i="9" s="1"/>
  <c r="M242" i="9" l="1"/>
  <c r="L242" i="9"/>
  <c r="F243" i="9" s="1"/>
  <c r="H243" i="9" s="1"/>
  <c r="K242" i="9" l="1"/>
  <c r="I243" i="9" l="1"/>
  <c r="J243" i="9" s="1"/>
  <c r="L243" i="9" l="1"/>
  <c r="F244" i="9" s="1"/>
  <c r="H244" i="9" s="1"/>
  <c r="M243" i="9"/>
  <c r="K243" i="9" l="1"/>
  <c r="I244" i="9" l="1"/>
  <c r="J244" i="9" s="1"/>
  <c r="M244" i="9" l="1"/>
  <c r="L244" i="9" l="1"/>
  <c r="F245" i="9" s="1"/>
  <c r="H245" i="9" s="1"/>
  <c r="K244" i="9" l="1"/>
  <c r="I245" i="9"/>
  <c r="J245" i="9" s="1"/>
  <c r="M245" i="9" l="1"/>
  <c r="L245" i="9" l="1"/>
  <c r="K245" i="9" l="1"/>
  <c r="F246" i="9"/>
  <c r="H246" i="9" s="1"/>
  <c r="I246" i="9" s="1"/>
  <c r="J246" i="9" s="1"/>
  <c r="M246" i="9" l="1"/>
  <c r="L246" i="9" l="1"/>
  <c r="F247" i="9" s="1"/>
  <c r="H247" i="9" s="1"/>
  <c r="K246" i="9" l="1"/>
  <c r="I247" i="9" l="1"/>
  <c r="J247" i="9" s="1"/>
  <c r="M247" i="9" l="1"/>
  <c r="L247" i="9" l="1"/>
  <c r="K247" i="9" l="1"/>
  <c r="F248" i="9"/>
  <c r="H248" i="9" s="1"/>
  <c r="I248" i="9" l="1"/>
  <c r="J248" i="9" s="1"/>
  <c r="M248" i="9" s="1"/>
  <c r="L248" i="9" l="1"/>
  <c r="F249" i="9" s="1"/>
  <c r="H249" i="9" s="1"/>
  <c r="K248" i="9" l="1"/>
  <c r="I249" i="9"/>
  <c r="J249" i="9" s="1"/>
  <c r="M249" i="9" l="1"/>
  <c r="L249" i="9"/>
  <c r="F250" i="9" s="1"/>
  <c r="H250" i="9" s="1"/>
  <c r="K249" i="9" l="1"/>
  <c r="I250" i="9" l="1"/>
  <c r="J250" i="9" s="1"/>
  <c r="M250" i="9" l="1"/>
  <c r="L250" i="9"/>
  <c r="F251" i="9" s="1"/>
  <c r="H251" i="9" s="1"/>
  <c r="K250" i="9" l="1"/>
  <c r="I251" i="9" l="1"/>
  <c r="J251" i="9" s="1"/>
  <c r="M251" i="9" l="1"/>
  <c r="L251" i="9" l="1"/>
  <c r="F252" i="9" s="1"/>
  <c r="H252" i="9" s="1"/>
  <c r="K251" i="9" l="1"/>
  <c r="I252" i="9" l="1"/>
  <c r="J252" i="9" s="1"/>
  <c r="M252" i="9" l="1"/>
  <c r="L252" i="9" l="1"/>
  <c r="F253" i="9" s="1"/>
  <c r="H253" i="9" s="1"/>
  <c r="K252" i="9" l="1"/>
  <c r="I253" i="9"/>
  <c r="J253" i="9" s="1"/>
  <c r="M253" i="9" l="1"/>
  <c r="L253" i="9" l="1"/>
  <c r="K253" i="9" l="1"/>
  <c r="F254" i="9"/>
  <c r="H254" i="9" s="1"/>
  <c r="I254" i="9" l="1"/>
  <c r="J254" i="9" s="1"/>
  <c r="M254" i="9" s="1"/>
  <c r="L254" i="9" l="1"/>
  <c r="F255" i="9" s="1"/>
  <c r="H255" i="9" s="1"/>
  <c r="K254" i="9" l="1"/>
  <c r="I255" i="9" l="1"/>
  <c r="J255" i="9" s="1"/>
  <c r="M255" i="9" l="1"/>
  <c r="L255" i="9" l="1"/>
  <c r="K255" i="9" l="1"/>
  <c r="F256" i="9"/>
  <c r="H256" i="9" s="1"/>
  <c r="I256" i="9" s="1"/>
  <c r="J256" i="9" s="1"/>
  <c r="L256" i="9" l="1"/>
  <c r="F257" i="9" s="1"/>
  <c r="H257" i="9" s="1"/>
  <c r="M256" i="9"/>
  <c r="K256" i="9" l="1"/>
  <c r="I257" i="9" l="1"/>
  <c r="J257" i="9" s="1"/>
  <c r="M257" i="9" l="1"/>
  <c r="L257" i="9"/>
  <c r="F258" i="9" s="1"/>
  <c r="H258" i="9" s="1"/>
  <c r="K257" i="9" l="1"/>
  <c r="I258" i="9" l="1"/>
  <c r="J258" i="9" s="1"/>
  <c r="M258" i="9" l="1"/>
  <c r="L258" i="9"/>
  <c r="F259" i="9" s="1"/>
  <c r="H259" i="9" s="1"/>
  <c r="K258" i="9" l="1"/>
  <c r="I259" i="9" l="1"/>
  <c r="J259" i="9" s="1"/>
  <c r="M259" i="9" l="1"/>
  <c r="L259" i="9" l="1"/>
  <c r="F260" i="9" s="1"/>
  <c r="H260" i="9" s="1"/>
  <c r="K259" i="9" l="1"/>
  <c r="I260" i="9" l="1"/>
  <c r="J260" i="9" s="1"/>
  <c r="M260" i="9" l="1"/>
  <c r="L260" i="9" l="1"/>
  <c r="F261" i="9" s="1"/>
  <c r="H261" i="9" s="1"/>
  <c r="K260" i="9" l="1"/>
  <c r="I261" i="9"/>
  <c r="J261" i="9" s="1"/>
  <c r="M261" i="9" l="1"/>
  <c r="L261" i="9" l="1"/>
  <c r="K261" i="9" l="1"/>
  <c r="F262" i="9"/>
  <c r="H262" i="9" s="1"/>
  <c r="I262" i="9" l="1"/>
  <c r="J262" i="9" s="1"/>
  <c r="M262" i="9" s="1"/>
  <c r="L262" i="9" l="1"/>
  <c r="F263" i="9" s="1"/>
  <c r="H263" i="9" s="1"/>
  <c r="K262" i="9" l="1"/>
  <c r="I263" i="9"/>
  <c r="J263" i="9" s="1"/>
  <c r="L263" i="9" l="1"/>
  <c r="F264" i="9" s="1"/>
  <c r="H264" i="9" s="1"/>
  <c r="M263" i="9"/>
  <c r="K263" i="9" l="1"/>
  <c r="I264" i="9" l="1"/>
  <c r="J264" i="9" s="1"/>
  <c r="L264" i="9" l="1"/>
  <c r="F265" i="9" s="1"/>
  <c r="H265" i="9" s="1"/>
  <c r="M264" i="9"/>
  <c r="K264" i="9" l="1"/>
  <c r="I265" i="9" l="1"/>
  <c r="J265" i="9" s="1"/>
  <c r="M265" i="9" l="1"/>
  <c r="L265" i="9" l="1"/>
  <c r="K265" i="9" l="1"/>
  <c r="F266" i="9"/>
  <c r="H266" i="9" s="1"/>
  <c r="I266" i="9" s="1"/>
  <c r="J266" i="9" s="1"/>
  <c r="M266" i="9" l="1"/>
  <c r="L266" i="9" l="1"/>
  <c r="F267" i="9" s="1"/>
  <c r="H267" i="9" s="1"/>
  <c r="K266" i="9" l="1"/>
  <c r="I267" i="9"/>
  <c r="J267" i="9" s="1"/>
  <c r="M267" i="9" l="1"/>
  <c r="L267" i="9" l="1"/>
  <c r="F268" i="9" s="1"/>
  <c r="H268" i="9" s="1"/>
  <c r="K267" i="9" l="1"/>
  <c r="I268" i="9" l="1"/>
  <c r="J268" i="9" s="1"/>
  <c r="M268" i="9" l="1"/>
  <c r="L268" i="9" l="1"/>
  <c r="F269" i="9" s="1"/>
  <c r="H269" i="9" s="1"/>
  <c r="K268" i="9" l="1"/>
  <c r="I269" i="9"/>
  <c r="J269" i="9" s="1"/>
  <c r="M269" i="9" l="1"/>
  <c r="L269" i="9" l="1"/>
  <c r="K269" i="9" l="1"/>
  <c r="F270" i="9"/>
  <c r="H270" i="9" s="1"/>
  <c r="I270" i="9" s="1"/>
  <c r="J270" i="9" s="1"/>
  <c r="M270" i="9" l="1"/>
  <c r="L270" i="9"/>
  <c r="F271" i="9" s="1"/>
  <c r="H271" i="9" s="1"/>
  <c r="K270" i="9" l="1"/>
  <c r="I271" i="9" l="1"/>
  <c r="J271" i="9" s="1"/>
  <c r="L271" i="9" l="1"/>
  <c r="F272" i="9" s="1"/>
  <c r="H272" i="9" s="1"/>
  <c r="M271" i="9"/>
  <c r="K271" i="9" l="1"/>
  <c r="I272" i="9" l="1"/>
  <c r="J272" i="9" s="1"/>
  <c r="M272" i="9" l="1"/>
  <c r="L272" i="9" l="1"/>
  <c r="F273" i="9" s="1"/>
  <c r="H273" i="9" s="1"/>
  <c r="K272" i="9" l="1"/>
  <c r="I273" i="9" l="1"/>
  <c r="J273" i="9" s="1"/>
  <c r="M273" i="9" l="1"/>
  <c r="L273" i="9" l="1"/>
  <c r="K273" i="9" l="1"/>
  <c r="F274" i="9"/>
  <c r="H274" i="9" s="1"/>
  <c r="I274" i="9" l="1"/>
  <c r="J274" i="9" s="1"/>
  <c r="M274" i="9" s="1"/>
  <c r="L274" i="9" l="1"/>
  <c r="F275" i="9" s="1"/>
  <c r="H275" i="9" s="1"/>
  <c r="K274" i="9" l="1"/>
  <c r="I275" i="9"/>
  <c r="J275" i="9" s="1"/>
  <c r="M275" i="9" l="1"/>
  <c r="L275" i="9" l="1"/>
  <c r="F276" i="9" s="1"/>
  <c r="H276" i="9" s="1"/>
  <c r="K275" i="9" l="1"/>
  <c r="I276" i="9" l="1"/>
  <c r="J276" i="9" s="1"/>
  <c r="M276" i="9" l="1"/>
  <c r="L276" i="9" l="1"/>
  <c r="F277" i="9" s="1"/>
  <c r="H277" i="9" s="1"/>
  <c r="K276" i="9" l="1"/>
  <c r="I277" i="9"/>
  <c r="J277" i="9" s="1"/>
  <c r="M277" i="9" l="1"/>
  <c r="L277" i="9"/>
  <c r="F278" i="9" s="1"/>
  <c r="H278" i="9" s="1"/>
  <c r="K277" i="9" l="1"/>
  <c r="I278" i="9" l="1"/>
  <c r="J278" i="9" s="1"/>
  <c r="M278" i="9" l="1"/>
  <c r="L278" i="9"/>
  <c r="F279" i="9" s="1"/>
  <c r="H279" i="9" s="1"/>
  <c r="K278" i="9" l="1"/>
  <c r="I279" i="9" l="1"/>
  <c r="J279" i="9" s="1"/>
  <c r="M279" i="9" l="1"/>
  <c r="L279" i="9" l="1"/>
  <c r="K279" i="9" l="1"/>
  <c r="F280" i="9"/>
  <c r="H280" i="9" s="1"/>
  <c r="I280" i="9" s="1"/>
  <c r="J280" i="9" s="1"/>
  <c r="M280" i="9" l="1"/>
  <c r="L280" i="9" l="1"/>
  <c r="F281" i="9" s="1"/>
  <c r="H281" i="9" s="1"/>
  <c r="K280" i="9" l="1"/>
  <c r="I281" i="9" l="1"/>
  <c r="J281" i="9" s="1"/>
  <c r="M281" i="9" l="1"/>
  <c r="L281" i="9" l="1"/>
  <c r="K281" i="9" l="1"/>
  <c r="F282" i="9"/>
  <c r="H282" i="9" s="1"/>
  <c r="I282" i="9" s="1"/>
  <c r="J282" i="9" s="1"/>
  <c r="M282" i="9" l="1"/>
  <c r="L282" i="9" l="1"/>
  <c r="F283" i="9" s="1"/>
  <c r="H283" i="9" s="1"/>
  <c r="K282" i="9" l="1"/>
  <c r="I283" i="9"/>
  <c r="J283" i="9" s="1"/>
  <c r="M283" i="9" l="1"/>
  <c r="L283" i="9" l="1"/>
  <c r="F284" i="9" s="1"/>
  <c r="H284" i="9" s="1"/>
  <c r="K283" i="9" l="1"/>
  <c r="I284" i="9" l="1"/>
  <c r="J284" i="9" s="1"/>
  <c r="L284" i="9" l="1"/>
  <c r="F285" i="9" s="1"/>
  <c r="H285" i="9" s="1"/>
  <c r="M284" i="9"/>
  <c r="K284" i="9" l="1"/>
  <c r="I285" i="9" l="1"/>
  <c r="J285" i="9" s="1"/>
  <c r="M285" i="9" l="1"/>
  <c r="L285" i="9"/>
  <c r="F286" i="9" s="1"/>
  <c r="H286" i="9" s="1"/>
  <c r="K285" i="9" l="1"/>
  <c r="I286" i="9" l="1"/>
  <c r="J286" i="9" s="1"/>
  <c r="M286" i="9" l="1"/>
  <c r="L286" i="9" l="1"/>
  <c r="F287" i="9" s="1"/>
  <c r="H287" i="9" s="1"/>
  <c r="K286" i="9" l="1"/>
  <c r="I287" i="9"/>
  <c r="J287" i="9" s="1"/>
  <c r="L287" i="9" l="1"/>
  <c r="F288" i="9" s="1"/>
  <c r="H288" i="9" s="1"/>
  <c r="M287" i="9"/>
  <c r="K287" i="9" l="1"/>
  <c r="I288" i="9" l="1"/>
  <c r="J288" i="9" s="1"/>
  <c r="M288" i="9" l="1"/>
  <c r="L288" i="9"/>
  <c r="F289" i="9" s="1"/>
  <c r="H289" i="9" s="1"/>
  <c r="K288" i="9" l="1"/>
  <c r="I289" i="9" l="1"/>
  <c r="J289" i="9" s="1"/>
  <c r="M289" i="9" l="1"/>
  <c r="L289" i="9" l="1"/>
  <c r="K289" i="9" l="1"/>
  <c r="F290" i="9"/>
  <c r="H290" i="9" s="1"/>
  <c r="I290" i="9" s="1"/>
  <c r="J290" i="9" s="1"/>
  <c r="L290" i="9" l="1"/>
  <c r="F291" i="9" s="1"/>
  <c r="H291" i="9" s="1"/>
  <c r="M290" i="9"/>
  <c r="K290" i="9" l="1"/>
  <c r="I291" i="9" l="1"/>
  <c r="J291" i="9" s="1"/>
  <c r="L291" i="9" l="1"/>
  <c r="F292" i="9" s="1"/>
  <c r="H292" i="9" s="1"/>
  <c r="M291" i="9"/>
  <c r="K291" i="9" l="1"/>
  <c r="I292" i="9" l="1"/>
  <c r="J292" i="9" s="1"/>
  <c r="M292" i="9" l="1"/>
  <c r="L292" i="9"/>
  <c r="F293" i="9" s="1"/>
  <c r="H293" i="9" s="1"/>
  <c r="K292" i="9" l="1"/>
  <c r="I293" i="9" l="1"/>
  <c r="J293" i="9" s="1"/>
  <c r="M293" i="9" l="1"/>
  <c r="L293" i="9" l="1"/>
  <c r="F294" i="9" s="1"/>
  <c r="H294" i="9" s="1"/>
  <c r="K293" i="9" l="1"/>
  <c r="I294" i="9" l="1"/>
  <c r="J294" i="9" s="1"/>
  <c r="M294" i="9" l="1"/>
  <c r="L294" i="9" l="1"/>
  <c r="F295" i="9" s="1"/>
  <c r="H295" i="9" s="1"/>
  <c r="K294" i="9" l="1"/>
  <c r="I295" i="9"/>
  <c r="J295" i="9" s="1"/>
  <c r="M295" i="9" l="1"/>
  <c r="L295" i="9"/>
  <c r="F296" i="9" s="1"/>
  <c r="H296" i="9" s="1"/>
  <c r="K295" i="9" l="1"/>
  <c r="I296" i="9" l="1"/>
  <c r="J296" i="9" s="1"/>
  <c r="M296" i="9" l="1"/>
  <c r="L296" i="9" l="1"/>
  <c r="F297" i="9" s="1"/>
  <c r="H297" i="9" s="1"/>
  <c r="K296" i="9" l="1"/>
  <c r="I297" i="9" l="1"/>
  <c r="J297" i="9" s="1"/>
  <c r="M297" i="9" l="1"/>
  <c r="L297" i="9" l="1"/>
  <c r="K297" i="9" l="1"/>
  <c r="F298" i="9"/>
  <c r="H298" i="9" s="1"/>
  <c r="I298" i="9" s="1"/>
  <c r="J298" i="9" s="1"/>
  <c r="L298" i="9" l="1"/>
  <c r="F299" i="9" s="1"/>
  <c r="H299" i="9" s="1"/>
  <c r="M298" i="9"/>
  <c r="K298" i="9" l="1"/>
  <c r="I299" i="9" l="1"/>
  <c r="J299" i="9" s="1"/>
  <c r="M299" i="9" l="1"/>
  <c r="L299" i="9"/>
  <c r="F300" i="9" s="1"/>
  <c r="H300" i="9" s="1"/>
  <c r="K299" i="9" l="1"/>
  <c r="I300" i="9" l="1"/>
  <c r="J300" i="9" s="1"/>
  <c r="M300" i="9" l="1"/>
  <c r="L300" i="9"/>
  <c r="F301" i="9" s="1"/>
  <c r="H301" i="9" s="1"/>
  <c r="K300" i="9" l="1"/>
  <c r="I301" i="9" l="1"/>
  <c r="J301" i="9" s="1"/>
  <c r="M301" i="9" l="1"/>
  <c r="L301" i="9" l="1"/>
  <c r="F302" i="9" s="1"/>
  <c r="H302" i="9" s="1"/>
  <c r="K301" i="9" l="1"/>
  <c r="I302" i="9" l="1"/>
  <c r="J302" i="9" s="1"/>
  <c r="M302" i="9" l="1"/>
  <c r="L302" i="9" l="1"/>
  <c r="F303" i="9" s="1"/>
  <c r="H303" i="9" s="1"/>
  <c r="K302" i="9" l="1"/>
  <c r="I303" i="9"/>
  <c r="J303" i="9" s="1"/>
  <c r="M303" i="9" l="1"/>
  <c r="L303" i="9"/>
  <c r="F304" i="9" s="1"/>
  <c r="H304" i="9" s="1"/>
  <c r="K303" i="9" l="1"/>
  <c r="I304" i="9" l="1"/>
  <c r="J304" i="9" s="1"/>
  <c r="M304" i="9" l="1"/>
  <c r="L304" i="9" l="1"/>
  <c r="F305" i="9" s="1"/>
  <c r="H305" i="9" s="1"/>
  <c r="K304" i="9" l="1"/>
  <c r="I305" i="9"/>
  <c r="J305" i="9" s="1"/>
  <c r="L305" i="9" l="1"/>
  <c r="F306" i="9" s="1"/>
  <c r="H306" i="9" s="1"/>
  <c r="M305" i="9"/>
  <c r="K305" i="9" l="1"/>
  <c r="I306" i="9" l="1"/>
  <c r="J306" i="9" s="1"/>
  <c r="L306" i="9" l="1"/>
  <c r="F307" i="9" s="1"/>
  <c r="H307" i="9" s="1"/>
  <c r="M306" i="9"/>
  <c r="K306" i="9" l="1"/>
  <c r="I307" i="9" l="1"/>
  <c r="J307" i="9" s="1"/>
  <c r="M307" i="9" l="1"/>
  <c r="L307" i="9" l="1"/>
  <c r="K307" i="9" l="1"/>
  <c r="F308" i="9"/>
  <c r="H308" i="9" s="1"/>
  <c r="I308" i="9" l="1"/>
  <c r="J308" i="9" s="1"/>
  <c r="M308" i="9" s="1"/>
  <c r="L308" i="9" l="1"/>
  <c r="F309" i="9" s="1"/>
  <c r="H309" i="9" s="1"/>
  <c r="K308" i="9" l="1"/>
  <c r="I309" i="9"/>
  <c r="J309" i="9" s="1"/>
  <c r="M309" i="9" l="1"/>
  <c r="L309" i="9" l="1"/>
  <c r="F310" i="9" s="1"/>
  <c r="H310" i="9" s="1"/>
  <c r="K309" i="9" l="1"/>
  <c r="I310" i="9" l="1"/>
  <c r="J310" i="9" s="1"/>
  <c r="M310" i="9" l="1"/>
  <c r="L310" i="9" l="1"/>
  <c r="F311" i="9" s="1"/>
  <c r="H311" i="9" s="1"/>
  <c r="K310" i="9" l="1"/>
  <c r="I311" i="9"/>
  <c r="J311" i="9" s="1"/>
  <c r="M311" i="9" l="1"/>
  <c r="L311" i="9"/>
  <c r="F312" i="9" s="1"/>
  <c r="H312" i="9" s="1"/>
  <c r="K311" i="9" l="1"/>
  <c r="I312" i="9" l="1"/>
  <c r="J312" i="9" s="1"/>
  <c r="M312" i="9" l="1"/>
  <c r="L312" i="9"/>
  <c r="F313" i="9" s="1"/>
  <c r="H313" i="9" s="1"/>
  <c r="K312" i="9" l="1"/>
  <c r="I313" i="9" l="1"/>
  <c r="J313" i="9" s="1"/>
  <c r="L313" i="9" l="1"/>
  <c r="F314" i="9" s="1"/>
  <c r="H314" i="9" s="1"/>
  <c r="M313" i="9"/>
  <c r="K313" i="9" l="1"/>
  <c r="I314" i="9" l="1"/>
  <c r="J314" i="9" s="1"/>
  <c r="M314" i="9" l="1"/>
  <c r="L314" i="9" l="1"/>
  <c r="F315" i="9" s="1"/>
  <c r="H315" i="9" s="1"/>
  <c r="K314" i="9" l="1"/>
  <c r="I315" i="9" l="1"/>
  <c r="J315" i="9" s="1"/>
  <c r="M315" i="9" l="1"/>
  <c r="L315" i="9" l="1"/>
  <c r="K315" i="9" l="1"/>
  <c r="F316" i="9"/>
  <c r="H316" i="9" s="1"/>
  <c r="I316" i="9" s="1"/>
  <c r="J316" i="9" l="1"/>
  <c r="M316" i="9" s="1"/>
  <c r="L316" i="9" l="1"/>
  <c r="F317" i="9" s="1"/>
  <c r="H317" i="9" s="1"/>
  <c r="K316" i="9" l="1"/>
  <c r="I317" i="9"/>
  <c r="J317" i="9" s="1"/>
  <c r="M317" i="9" s="1"/>
  <c r="L317" i="9" l="1"/>
  <c r="K317" i="9" l="1"/>
  <c r="F318" i="9"/>
  <c r="H318" i="9" s="1"/>
  <c r="I318" i="9" s="1"/>
  <c r="J318" i="9" s="1"/>
  <c r="M318" i="9" l="1"/>
  <c r="L318" i="9" l="1"/>
  <c r="F319" i="9" s="1"/>
  <c r="H319" i="9" s="1"/>
  <c r="K318" i="9" l="1"/>
  <c r="I319" i="9" l="1"/>
  <c r="J319" i="9" s="1"/>
  <c r="L319" i="9" l="1"/>
  <c r="F320" i="9" s="1"/>
  <c r="H320" i="9" s="1"/>
  <c r="M319" i="9"/>
  <c r="K319" i="9" l="1"/>
  <c r="I320" i="9" l="1"/>
  <c r="J320" i="9" s="1"/>
  <c r="M320" i="9" l="1"/>
  <c r="L320" i="9"/>
  <c r="F321" i="9" s="1"/>
  <c r="H321" i="9" s="1"/>
  <c r="K320" i="9" l="1"/>
  <c r="I321" i="9" l="1"/>
  <c r="J321" i="9" s="1"/>
  <c r="M321" i="9" l="1"/>
  <c r="L321" i="9"/>
  <c r="F322" i="9" s="1"/>
  <c r="H322" i="9" s="1"/>
  <c r="K321" i="9" l="1"/>
  <c r="I322" i="9" l="1"/>
  <c r="J322" i="9" s="1"/>
  <c r="L322" i="9" l="1"/>
  <c r="F323" i="9" s="1"/>
  <c r="H323" i="9" s="1"/>
  <c r="M322" i="9"/>
  <c r="K322" i="9" l="1"/>
  <c r="I323" i="9" l="1"/>
  <c r="J323" i="9" s="1"/>
  <c r="M323" i="9" l="1"/>
  <c r="L323" i="9" l="1"/>
  <c r="F324" i="9" s="1"/>
  <c r="H324" i="9" s="1"/>
  <c r="K323" i="9" l="1"/>
  <c r="I324" i="9" l="1"/>
  <c r="J324" i="9" s="1"/>
  <c r="M324" i="9" l="1"/>
  <c r="L324" i="9"/>
  <c r="F325" i="9" s="1"/>
  <c r="H325" i="9" s="1"/>
  <c r="K324" i="9" l="1"/>
  <c r="I325" i="9" l="1"/>
  <c r="J325" i="9" s="1"/>
  <c r="M325" i="9" l="1"/>
  <c r="L325" i="9"/>
  <c r="F326" i="9" s="1"/>
  <c r="H326" i="9" s="1"/>
  <c r="K325" i="9" l="1"/>
  <c r="I326" i="9" l="1"/>
  <c r="J326" i="9" s="1"/>
  <c r="M326" i="9" l="1"/>
  <c r="L326" i="9" l="1"/>
  <c r="F327" i="9" s="1"/>
  <c r="H327" i="9" s="1"/>
  <c r="K326" i="9" l="1"/>
  <c r="I327" i="9"/>
  <c r="J327" i="9" s="1"/>
  <c r="L327" i="9" l="1"/>
  <c r="F328" i="9" s="1"/>
  <c r="H328" i="9" s="1"/>
  <c r="M327" i="9"/>
  <c r="K327" i="9" l="1"/>
  <c r="I328" i="9" l="1"/>
  <c r="J328" i="9" s="1"/>
  <c r="M328" i="9" l="1"/>
  <c r="L328" i="9" l="1"/>
  <c r="F329" i="9" s="1"/>
  <c r="H329" i="9" s="1"/>
  <c r="K328" i="9" l="1"/>
  <c r="I329" i="9" l="1"/>
  <c r="J329" i="9" s="1"/>
  <c r="M329" i="9" l="1"/>
  <c r="L329" i="9"/>
  <c r="F330" i="9" s="1"/>
  <c r="H330" i="9" s="1"/>
  <c r="K329" i="9" l="1"/>
  <c r="I330" i="9" l="1"/>
  <c r="J330" i="9" s="1"/>
  <c r="M330" i="9" l="1"/>
  <c r="L330" i="9" l="1"/>
  <c r="F331" i="9" s="1"/>
  <c r="H331" i="9" s="1"/>
  <c r="K330" i="9" l="1"/>
  <c r="I331" i="9"/>
  <c r="J331" i="9" s="1"/>
  <c r="M331" i="9" l="1"/>
  <c r="L331" i="9" l="1"/>
  <c r="F332" i="9" s="1"/>
  <c r="H332" i="9" s="1"/>
  <c r="K331" i="9" l="1"/>
  <c r="I332" i="9" l="1"/>
  <c r="J332" i="9" s="1"/>
  <c r="M332" i="9" l="1"/>
  <c r="L332" i="9"/>
  <c r="F333" i="9" s="1"/>
  <c r="H333" i="9" s="1"/>
  <c r="K332" i="9" l="1"/>
  <c r="I333" i="9" l="1"/>
  <c r="J333" i="9" s="1"/>
  <c r="M333" i="9" l="1"/>
  <c r="L333" i="9"/>
  <c r="F334" i="9" s="1"/>
  <c r="H334" i="9" s="1"/>
  <c r="K333" i="9" l="1"/>
  <c r="I334" i="9" l="1"/>
  <c r="J334" i="9" s="1"/>
  <c r="L334" i="9" l="1"/>
  <c r="F335" i="9" s="1"/>
  <c r="H335" i="9" s="1"/>
  <c r="M334" i="9"/>
  <c r="K334" i="9" l="1"/>
  <c r="I335" i="9" l="1"/>
  <c r="J335" i="9" s="1"/>
  <c r="L335" i="9" l="1"/>
  <c r="F336" i="9" s="1"/>
  <c r="H336" i="9" s="1"/>
  <c r="M335" i="9"/>
  <c r="K335" i="9" l="1"/>
  <c r="I336" i="9" l="1"/>
  <c r="J336" i="9" s="1"/>
  <c r="M336" i="9" l="1"/>
  <c r="L336" i="9" l="1"/>
  <c r="F337" i="9" s="1"/>
  <c r="H337" i="9" s="1"/>
  <c r="K336" i="9" l="1"/>
  <c r="I337" i="9" l="1"/>
  <c r="J337" i="9" s="1"/>
  <c r="M337" i="9" l="1"/>
  <c r="L337" i="9" l="1"/>
  <c r="K337" i="9" l="1"/>
  <c r="F338" i="9"/>
  <c r="H338" i="9" s="1"/>
  <c r="I338" i="9" s="1"/>
  <c r="J338" i="9" s="1"/>
  <c r="L338" i="9" l="1"/>
  <c r="F339" i="9" s="1"/>
  <c r="H339" i="9" s="1"/>
  <c r="M338" i="9"/>
  <c r="K338" i="9" l="1"/>
  <c r="I339" i="9" l="1"/>
  <c r="J339" i="9" s="1"/>
  <c r="M339" i="9" l="1"/>
  <c r="L339" i="9" l="1"/>
  <c r="F340" i="9" s="1"/>
  <c r="H340" i="9" s="1"/>
  <c r="K339" i="9" l="1"/>
  <c r="I340" i="9" l="1"/>
  <c r="J340" i="9" s="1"/>
  <c r="M340" i="9" l="1"/>
  <c r="L340" i="9"/>
  <c r="F341" i="9" s="1"/>
  <c r="H341" i="9" s="1"/>
  <c r="K340" i="9" l="1"/>
  <c r="I341" i="9" l="1"/>
  <c r="J341" i="9" s="1"/>
  <c r="M341" i="9" l="1"/>
  <c r="L341" i="9"/>
  <c r="F342" i="9" s="1"/>
  <c r="H342" i="9" s="1"/>
  <c r="K341" i="9" l="1"/>
  <c r="I342" i="9" l="1"/>
  <c r="J342" i="9" s="1"/>
  <c r="M342" i="9" l="1"/>
  <c r="L342" i="9" l="1"/>
  <c r="F343" i="9" s="1"/>
  <c r="H343" i="9" s="1"/>
  <c r="K342" i="9" l="1"/>
  <c r="I343" i="9"/>
  <c r="J343" i="9" s="1"/>
  <c r="L343" i="9" l="1"/>
  <c r="F344" i="9" s="1"/>
  <c r="H344" i="9" s="1"/>
  <c r="M343" i="9"/>
  <c r="K343" i="9" l="1"/>
  <c r="I344" i="9" l="1"/>
  <c r="J344" i="9" s="1"/>
  <c r="M344" i="9" l="1"/>
  <c r="L344" i="9"/>
  <c r="F345" i="9" s="1"/>
  <c r="H345" i="9" s="1"/>
  <c r="K344" i="9" l="1"/>
  <c r="I345" i="9" l="1"/>
  <c r="J345" i="9" s="1"/>
  <c r="M345" i="9" l="1"/>
  <c r="L345" i="9" l="1"/>
  <c r="K345" i="9" l="1"/>
  <c r="F346" i="9"/>
  <c r="H346" i="9" s="1"/>
  <c r="I346" i="9" s="1"/>
  <c r="J346" i="9" s="1"/>
  <c r="L346" i="9" l="1"/>
  <c r="F347" i="9" s="1"/>
  <c r="H347" i="9" s="1"/>
  <c r="M346" i="9"/>
  <c r="K346" i="9" l="1"/>
  <c r="I347" i="9" l="1"/>
  <c r="J347" i="9" s="1"/>
  <c r="L347" i="9" l="1"/>
  <c r="F348" i="9" s="1"/>
  <c r="H348" i="9" s="1"/>
  <c r="M347" i="9"/>
  <c r="K347" i="9" l="1"/>
  <c r="I348" i="9" l="1"/>
  <c r="J348" i="9" s="1"/>
  <c r="M348" i="9" l="1"/>
  <c r="L348" i="9"/>
  <c r="F349" i="9" s="1"/>
  <c r="H349" i="9" s="1"/>
  <c r="K348" i="9" l="1"/>
  <c r="I349" i="9" l="1"/>
  <c r="J349" i="9" s="1"/>
  <c r="M349" i="9" l="1"/>
  <c r="L349" i="9" l="1"/>
  <c r="F350" i="9" s="1"/>
  <c r="H350" i="9" s="1"/>
  <c r="K349" i="9" l="1"/>
  <c r="I350" i="9" l="1"/>
  <c r="J350" i="9" s="1"/>
  <c r="M350" i="9" l="1"/>
  <c r="L350" i="9" l="1"/>
  <c r="F351" i="9" s="1"/>
  <c r="H351" i="9" s="1"/>
  <c r="K350" i="9" l="1"/>
  <c r="I351" i="9"/>
  <c r="J351" i="9" s="1"/>
  <c r="M351" i="9" l="1"/>
  <c r="L351" i="9"/>
  <c r="F352" i="9" s="1"/>
  <c r="H352" i="9" s="1"/>
  <c r="K351" i="9" l="1"/>
  <c r="I352" i="9" l="1"/>
  <c r="J352" i="9" s="1"/>
  <c r="M352" i="9" l="1"/>
  <c r="L352" i="9" l="1"/>
  <c r="F353" i="9" s="1"/>
  <c r="H353" i="9" s="1"/>
  <c r="K352" i="9" l="1"/>
  <c r="I353" i="9" l="1"/>
  <c r="J353" i="9" s="1"/>
  <c r="M353" i="9" l="1"/>
  <c r="L353" i="9" l="1"/>
  <c r="K353" i="9" l="1"/>
  <c r="F354" i="9"/>
  <c r="H354" i="9" s="1"/>
  <c r="I354" i="9" s="1"/>
  <c r="J354" i="9" s="1"/>
  <c r="M354" i="9" l="1"/>
  <c r="L354" i="9"/>
  <c r="F355" i="9" s="1"/>
  <c r="H355" i="9" s="1"/>
  <c r="K354" i="9" l="1"/>
  <c r="I355" i="9" l="1"/>
  <c r="J355" i="9" s="1"/>
  <c r="L355" i="9" l="1"/>
  <c r="F356" i="9" s="1"/>
  <c r="H356" i="9" s="1"/>
  <c r="M355" i="9"/>
  <c r="K355" i="9" l="1"/>
  <c r="I356" i="9" l="1"/>
  <c r="J356" i="9" s="1"/>
  <c r="L356" i="9" l="1"/>
  <c r="F357" i="9" s="1"/>
  <c r="H357" i="9" s="1"/>
  <c r="M356" i="9"/>
  <c r="K356" i="9" l="1"/>
  <c r="I357" i="9" l="1"/>
  <c r="J357" i="9" s="1"/>
  <c r="M357" i="9" l="1"/>
  <c r="L357" i="9" l="1"/>
  <c r="F358" i="9" s="1"/>
  <c r="H358" i="9" s="1"/>
  <c r="K357" i="9" l="1"/>
  <c r="I358" i="9" l="1"/>
  <c r="J358" i="9" s="1"/>
  <c r="M358" i="9" l="1"/>
  <c r="L358" i="9" l="1"/>
  <c r="F359" i="9" s="1"/>
  <c r="H359" i="9" s="1"/>
  <c r="K358" i="9" l="1"/>
  <c r="I359" i="9"/>
  <c r="J359" i="9" s="1"/>
  <c r="L359" i="9" l="1"/>
  <c r="F360" i="9" s="1"/>
  <c r="H360" i="9" s="1"/>
  <c r="M359" i="9"/>
  <c r="K359" i="9" l="1"/>
  <c r="I360" i="9" l="1"/>
  <c r="J360" i="9" s="1"/>
  <c r="M360" i="9" l="1"/>
  <c r="L360" i="9" l="1"/>
  <c r="F361" i="9" s="1"/>
  <c r="H361" i="9" s="1"/>
  <c r="K360" i="9" l="1"/>
  <c r="I361" i="9" l="1"/>
  <c r="J361" i="9" s="1"/>
  <c r="M361" i="9" l="1"/>
  <c r="L361" i="9"/>
  <c r="F362" i="9" s="1"/>
  <c r="H362" i="9" s="1"/>
  <c r="K361" i="9" l="1"/>
  <c r="I362" i="9" l="1"/>
  <c r="J362" i="9" s="1"/>
  <c r="M362" i="9" l="1"/>
  <c r="L362" i="9"/>
  <c r="F363" i="9" s="1"/>
  <c r="H363" i="9" s="1"/>
  <c r="K362" i="9" l="1"/>
  <c r="I363" i="9" l="1"/>
  <c r="J363" i="9" s="1"/>
  <c r="M363" i="9" l="1"/>
  <c r="L363" i="9" l="1"/>
  <c r="K363" i="9" l="1"/>
  <c r="F364" i="9"/>
  <c r="H364" i="9" s="1"/>
  <c r="I364" i="9" l="1"/>
  <c r="J364" i="9" s="1"/>
  <c r="M364" i="9" s="1"/>
  <c r="L364" i="9" l="1"/>
  <c r="F365" i="9" s="1"/>
  <c r="H365" i="9" s="1"/>
  <c r="K364" i="9" l="1"/>
  <c r="I365" i="9"/>
  <c r="J365" i="9" s="1"/>
  <c r="M365" i="9" l="1"/>
  <c r="L365" i="9"/>
  <c r="F366" i="9" s="1"/>
  <c r="H366" i="9" s="1"/>
  <c r="K365" i="9" l="1"/>
  <c r="I366" i="9" l="1"/>
  <c r="J366" i="9" s="1"/>
  <c r="M366" i="9" l="1"/>
  <c r="L366" i="9" l="1"/>
  <c r="F367" i="9" s="1"/>
  <c r="H367" i="9" s="1"/>
  <c r="K366" i="9" l="1"/>
  <c r="I367" i="9"/>
  <c r="J367" i="9" s="1"/>
  <c r="L367" i="9" l="1"/>
  <c r="F368" i="9" s="1"/>
  <c r="H368" i="9" s="1"/>
  <c r="M367" i="9"/>
  <c r="K367" i="9" l="1"/>
  <c r="I368" i="9" l="1"/>
  <c r="J368" i="9" s="1"/>
  <c r="L368" i="9" l="1"/>
  <c r="F369" i="9" s="1"/>
  <c r="H369" i="9" s="1"/>
  <c r="M368" i="9"/>
  <c r="K368" i="9" l="1"/>
  <c r="I369" i="9" l="1"/>
  <c r="J369" i="9" s="1"/>
  <c r="M369" i="9" l="1"/>
  <c r="L369" i="9"/>
  <c r="F370" i="9" s="1"/>
  <c r="H370" i="9" s="1"/>
  <c r="K369" i="9" l="1"/>
  <c r="I370" i="9" l="1"/>
  <c r="J370" i="9" s="1"/>
  <c r="M370" i="9" l="1"/>
  <c r="L370" i="9" l="1"/>
  <c r="F371" i="9" s="1"/>
  <c r="H371" i="9" s="1"/>
  <c r="K370" i="9" l="1"/>
  <c r="I371" i="9"/>
  <c r="J371" i="9" s="1"/>
  <c r="M371" i="9" l="1"/>
  <c r="L371" i="9" l="1"/>
  <c r="F372" i="9" s="1"/>
  <c r="H372" i="9" s="1"/>
  <c r="K371" i="9" l="1"/>
  <c r="I372" i="9"/>
  <c r="J372" i="9" s="1"/>
  <c r="M372" i="9" l="1"/>
  <c r="L372" i="9" l="1"/>
  <c r="F373" i="9" s="1"/>
  <c r="H373" i="9" s="1"/>
  <c r="K372" i="9" l="1"/>
  <c r="I373" i="9" l="1"/>
  <c r="J373" i="9" s="1"/>
  <c r="M373" i="9" l="1"/>
  <c r="L373" i="9"/>
  <c r="F374" i="9" s="1"/>
  <c r="H374" i="9" s="1"/>
  <c r="K373" i="9" l="1"/>
  <c r="I374" i="9" l="1"/>
  <c r="J374" i="9" s="1"/>
  <c r="M374" i="9" l="1"/>
  <c r="L374" i="9" l="1"/>
  <c r="F375" i="9" s="1"/>
  <c r="H375" i="9" s="1"/>
  <c r="K374" i="9" l="1"/>
  <c r="I375" i="9"/>
  <c r="J375" i="9" s="1"/>
  <c r="L375" i="9" l="1"/>
  <c r="F376" i="9" s="1"/>
  <c r="H376" i="9" s="1"/>
  <c r="M375" i="9"/>
  <c r="K375" i="9" l="1"/>
  <c r="I376" i="9" l="1"/>
  <c r="J376" i="9" s="1"/>
  <c r="L376" i="9" l="1"/>
  <c r="F377" i="9" s="1"/>
  <c r="H377" i="9" s="1"/>
  <c r="M376" i="9"/>
  <c r="K376" i="9" l="1"/>
  <c r="I377" i="9" l="1"/>
  <c r="J377" i="9" s="1"/>
  <c r="M377" i="9" l="1"/>
  <c r="L377" i="9" l="1"/>
  <c r="F378" i="9" s="1"/>
  <c r="H378" i="9" s="1"/>
  <c r="K377" i="9" l="1"/>
  <c r="I378" i="9" l="1"/>
  <c r="J378" i="9" s="1"/>
  <c r="M378" i="9" l="1"/>
  <c r="L378" i="9" l="1"/>
  <c r="F379" i="9" s="1"/>
  <c r="H379" i="9" s="1"/>
  <c r="K378" i="9" l="1"/>
  <c r="I379" i="9"/>
  <c r="J379" i="9" s="1"/>
  <c r="M379" i="9" l="1"/>
  <c r="L379" i="9" l="1"/>
  <c r="K379" i="9" l="1"/>
  <c r="F380" i="9"/>
  <c r="H380" i="9" s="1"/>
  <c r="I380" i="9" s="1"/>
  <c r="J380" i="9" s="1"/>
  <c r="M380" i="9" l="1"/>
  <c r="L380" i="9" l="1"/>
  <c r="F381" i="9" s="1"/>
  <c r="H381" i="9" s="1"/>
  <c r="K380" i="9" l="1"/>
  <c r="I381" i="9" l="1"/>
  <c r="J381" i="9" s="1"/>
  <c r="M381" i="9" l="1"/>
  <c r="L381" i="9" l="1"/>
  <c r="K381" i="9" l="1"/>
  <c r="F382" i="9"/>
  <c r="H382" i="9" s="1"/>
  <c r="I382" i="9" l="1"/>
  <c r="J382" i="9" s="1"/>
  <c r="M382" i="9" s="1"/>
  <c r="L382" i="9" l="1"/>
  <c r="F383" i="9" s="1"/>
  <c r="H383" i="9" s="1"/>
  <c r="K382" i="9" l="1"/>
  <c r="I383" i="9"/>
  <c r="J383" i="9" s="1"/>
  <c r="L383" i="9" l="1"/>
  <c r="F384" i="9" s="1"/>
  <c r="H384" i="9" s="1"/>
  <c r="M383" i="9"/>
  <c r="K383" i="9" l="1"/>
  <c r="I384" i="9" l="1"/>
  <c r="J384" i="9" s="1"/>
  <c r="M384" i="9" l="1"/>
  <c r="L384" i="9" l="1"/>
  <c r="F385" i="9" s="1"/>
  <c r="H385" i="9" s="1"/>
  <c r="K384" i="9" l="1"/>
  <c r="I385" i="9"/>
  <c r="J385" i="9" s="1"/>
  <c r="M385" i="9" l="1"/>
  <c r="L385" i="9" l="1"/>
  <c r="F386" i="9" s="1"/>
  <c r="H386" i="9" s="1"/>
  <c r="K385" i="9" l="1"/>
  <c r="I386" i="9" l="1"/>
  <c r="J386" i="9" s="1"/>
  <c r="M386" i="9" l="1"/>
  <c r="L386" i="9" l="1"/>
  <c r="F387" i="9" s="1"/>
  <c r="H387" i="9" s="1"/>
  <c r="K386" i="9" l="1"/>
  <c r="I387" i="9"/>
  <c r="J387" i="9" s="1"/>
  <c r="M387" i="9" l="1"/>
  <c r="L387" i="9" l="1"/>
  <c r="K387" i="9" l="1"/>
  <c r="F388" i="9"/>
  <c r="H388" i="9" s="1"/>
  <c r="I388" i="9" s="1"/>
  <c r="I389" i="9" s="1"/>
  <c r="J388" i="9" l="1"/>
  <c r="M388" i="9" l="1"/>
  <c r="J389" i="9"/>
  <c r="L388" i="9"/>
  <c r="L389" i="9" s="1"/>
  <c r="L390" i="9" s="1"/>
  <c r="L391" i="9" s="1"/>
  <c r="L392" i="9" s="1"/>
  <c r="K388" i="9" l="1"/>
</calcChain>
</file>

<file path=xl/sharedStrings.xml><?xml version="1.0" encoding="utf-8"?>
<sst xmlns="http://schemas.openxmlformats.org/spreadsheetml/2006/main" count="1170" uniqueCount="340">
  <si>
    <t>Phase</t>
  </si>
  <si>
    <t>Alloc. Amp</t>
  </si>
  <si>
    <t>Max Amp</t>
  </si>
  <si>
    <t>Circuit</t>
  </si>
  <si>
    <t>Min Amp</t>
  </si>
  <si>
    <t>Priority</t>
  </si>
  <si>
    <t>A</t>
  </si>
  <si>
    <t>AB</t>
  </si>
  <si>
    <t>B</t>
  </si>
  <si>
    <t>C</t>
  </si>
  <si>
    <t>BC</t>
  </si>
  <si>
    <t>CA</t>
  </si>
  <si>
    <t>Phase Pr.</t>
  </si>
  <si>
    <t>Trans MxA</t>
  </si>
  <si>
    <t>Conversion of Allocated Amps from Circuit Phase Pair</t>
  </si>
  <si>
    <t>Only one Panel Group</t>
  </si>
  <si>
    <t>Typically represents entire building</t>
  </si>
  <si>
    <t>Typically 1 to 4</t>
  </si>
  <si>
    <t>Panels in Panel Group</t>
  </si>
  <si>
    <t>Typically 2 to 8</t>
  </si>
  <si>
    <t>to balance phase load on Panel</t>
  </si>
  <si>
    <t>to Panel Phase is vector based (see formulas in cells)</t>
  </si>
  <si>
    <t>Config MxA</t>
  </si>
  <si>
    <t>Typically 1 sometimes</t>
  </si>
  <si>
    <t>2 connectors per EVSE</t>
  </si>
  <si>
    <t>Connector</t>
  </si>
  <si>
    <t>Subpanel</t>
  </si>
  <si>
    <t>Installation</t>
  </si>
  <si>
    <t>Charge Point per Circuit</t>
  </si>
  <si>
    <t>Usually in multiples of 3</t>
  </si>
  <si>
    <t>(single phase panel has all on Phase AB)</t>
  </si>
  <si>
    <t>Active</t>
  </si>
  <si>
    <t xml:space="preserve"> </t>
  </si>
  <si>
    <t>Fixed Max Amp</t>
  </si>
  <si>
    <t>Meas Inc CP</t>
  </si>
  <si>
    <t>Y</t>
  </si>
  <si>
    <t>CP001</t>
  </si>
  <si>
    <t>CP002</t>
  </si>
  <si>
    <t>CP003</t>
  </si>
  <si>
    <t>CP004</t>
  </si>
  <si>
    <t>CP005</t>
  </si>
  <si>
    <t>CP006</t>
  </si>
  <si>
    <t>CP007</t>
  </si>
  <si>
    <t>CP008</t>
  </si>
  <si>
    <t>CP009</t>
  </si>
  <si>
    <t>CP010</t>
  </si>
  <si>
    <t>CP011</t>
  </si>
  <si>
    <t>CP012</t>
  </si>
  <si>
    <t>CP013</t>
  </si>
  <si>
    <t>CP014</t>
  </si>
  <si>
    <t>CP015</t>
  </si>
  <si>
    <t>CP016</t>
  </si>
  <si>
    <t>CP017</t>
  </si>
  <si>
    <t>CP018</t>
  </si>
  <si>
    <t>CP019</t>
  </si>
  <si>
    <t>CP020</t>
  </si>
  <si>
    <t>CP021</t>
  </si>
  <si>
    <t>CP022</t>
  </si>
  <si>
    <t>CP023</t>
  </si>
  <si>
    <t>CP024</t>
  </si>
  <si>
    <t>CP025</t>
  </si>
  <si>
    <t>CP026</t>
  </si>
  <si>
    <t>CP027</t>
  </si>
  <si>
    <t>CP028</t>
  </si>
  <si>
    <t>CP029</t>
  </si>
  <si>
    <t>CP030</t>
  </si>
  <si>
    <t>CP031</t>
  </si>
  <si>
    <t>CP032</t>
  </si>
  <si>
    <t>CP033</t>
  </si>
  <si>
    <t>User Max A</t>
  </si>
  <si>
    <t>User Min A</t>
  </si>
  <si>
    <t>ChargePointID</t>
  </si>
  <si>
    <t>ChargePoint</t>
  </si>
  <si>
    <t>Meas Max Amp excl CP</t>
  </si>
  <si>
    <t>allocAmp</t>
  </si>
  <si>
    <t>maxAmp</t>
  </si>
  <si>
    <t>reserveAmp</t>
  </si>
  <si>
    <t>Nameplate</t>
  </si>
  <si>
    <t>Design Limit</t>
  </si>
  <si>
    <t>40 Amp Max req 50 Amp circuit (80% rule)</t>
  </si>
  <si>
    <t>EV Model</t>
  </si>
  <si>
    <t>Range</t>
  </si>
  <si>
    <t>km/kWh</t>
  </si>
  <si>
    <t>Date</t>
  </si>
  <si>
    <t>kWh</t>
  </si>
  <si>
    <t>Plug In</t>
  </si>
  <si>
    <t>Plug Out</t>
  </si>
  <si>
    <t>Charge Start</t>
  </si>
  <si>
    <t>Charge End</t>
  </si>
  <si>
    <t>Priority Start</t>
  </si>
  <si>
    <t>Ah</t>
  </si>
  <si>
    <t>Day of Week</t>
  </si>
  <si>
    <t>Hours Plugged In</t>
  </si>
  <si>
    <t>Hours Charging</t>
  </si>
  <si>
    <t>Mean/Std Dev Plug In Time</t>
  </si>
  <si>
    <t>Mean/Std Dev Plug Out Time</t>
  </si>
  <si>
    <t>Avg Days between Plug In</t>
  </si>
  <si>
    <t>Avg Weekdays between Plug In</t>
  </si>
  <si>
    <t>Avg Range per Plug In</t>
  </si>
  <si>
    <t>Avg Range per Day</t>
  </si>
  <si>
    <t>Mean/Std Dev Plug Out Time DoW (7 values)</t>
  </si>
  <si>
    <t>Mean/Std Dev Plug In Time DoW (7 values)</t>
  </si>
  <si>
    <t>Avg Range per DoW</t>
  </si>
  <si>
    <t>Plug In Distribution by DoW (7 values)</t>
  </si>
  <si>
    <t>Detect if Sat/Sun Plug In a factor</t>
  </si>
  <si>
    <t>PP Res</t>
  </si>
  <si>
    <t>OtherPhaseReserve</t>
  </si>
  <si>
    <t>Raw</t>
  </si>
  <si>
    <t>Derived</t>
  </si>
  <si>
    <t>Vehicle Attributes</t>
  </si>
  <si>
    <t>Sample</t>
  </si>
  <si>
    <t>Unit</t>
  </si>
  <si>
    <t>Text</t>
  </si>
  <si>
    <t>km</t>
  </si>
  <si>
    <t>Range/kWh</t>
  </si>
  <si>
    <t>DateTime</t>
  </si>
  <si>
    <t>Nissan Leaf</t>
  </si>
  <si>
    <t>Day</t>
  </si>
  <si>
    <t>Decimal Hours</t>
  </si>
  <si>
    <t>Int</t>
  </si>
  <si>
    <t>Local</t>
  </si>
  <si>
    <t>Full</t>
  </si>
  <si>
    <t>Start Method</t>
  </si>
  <si>
    <t>Stop Method</t>
  </si>
  <si>
    <t>Auto / Local / Remote</t>
  </si>
  <si>
    <t>Hours Recv Power</t>
  </si>
  <si>
    <t>Used for flat rate billing</t>
  </si>
  <si>
    <t>Used for kWh billing</t>
  </si>
  <si>
    <t>ID Token</t>
  </si>
  <si>
    <t>(hash)</t>
  </si>
  <si>
    <t>Authentication Method</t>
  </si>
  <si>
    <t>Token</t>
  </si>
  <si>
    <t>None / Token / PIN / Remote</t>
  </si>
  <si>
    <t>Energy Cost</t>
  </si>
  <si>
    <t>Currency</t>
  </si>
  <si>
    <t>Transaction Surcharge</t>
  </si>
  <si>
    <t>Used for priority charging</t>
  </si>
  <si>
    <t>Metric based on Stop Method</t>
  </si>
  <si>
    <t>Amps</t>
  </si>
  <si>
    <t>User Analysis - Possible calculated values</t>
  </si>
  <si>
    <t>Derived from kWh and EV Range</t>
  </si>
  <si>
    <t>Last 100 Charges Completion Rate</t>
  </si>
  <si>
    <t>Last 100 Charges Near Completion Rate</t>
  </si>
  <si>
    <t>User Transactions</t>
  </si>
  <si>
    <t>Decide how much history to use (proposed 100 days)</t>
  </si>
  <si>
    <t>Avg Ah Delivered by DoW (7 values) last 28 days</t>
  </si>
  <si>
    <t>Avg Ah Delivered last 1, 7, 30 days</t>
  </si>
  <si>
    <t>Avg Ah Delivered 7 pm-7am last 1, 7, 30 days</t>
  </si>
  <si>
    <t>Avg Ah Delivered 7 pm-7am by DoW (7 values) last 28 days</t>
  </si>
  <si>
    <t>Last 100 Charges Completion Rate w/User Priority</t>
  </si>
  <si>
    <t>Last 100 Charges Near Completion Rate w/User Priority</t>
  </si>
  <si>
    <t>Usage by Power Allocation Algorithm</t>
  </si>
  <si>
    <t>User Specified Priority</t>
  </si>
  <si>
    <t>Data Available</t>
  </si>
  <si>
    <t>Background</t>
  </si>
  <si>
    <t>resAmp</t>
  </si>
  <si>
    <t>balRA</t>
  </si>
  <si>
    <t>Ratio PPReserve/OtherPReserve</t>
  </si>
  <si>
    <t>300-500</t>
  </si>
  <si>
    <t>6.5-6.7</t>
  </si>
  <si>
    <t>Max kW</t>
  </si>
  <si>
    <t>kW</t>
  </si>
  <si>
    <t>Electric Vehicles (EVs) have properties dependent on the model:</t>
  </si>
  <si>
    <t>Installation type</t>
  </si>
  <si>
    <t>Yes/No</t>
  </si>
  <si>
    <t>Off-Peak Rate Restriction</t>
  </si>
  <si>
    <t>Yes/Pref/No</t>
  </si>
  <si>
    <t>Commercial/Residential/Hybrid</t>
  </si>
  <si>
    <t>Residential users typically plug in for 12 to 16 hours on each plug in</t>
  </si>
  <si>
    <t>Amp</t>
  </si>
  <si>
    <t>Based on 208 volts</t>
  </si>
  <si>
    <t>32-40</t>
  </si>
  <si>
    <t>6.6-8.3</t>
  </si>
  <si>
    <t>A 12 hour plug in at 8.3 kW at 6.5 km/kWh could add 12*8.3*6.5 = 647 km</t>
  </si>
  <si>
    <t>Because charging at Max kW can deliver much more range than the typical user requires,</t>
  </si>
  <si>
    <t>This reduces the average Max kW per EV charger</t>
  </si>
  <si>
    <t>Individual users have wide usage patterns, typically 20 to 200 km/day</t>
  </si>
  <si>
    <t>Statistics show average annual driving distance is 18,000 km = 50 km/day</t>
  </si>
  <si>
    <t>This average varies by building location (downtown core, suburban core, rural)</t>
  </si>
  <si>
    <t>buildings reduce costs by attaching 4 to 8 EV chargers to the same electrical circuit</t>
  </si>
  <si>
    <t>Attaching multiple EV chargers to the same circuit increases chance that EV does not</t>
  </si>
  <si>
    <t>receive a full charge during plug in due to sharing of available Amps on circuit</t>
  </si>
  <si>
    <t>Full charge is detected when EV stops drawing power on its own</t>
  </si>
  <si>
    <t>Incomplete charge is detected when user plugs out EV while it is still drawing power</t>
  </si>
  <si>
    <t>Data Analytics will be used to optimize for each user the rate of full charge plug ins</t>
  </si>
  <si>
    <t>Token Authorized Multiple Vehicles</t>
  </si>
  <si>
    <t>Greatest risk of incomplete charge on days with higher demand</t>
  </si>
  <si>
    <t>Predicted number of EVs connected each hour can be used to manage power allocation</t>
  </si>
  <si>
    <t>Predicted high demand can allow individual users to request priority charge</t>
  </si>
  <si>
    <t>if they need maximum range for a planned longer drive</t>
  </si>
  <si>
    <t>An important technique is range estimation</t>
  </si>
  <si>
    <t>An EV cannot report its remaining range</t>
  </si>
  <si>
    <t>When full charge is detected the EV's current range = maximum range for model</t>
  </si>
  <si>
    <t>Daily range by day of week can be estimated by considering weekends within date distribution</t>
  </si>
  <si>
    <t>Using daily range we can estimate remaining range each day</t>
  </si>
  <si>
    <t>We can determing the remaining range at which user prefers to plug in, and from that</t>
  </si>
  <si>
    <t>the chance the user will plug in today</t>
  </si>
  <si>
    <t>When a user plugs in we can estimate the additional range (and therefore kWh) required to</t>
  </si>
  <si>
    <t>full charge, and manage power allocation priority</t>
  </si>
  <si>
    <t>Daily range can be estimated by analysing kWh provided and date distribution of full charge plug ins</t>
  </si>
  <si>
    <t>Use estimated range to completion, charging progress and expected plug out time</t>
  </si>
  <si>
    <t>to continously adjust charging priority (and therefore power allocation)</t>
  </si>
  <si>
    <t>Assumptions</t>
  </si>
  <si>
    <t>Analysis performed daily at 12 pm with results stored in local RDBMS</t>
  </si>
  <si>
    <t>Installation Analysis - Possible calculated values</t>
  </si>
  <si>
    <t>Can be 0, 1, &gt;1 per day</t>
  </si>
  <si>
    <t>FIRST DELIVERABLES (maximum budget 5 hours)</t>
  </si>
  <si>
    <t>Determine which metrics above are useful</t>
  </si>
  <si>
    <t>Determine what other metrics should be generated</t>
  </si>
  <si>
    <t>Identify useful metrics which could be generated if other information was available</t>
  </si>
  <si>
    <t>and how this information might be derived or inferred</t>
  </si>
  <si>
    <t>Installation Data</t>
  </si>
  <si>
    <t>If yes, challenge with range estim</t>
  </si>
  <si>
    <t>Can be &gt;24 hours, i.e. weekend</t>
  </si>
  <si>
    <t>Metric based on End Meas Amps</t>
  </si>
  <si>
    <t>Amps available for use by all EVs</t>
  </si>
  <si>
    <t>Lower during evening building use</t>
  </si>
  <si>
    <t>Predicts kWh demand and congest</t>
  </si>
  <si>
    <t>Refinement of above, as users</t>
  </si>
  <si>
    <t>belong to a subpanel</t>
  </si>
  <si>
    <t>We log 1 minute status of every EV charger in use - user, amps allocated</t>
  </si>
  <si>
    <t>Explain how metrics can be used to meet objectives</t>
  </si>
  <si>
    <t>Objectives</t>
  </si>
  <si>
    <t>To give individual users highest full charge completion rate at each plug in</t>
  </si>
  <si>
    <t>Predict evening congestion to warn users who might need to prioritize</t>
  </si>
  <si>
    <t>User Variables</t>
  </si>
  <si>
    <t>Limit charging to lowst cost times</t>
  </si>
  <si>
    <t>Multiple Daily Charges</t>
  </si>
  <si>
    <t>If yes, expectation is not to fully</t>
  </si>
  <si>
    <t>charge, i.e. Salesman constantly</t>
  </si>
  <si>
    <t>arriving and leaving during day</t>
  </si>
  <si>
    <t>Remote / Plug Out / Full</t>
  </si>
  <si>
    <t>End Alloc Amp</t>
  </si>
  <si>
    <t>End Meas Amp</t>
  </si>
  <si>
    <t>Peak Alloc Amp</t>
  </si>
  <si>
    <t>Peak Meas Amp</t>
  </si>
  <si>
    <t>Detects "nearly full" at Plug Out</t>
  </si>
  <si>
    <t>We also log every 1 minute status of every EV charger in use - user, amps allocated</t>
  </si>
  <si>
    <t>Installation non-EV Reserve 1 minute values</t>
  </si>
  <si>
    <t>Subpanel non-EV Reserve 1 minute values</t>
  </si>
  <si>
    <t>How often user chooses priority overall</t>
  </si>
  <si>
    <t>How often user chooses priority with congestion warning</t>
  </si>
  <si>
    <t>Ideally a model to predict next 24 hours</t>
  </si>
  <si>
    <t>We can model available Amps (and therefore kW) for EV charging by hour</t>
  </si>
  <si>
    <t>We can overlay demand by users, using estimated required range and plug in,</t>
  </si>
  <si>
    <t>plug out time to estimate kWh required to fully charge</t>
  </si>
  <si>
    <t>This is complex, as charging periods are overlapping and users with</t>
  </si>
  <si>
    <t>later plug out times can have some charging deferred</t>
  </si>
  <si>
    <t>Congestion is a metric and not a Yes/No</t>
  </si>
  <si>
    <t>ALLOCATIONS</t>
  </si>
  <si>
    <t>MADE HERE</t>
  </si>
  <si>
    <t xml:space="preserve">    V</t>
  </si>
  <si>
    <t>Load Management System - Data Analysis</t>
  </si>
  <si>
    <t>Procedures written in Python and run as scheduled process</t>
  </si>
  <si>
    <t>Mean Plug In</t>
  </si>
  <si>
    <t>Mean Recharge %</t>
  </si>
  <si>
    <t>Distance</t>
  </si>
  <si>
    <t>Sunday</t>
  </si>
  <si>
    <t>Monday</t>
  </si>
  <si>
    <t>Tuesday</t>
  </si>
  <si>
    <t>Wednesday</t>
  </si>
  <si>
    <t>Thursday</t>
  </si>
  <si>
    <t>Friday</t>
  </si>
  <si>
    <t>Saturday</t>
  </si>
  <si>
    <t>DOW</t>
  </si>
  <si>
    <t>Start Range</t>
  </si>
  <si>
    <t>Range Added</t>
  </si>
  <si>
    <t>SD Plug In</t>
  </si>
  <si>
    <t>Mean Plug Out</t>
  </si>
  <si>
    <t>SD Plug Out</t>
  </si>
  <si>
    <t>Assumptions used to generate transaction history for a single user</t>
  </si>
  <si>
    <t>Full Range of Vehicle</t>
  </si>
  <si>
    <t>TIP: Analyse times as decimal value from 0 (12:00:00 AM) to .99999 (11:59:59 PM)</t>
  </si>
  <si>
    <t xml:space="preserve">NOTE: All values are generated, but ONLY those in black are part of the simulated transaction history and able to be analysed </t>
  </si>
  <si>
    <t>km/kWh Range</t>
  </si>
  <si>
    <t>Varies by vehicle model</t>
  </si>
  <si>
    <t>Varies by user "range anxiety"</t>
  </si>
  <si>
    <t>kWh Added</t>
  </si>
  <si>
    <t>Full Charge</t>
  </si>
  <si>
    <t>Values in blue can be derived</t>
  </si>
  <si>
    <t>Start Charge</t>
  </si>
  <si>
    <t>End Charge</t>
  </si>
  <si>
    <t>NOTE: Usually following day</t>
  </si>
  <si>
    <t>Plug Hours</t>
  </si>
  <si>
    <t>Plugged</t>
  </si>
  <si>
    <t>km/DOW</t>
  </si>
  <si>
    <t>SDev km</t>
  </si>
  <si>
    <t>NOTE: Real world Plug In/Out distribution will be skewed (left-tail morning, right-tail evening)</t>
  </si>
  <si>
    <t>NOTE: Proposed ability for user to provide priority request</t>
  </si>
  <si>
    <t>CONSIDER: If no Plug-In samples for Saturday can use to bias against Saturday regardless of mean recharge rate</t>
  </si>
  <si>
    <t>Days since Full Charge</t>
  </si>
  <si>
    <t>W+T+F+S=400</t>
  </si>
  <si>
    <t>F+S+S+M+T=400</t>
  </si>
  <si>
    <t>What is % prob of plug in today at time X?</t>
  </si>
  <si>
    <t>S=400</t>
  </si>
  <si>
    <t>F+S=400</t>
  </si>
  <si>
    <t>T+F+S=400</t>
  </si>
  <si>
    <t>^</t>
  </si>
  <si>
    <t>T+W+T+F=400</t>
  </si>
  <si>
    <t>W+T+F=400</t>
  </si>
  <si>
    <t>T+F=400</t>
  </si>
  <si>
    <t>F=400</t>
  </si>
  <si>
    <t>Can this be solved?</t>
  </si>
  <si>
    <t>1 day probably outlier if low frequency</t>
  </si>
  <si>
    <t>Fri</t>
  </si>
  <si>
    <t>?</t>
  </si>
  <si>
    <t>Sat</t>
  </si>
  <si>
    <t>Sun</t>
  </si>
  <si>
    <t>Mon</t>
  </si>
  <si>
    <t>Tue</t>
  </si>
  <si>
    <t>Wed</t>
  </si>
  <si>
    <t>Thu</t>
  </si>
  <si>
    <t>Total</t>
  </si>
  <si>
    <t>Ideal solution, because it was used to create historical data</t>
  </si>
  <si>
    <t>Without</t>
  </si>
  <si>
    <t>Std Dev</t>
  </si>
  <si>
    <t>…</t>
  </si>
  <si>
    <t>Identical rows can (9-Feb and 2-Mar) could be averaged into a single row</t>
  </si>
  <si>
    <t>% Variance</t>
  </si>
  <si>
    <t>Var</t>
  </si>
  <si>
    <t>x1</t>
  </si>
  <si>
    <t>x2</t>
  </si>
  <si>
    <t>x3</t>
  </si>
  <si>
    <t>x4</t>
  </si>
  <si>
    <t>x5</t>
  </si>
  <si>
    <t>x6</t>
  </si>
  <si>
    <t>x7</t>
  </si>
  <si>
    <t>Days</t>
  </si>
  <si>
    <t>Avg</t>
  </si>
  <si>
    <t>Day Count</t>
  </si>
  <si>
    <t>Days Since Last Full</t>
  </si>
  <si>
    <t>Span Weekend</t>
  </si>
  <si>
    <t>Range Left</t>
  </si>
  <si>
    <t>% Range Left</t>
  </si>
  <si>
    <t>How many km or range do I need to deliver today?</t>
  </si>
  <si>
    <t>User</t>
  </si>
  <si>
    <t>Pred range rem</t>
  </si>
  <si>
    <t>Prob charge</t>
  </si>
  <si>
    <t>Req range</t>
  </si>
  <si>
    <t>Weighted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</si>
</sst>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&quot;$&quot;#,##0.00;[Red]\-&quot;$&quot;#,##0.00"/>
    <numFmt numFmtId="166" formatCode="0.0"/>
    <numFmt numFmtId="167" formatCode="0.0000"/>
    <numFmt numFmtId="168" formatCode="0.000"/>
    <numFmt numFmtId="169" formatCode="yyyy/mm/dd\ hh:mm:ss"/>
    <numFmt numFmtId="170" formatCode="ddd"/>
    <numFmt numFmtId="171" formatCode="0.00000000"/>
    <numFmt numFmtId="172" formatCode="0.0%"/>
    <numFmt numFmtId="173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166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166" fontId="3" fillId="0" borderId="0" xfId="0" applyNumberFormat="1" applyFont="1"/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horizontal="left"/>
    </xf>
    <xf numFmtId="167" fontId="0" fillId="0" borderId="0" xfId="0" applyNumberFormat="1"/>
    <xf numFmtId="166" fontId="0" fillId="0" borderId="0" xfId="0" applyNumberFormat="1" applyBorder="1"/>
    <xf numFmtId="0" fontId="0" fillId="0" borderId="0" xfId="0" applyBorder="1"/>
    <xf numFmtId="0" fontId="0" fillId="0" borderId="0" xfId="0" applyFont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166" fontId="0" fillId="0" borderId="0" xfId="0" applyNumberFormat="1" applyFill="1" applyBorder="1"/>
    <xf numFmtId="0" fontId="3" fillId="0" borderId="0" xfId="0" applyFont="1" applyAlignment="1">
      <alignment horizontal="left"/>
    </xf>
    <xf numFmtId="9" fontId="0" fillId="0" borderId="0" xfId="1" applyFont="1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3" fillId="0" borderId="0" xfId="0" applyFont="1" applyFill="1"/>
    <xf numFmtId="166" fontId="0" fillId="3" borderId="0" xfId="0" applyNumberFormat="1" applyFill="1"/>
    <xf numFmtId="168" fontId="0" fillId="0" borderId="0" xfId="0" applyNumberFormat="1"/>
    <xf numFmtId="166" fontId="0" fillId="0" borderId="0" xfId="0" applyNumberFormat="1" applyFill="1"/>
    <xf numFmtId="167" fontId="0" fillId="3" borderId="0" xfId="0" applyNumberFormat="1" applyFill="1"/>
    <xf numFmtId="0" fontId="0" fillId="3" borderId="1" xfId="0" applyFill="1" applyBorder="1"/>
    <xf numFmtId="9" fontId="0" fillId="0" borderId="0" xfId="1" applyFont="1" applyBorder="1"/>
    <xf numFmtId="166" fontId="0" fillId="0" borderId="0" xfId="0" applyNumberFormat="1" applyAlignment="1">
      <alignment horizontal="left"/>
    </xf>
    <xf numFmtId="0" fontId="5" fillId="0" borderId="0" xfId="0" applyFont="1" applyBorder="1"/>
    <xf numFmtId="166" fontId="5" fillId="0" borderId="0" xfId="0" applyNumberFormat="1" applyFont="1" applyBorder="1"/>
    <xf numFmtId="166" fontId="5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6" fontId="0" fillId="0" borderId="0" xfId="0" applyNumberFormat="1" applyBorder="1" applyAlignment="1">
      <alignment horizontal="left"/>
    </xf>
    <xf numFmtId="168" fontId="0" fillId="0" borderId="0" xfId="0" applyNumberFormat="1" applyBorder="1"/>
    <xf numFmtId="16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8" fontId="0" fillId="0" borderId="0" xfId="0" applyNumberFormat="1"/>
    <xf numFmtId="15" fontId="6" fillId="0" borderId="0" xfId="0" applyNumberFormat="1" applyFont="1"/>
    <xf numFmtId="18" fontId="6" fillId="0" borderId="0" xfId="0" quotePrefix="1" applyNumberFormat="1" applyFont="1"/>
    <xf numFmtId="0" fontId="6" fillId="0" borderId="0" xfId="0" applyFont="1"/>
    <xf numFmtId="0" fontId="7" fillId="0" borderId="0" xfId="0" applyFont="1" applyFill="1"/>
    <xf numFmtId="1" fontId="7" fillId="0" borderId="0" xfId="0" applyNumberFormat="1" applyFont="1" applyFill="1"/>
    <xf numFmtId="171" fontId="0" fillId="0" borderId="0" xfId="0" applyNumberFormat="1"/>
    <xf numFmtId="1" fontId="0" fillId="0" borderId="0" xfId="0" applyNumberFormat="1"/>
    <xf numFmtId="0" fontId="8" fillId="0" borderId="0" xfId="0" applyFont="1" applyFill="1"/>
    <xf numFmtId="0" fontId="8" fillId="0" borderId="0" xfId="0" applyFont="1"/>
    <xf numFmtId="166" fontId="6" fillId="0" borderId="0" xfId="0" applyNumberFormat="1" applyFont="1"/>
    <xf numFmtId="166" fontId="8" fillId="0" borderId="0" xfId="0" quotePrefix="1" applyNumberFormat="1" applyFont="1"/>
    <xf numFmtId="0" fontId="8" fillId="0" borderId="0" xfId="0" applyFont="1" applyAlignment="1">
      <alignment horizontal="right"/>
    </xf>
    <xf numFmtId="170" fontId="8" fillId="0" borderId="0" xfId="0" applyNumberFormat="1" applyFont="1"/>
    <xf numFmtId="9" fontId="6" fillId="0" borderId="0" xfId="1" applyFont="1"/>
    <xf numFmtId="0" fontId="7" fillId="0" borderId="0" xfId="0" applyFont="1"/>
    <xf numFmtId="16" fontId="6" fillId="0" borderId="0" xfId="0" applyNumberFormat="1" applyFont="1"/>
    <xf numFmtId="172" fontId="0" fillId="0" borderId="0" xfId="1" applyNumberFormat="1" applyFont="1"/>
    <xf numFmtId="172" fontId="6" fillId="0" borderId="0" xfId="1" applyNumberFormat="1" applyFont="1"/>
    <xf numFmtId="173" fontId="0" fillId="0" borderId="0" xfId="2" applyNumberFormat="1" applyFont="1"/>
    <xf numFmtId="0" fontId="2" fillId="0" borderId="0" xfId="0" applyFont="1"/>
    <xf numFmtId="9" fontId="8" fillId="0" borderId="0" xfId="1" applyFont="1" applyFill="1"/>
  </cellXfs>
  <cellStyles count="3">
    <cellStyle name="Comma" xfId="2" builtinId="3"/>
    <cellStyle name="Normal" xfId="0" builtinId="0"/>
    <cellStyle name="Percent" xfId="1" builtinId="5"/>
  </cellStyles>
  <dxfs count="19"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val>
            <c:numLit>
              <c:formatCode>General</c:formatCode>
              <c:ptCount val="25"/>
              <c:pt idx="0">
                <c:v>0.6</c:v>
              </c:pt>
              <c:pt idx="1">
                <c:v>0.5</c:v>
              </c:pt>
              <c:pt idx="2">
                <c:v>0.45</c:v>
              </c:pt>
              <c:pt idx="3">
                <c:v>0.42</c:v>
              </c:pt>
              <c:pt idx="4">
                <c:v>0.4</c:v>
              </c:pt>
              <c:pt idx="5">
                <c:v>0.4</c:v>
              </c:pt>
              <c:pt idx="6">
                <c:v>0.42</c:v>
              </c:pt>
              <c:pt idx="7">
                <c:v>0.42</c:v>
              </c:pt>
              <c:pt idx="8">
                <c:v>0.5</c:v>
              </c:pt>
              <c:pt idx="9">
                <c:v>0.6</c:v>
              </c:pt>
              <c:pt idx="10">
                <c:v>0.72</c:v>
              </c:pt>
              <c:pt idx="11">
                <c:v>0.72</c:v>
              </c:pt>
              <c:pt idx="12">
                <c:v>0.75</c:v>
              </c:pt>
              <c:pt idx="13">
                <c:v>0.78</c:v>
              </c:pt>
              <c:pt idx="14">
                <c:v>0.78</c:v>
              </c:pt>
              <c:pt idx="15">
                <c:v>0.8</c:v>
              </c:pt>
              <c:pt idx="16">
                <c:v>0.82</c:v>
              </c:pt>
              <c:pt idx="17">
                <c:v>0.87</c:v>
              </c:pt>
              <c:pt idx="18">
                <c:v>0.98</c:v>
              </c:pt>
              <c:pt idx="19">
                <c:v>0.98</c:v>
              </c:pt>
              <c:pt idx="20">
                <c:v>0.9</c:v>
              </c:pt>
              <c:pt idx="21">
                <c:v>0.85</c:v>
              </c:pt>
              <c:pt idx="22">
                <c:v>0.84</c:v>
              </c:pt>
              <c:pt idx="23">
                <c:v>0.75</c:v>
              </c:pt>
              <c:pt idx="24">
                <c:v>0.6</c:v>
              </c:pt>
            </c:numLit>
          </c:val>
          <c:extLst>
            <c:ext xmlns:c16="http://schemas.microsoft.com/office/drawing/2014/chart" uri="{C3380CC4-5D6E-409C-BE32-E72D297353CC}">
              <c16:uniqueId val="{00000000-B676-40DE-A5DF-F9A4A1CC7B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Lit>
              <c:formatCode>General</c:formatCode>
              <c:ptCount val="25"/>
              <c:pt idx="0">
                <c:v>0.6</c:v>
              </c:pt>
              <c:pt idx="1">
                <c:v>0.5</c:v>
              </c:pt>
              <c:pt idx="2">
                <c:v>0.45</c:v>
              </c:pt>
              <c:pt idx="3">
                <c:v>0.42</c:v>
              </c:pt>
              <c:pt idx="4">
                <c:v>0.4</c:v>
              </c:pt>
              <c:pt idx="5">
                <c:v>0.4</c:v>
              </c:pt>
              <c:pt idx="6">
                <c:v>0.42</c:v>
              </c:pt>
              <c:pt idx="7">
                <c:v>0.42</c:v>
              </c:pt>
              <c:pt idx="8">
                <c:v>0.5</c:v>
              </c:pt>
              <c:pt idx="9">
                <c:v>0.6</c:v>
              </c:pt>
              <c:pt idx="10">
                <c:v>0.72</c:v>
              </c:pt>
              <c:pt idx="11">
                <c:v>0.72</c:v>
              </c:pt>
              <c:pt idx="12">
                <c:v>0.75</c:v>
              </c:pt>
              <c:pt idx="13">
                <c:v>0.78</c:v>
              </c:pt>
              <c:pt idx="14">
                <c:v>0.78</c:v>
              </c:pt>
              <c:pt idx="15">
                <c:v>0.8</c:v>
              </c:pt>
              <c:pt idx="16">
                <c:v>0.82</c:v>
              </c:pt>
              <c:pt idx="17">
                <c:v>0.87</c:v>
              </c:pt>
              <c:pt idx="18">
                <c:v>0.98</c:v>
              </c:pt>
              <c:pt idx="19">
                <c:v>0.98</c:v>
              </c:pt>
              <c:pt idx="20">
                <c:v>0.9</c:v>
              </c:pt>
              <c:pt idx="21">
                <c:v>0.85</c:v>
              </c:pt>
              <c:pt idx="22">
                <c:v>0.84</c:v>
              </c:pt>
              <c:pt idx="23">
                <c:v>0.75</c:v>
              </c:pt>
              <c:pt idx="24">
                <c:v>0.6</c:v>
              </c:pt>
            </c:numLit>
          </c:val>
          <c:extLst>
            <c:ext xmlns:c16="http://schemas.microsoft.com/office/drawing/2014/chart" uri="{C3380CC4-5D6E-409C-BE32-E72D297353CC}">
              <c16:uniqueId val="{00000001-B676-40DE-A5DF-F9A4A1CC7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23552"/>
        <c:axId val="657926176"/>
      </c:areaChart>
      <c:catAx>
        <c:axId val="65792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26176"/>
        <c:crosses val="autoZero"/>
        <c:auto val="1"/>
        <c:lblAlgn val="ctr"/>
        <c:lblOffset val="100"/>
        <c:noMultiLvlLbl val="0"/>
      </c:catAx>
      <c:valAx>
        <c:axId val="657926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2355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16</xdr:col>
      <xdr:colOff>409575</xdr:colOff>
      <xdr:row>27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20E4C-4FDE-4D20-B9EC-1DD9D0F4A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AD3D-2B9F-4041-9042-1BC17D044418}">
  <dimension ref="A1:G157"/>
  <sheetViews>
    <sheetView topLeftCell="A88" workbookViewId="0">
      <selection activeCell="F97" sqref="F97"/>
    </sheetView>
  </sheetViews>
  <sheetFormatPr defaultRowHeight="15" x14ac:dyDescent="0.25"/>
  <cols>
    <col min="1" max="1" width="4.5703125" style="2" customWidth="1"/>
    <col min="2" max="2" width="8.5703125" style="2" customWidth="1"/>
    <col min="3" max="3" width="10.5703125" style="2" customWidth="1"/>
    <col min="4" max="4" width="8.5703125" style="2" customWidth="1"/>
    <col min="5" max="5" width="5.5703125" style="2" customWidth="1"/>
    <col min="6" max="6" width="18.5703125" style="2" customWidth="1"/>
    <col min="7" max="7" width="12.5703125" customWidth="1"/>
  </cols>
  <sheetData>
    <row r="1" spans="1:6" x14ac:dyDescent="0.25">
      <c r="A1" s="42" t="s">
        <v>252</v>
      </c>
    </row>
    <row r="3" spans="1:6" x14ac:dyDescent="0.25">
      <c r="A3" s="42" t="s">
        <v>154</v>
      </c>
    </row>
    <row r="4" spans="1:6" x14ac:dyDescent="0.25">
      <c r="A4" s="42"/>
      <c r="B4" s="2" t="s">
        <v>162</v>
      </c>
    </row>
    <row r="5" spans="1:6" x14ac:dyDescent="0.25">
      <c r="A5" s="42"/>
      <c r="C5" s="2" t="s">
        <v>81</v>
      </c>
      <c r="D5" s="2" t="s">
        <v>158</v>
      </c>
      <c r="E5" s="2" t="s">
        <v>113</v>
      </c>
    </row>
    <row r="6" spans="1:6" x14ac:dyDescent="0.25">
      <c r="A6" s="42"/>
      <c r="C6" s="2" t="s">
        <v>114</v>
      </c>
      <c r="D6" s="2" t="s">
        <v>159</v>
      </c>
      <c r="E6" s="2" t="s">
        <v>113</v>
      </c>
    </row>
    <row r="7" spans="1:6" x14ac:dyDescent="0.25">
      <c r="A7" s="42"/>
      <c r="C7" s="2" t="s">
        <v>2</v>
      </c>
      <c r="D7" s="2" t="s">
        <v>171</v>
      </c>
      <c r="E7" s="2" t="s">
        <v>169</v>
      </c>
    </row>
    <row r="8" spans="1:6" x14ac:dyDescent="0.25">
      <c r="A8" s="42"/>
      <c r="C8" s="2" t="s">
        <v>160</v>
      </c>
      <c r="D8" s="2" t="s">
        <v>172</v>
      </c>
      <c r="E8" s="2" t="s">
        <v>161</v>
      </c>
      <c r="F8" s="2" t="s">
        <v>170</v>
      </c>
    </row>
    <row r="9" spans="1:6" x14ac:dyDescent="0.25">
      <c r="A9" s="42"/>
    </row>
    <row r="10" spans="1:6" x14ac:dyDescent="0.25">
      <c r="A10" s="42"/>
      <c r="B10" s="2" t="s">
        <v>168</v>
      </c>
    </row>
    <row r="11" spans="1:6" x14ac:dyDescent="0.25">
      <c r="A11" s="42"/>
    </row>
    <row r="12" spans="1:6" x14ac:dyDescent="0.25">
      <c r="A12" s="42"/>
      <c r="B12" s="2" t="s">
        <v>173</v>
      </c>
    </row>
    <row r="13" spans="1:6" x14ac:dyDescent="0.25">
      <c r="A13" s="42"/>
    </row>
    <row r="14" spans="1:6" x14ac:dyDescent="0.25">
      <c r="A14" s="42"/>
      <c r="B14" s="2" t="s">
        <v>176</v>
      </c>
    </row>
    <row r="15" spans="1:6" x14ac:dyDescent="0.25">
      <c r="A15" s="42"/>
      <c r="B15" s="2" t="s">
        <v>177</v>
      </c>
    </row>
    <row r="16" spans="1:6" x14ac:dyDescent="0.25">
      <c r="A16" s="42"/>
      <c r="B16" s="2" t="s">
        <v>178</v>
      </c>
    </row>
    <row r="17" spans="1:2" x14ac:dyDescent="0.25">
      <c r="A17" s="42"/>
    </row>
    <row r="18" spans="1:2" x14ac:dyDescent="0.25">
      <c r="A18" s="42"/>
      <c r="B18" s="2" t="s">
        <v>174</v>
      </c>
    </row>
    <row r="19" spans="1:2" x14ac:dyDescent="0.25">
      <c r="A19" s="42"/>
      <c r="B19" s="2" t="s">
        <v>179</v>
      </c>
    </row>
    <row r="20" spans="1:2" x14ac:dyDescent="0.25">
      <c r="A20" s="42"/>
      <c r="B20" s="2" t="s">
        <v>175</v>
      </c>
    </row>
    <row r="21" spans="1:2" x14ac:dyDescent="0.25">
      <c r="A21" s="42"/>
    </row>
    <row r="22" spans="1:2" x14ac:dyDescent="0.25">
      <c r="A22" s="42"/>
      <c r="B22" s="2" t="s">
        <v>180</v>
      </c>
    </row>
    <row r="23" spans="1:2" x14ac:dyDescent="0.25">
      <c r="A23" s="42"/>
      <c r="B23" s="2" t="s">
        <v>181</v>
      </c>
    </row>
    <row r="24" spans="1:2" x14ac:dyDescent="0.25">
      <c r="A24" s="42"/>
      <c r="B24" s="2" t="s">
        <v>182</v>
      </c>
    </row>
    <row r="25" spans="1:2" x14ac:dyDescent="0.25">
      <c r="A25" s="42"/>
      <c r="B25" s="2" t="s">
        <v>183</v>
      </c>
    </row>
    <row r="26" spans="1:2" x14ac:dyDescent="0.25">
      <c r="A26" s="42"/>
    </row>
    <row r="27" spans="1:2" x14ac:dyDescent="0.25">
      <c r="A27" s="42"/>
      <c r="B27" s="2" t="s">
        <v>184</v>
      </c>
    </row>
    <row r="28" spans="1:2" x14ac:dyDescent="0.25">
      <c r="A28" s="42"/>
    </row>
    <row r="29" spans="1:2" x14ac:dyDescent="0.25">
      <c r="A29" s="42"/>
      <c r="B29" s="2" t="s">
        <v>186</v>
      </c>
    </row>
    <row r="30" spans="1:2" x14ac:dyDescent="0.25">
      <c r="A30" s="42"/>
      <c r="B30" s="2" t="s">
        <v>187</v>
      </c>
    </row>
    <row r="31" spans="1:2" x14ac:dyDescent="0.25">
      <c r="A31" s="42"/>
      <c r="B31" s="2" t="s">
        <v>188</v>
      </c>
    </row>
    <row r="32" spans="1:2" x14ac:dyDescent="0.25">
      <c r="A32" s="42"/>
      <c r="B32" s="2" t="s">
        <v>189</v>
      </c>
    </row>
    <row r="33" spans="1:3" x14ac:dyDescent="0.25">
      <c r="A33" s="42"/>
    </row>
    <row r="34" spans="1:3" x14ac:dyDescent="0.25">
      <c r="A34" s="42"/>
      <c r="B34" s="2" t="s">
        <v>190</v>
      </c>
    </row>
    <row r="35" spans="1:3" x14ac:dyDescent="0.25">
      <c r="A35" s="42"/>
      <c r="B35" s="2" t="s">
        <v>191</v>
      </c>
    </row>
    <row r="36" spans="1:3" x14ac:dyDescent="0.25">
      <c r="A36" s="42"/>
      <c r="B36" s="2" t="s">
        <v>192</v>
      </c>
    </row>
    <row r="37" spans="1:3" x14ac:dyDescent="0.25">
      <c r="A37" s="42"/>
      <c r="B37" s="2" t="s">
        <v>199</v>
      </c>
    </row>
    <row r="38" spans="1:3" x14ac:dyDescent="0.25">
      <c r="A38" s="42"/>
      <c r="B38" s="2" t="s">
        <v>193</v>
      </c>
    </row>
    <row r="39" spans="1:3" x14ac:dyDescent="0.25">
      <c r="A39" s="42"/>
      <c r="B39" s="2" t="s">
        <v>194</v>
      </c>
    </row>
    <row r="40" spans="1:3" x14ac:dyDescent="0.25">
      <c r="A40" s="42"/>
      <c r="B40" s="2" t="s">
        <v>195</v>
      </c>
    </row>
    <row r="41" spans="1:3" x14ac:dyDescent="0.25">
      <c r="A41" s="42"/>
      <c r="B41" s="2" t="s">
        <v>196</v>
      </c>
    </row>
    <row r="42" spans="1:3" x14ac:dyDescent="0.25">
      <c r="A42" s="42"/>
      <c r="B42" s="2" t="s">
        <v>197</v>
      </c>
    </row>
    <row r="43" spans="1:3" x14ac:dyDescent="0.25">
      <c r="A43" s="42"/>
      <c r="B43" s="2" t="s">
        <v>198</v>
      </c>
    </row>
    <row r="45" spans="1:3" x14ac:dyDescent="0.25">
      <c r="A45" s="42" t="s">
        <v>222</v>
      </c>
    </row>
    <row r="46" spans="1:3" x14ac:dyDescent="0.25">
      <c r="B46" s="2" t="s">
        <v>223</v>
      </c>
    </row>
    <row r="47" spans="1:3" x14ac:dyDescent="0.25">
      <c r="B47" s="2" t="s">
        <v>224</v>
      </c>
    </row>
    <row r="48" spans="1:3" x14ac:dyDescent="0.25">
      <c r="C48" s="2" t="s">
        <v>248</v>
      </c>
    </row>
    <row r="49" spans="1:7" x14ac:dyDescent="0.25">
      <c r="B49" s="2" t="s">
        <v>242</v>
      </c>
    </row>
    <row r="50" spans="1:7" x14ac:dyDescent="0.25">
      <c r="C50" s="2" t="s">
        <v>243</v>
      </c>
    </row>
    <row r="51" spans="1:7" x14ac:dyDescent="0.25">
      <c r="C51" s="2" t="s">
        <v>244</v>
      </c>
    </row>
    <row r="52" spans="1:7" x14ac:dyDescent="0.25">
      <c r="C52" s="2" t="s">
        <v>245</v>
      </c>
    </row>
    <row r="53" spans="1:7" x14ac:dyDescent="0.25">
      <c r="C53" s="2" t="s">
        <v>246</v>
      </c>
    </row>
    <row r="54" spans="1:7" x14ac:dyDescent="0.25">
      <c r="C54" s="2" t="s">
        <v>247</v>
      </c>
    </row>
    <row r="56" spans="1:7" x14ac:dyDescent="0.25">
      <c r="A56" s="42" t="s">
        <v>151</v>
      </c>
    </row>
    <row r="57" spans="1:7" x14ac:dyDescent="0.25">
      <c r="B57" s="2" t="s">
        <v>200</v>
      </c>
    </row>
    <row r="58" spans="1:7" x14ac:dyDescent="0.25">
      <c r="B58" s="2" t="s">
        <v>201</v>
      </c>
    </row>
    <row r="60" spans="1:7" x14ac:dyDescent="0.25">
      <c r="A60" s="42" t="s">
        <v>153</v>
      </c>
    </row>
    <row r="61" spans="1:7" x14ac:dyDescent="0.25">
      <c r="B61" s="8" t="s">
        <v>107</v>
      </c>
      <c r="C61" s="8" t="s">
        <v>108</v>
      </c>
      <c r="D61" s="8"/>
      <c r="E61" s="8"/>
      <c r="F61" s="8" t="s">
        <v>110</v>
      </c>
      <c r="G61" s="6" t="s">
        <v>111</v>
      </c>
    </row>
    <row r="62" spans="1:7" x14ac:dyDescent="0.25">
      <c r="A62" s="42" t="s">
        <v>109</v>
      </c>
    </row>
    <row r="63" spans="1:7" x14ac:dyDescent="0.25">
      <c r="B63" s="2" t="s">
        <v>80</v>
      </c>
      <c r="F63" s="2" t="s">
        <v>116</v>
      </c>
      <c r="G63" t="s">
        <v>112</v>
      </c>
    </row>
    <row r="64" spans="1:7" x14ac:dyDescent="0.25">
      <c r="B64" s="2" t="s">
        <v>81</v>
      </c>
      <c r="F64" s="2">
        <v>450</v>
      </c>
      <c r="G64" t="s">
        <v>113</v>
      </c>
    </row>
    <row r="65" spans="1:7" x14ac:dyDescent="0.25">
      <c r="B65" s="2" t="s">
        <v>114</v>
      </c>
      <c r="F65" s="2">
        <v>6.6</v>
      </c>
      <c r="G65" t="s">
        <v>82</v>
      </c>
    </row>
    <row r="67" spans="1:7" x14ac:dyDescent="0.25">
      <c r="A67" s="42" t="s">
        <v>143</v>
      </c>
    </row>
    <row r="68" spans="1:7" x14ac:dyDescent="0.25">
      <c r="B68" s="17" t="s">
        <v>205</v>
      </c>
    </row>
    <row r="69" spans="1:7" x14ac:dyDescent="0.25">
      <c r="B69" s="33" t="s">
        <v>130</v>
      </c>
      <c r="F69" s="2" t="s">
        <v>131</v>
      </c>
      <c r="G69" t="s">
        <v>112</v>
      </c>
    </row>
    <row r="70" spans="1:7" x14ac:dyDescent="0.25">
      <c r="B70" s="33"/>
      <c r="G70" t="s">
        <v>132</v>
      </c>
    </row>
    <row r="71" spans="1:7" x14ac:dyDescent="0.25">
      <c r="B71" s="33" t="s">
        <v>128</v>
      </c>
      <c r="F71" s="2" t="s">
        <v>129</v>
      </c>
      <c r="G71" t="s">
        <v>112</v>
      </c>
    </row>
    <row r="72" spans="1:7" x14ac:dyDescent="0.25">
      <c r="B72" s="42" t="s">
        <v>85</v>
      </c>
      <c r="F72" s="37">
        <v>44197.715277777781</v>
      </c>
      <c r="G72" t="s">
        <v>115</v>
      </c>
    </row>
    <row r="73" spans="1:7" x14ac:dyDescent="0.25">
      <c r="C73" s="2" t="s">
        <v>83</v>
      </c>
      <c r="F73" s="38">
        <f>INT(F72)</f>
        <v>44197</v>
      </c>
      <c r="G73" t="s">
        <v>83</v>
      </c>
    </row>
    <row r="74" spans="1:7" x14ac:dyDescent="0.25">
      <c r="C74" s="2" t="s">
        <v>91</v>
      </c>
      <c r="F74" s="39">
        <f>WEEKDAY(F73)</f>
        <v>6</v>
      </c>
      <c r="G74" t="s">
        <v>117</v>
      </c>
    </row>
    <row r="75" spans="1:7" x14ac:dyDescent="0.25">
      <c r="B75" s="42" t="s">
        <v>86</v>
      </c>
      <c r="F75" s="37">
        <v>44198.354166666664</v>
      </c>
      <c r="G75" t="s">
        <v>115</v>
      </c>
    </row>
    <row r="76" spans="1:7" x14ac:dyDescent="0.25">
      <c r="C76" s="2" t="s">
        <v>92</v>
      </c>
      <c r="F76" s="2">
        <f>ROUND((F75-F72)*24,2)</f>
        <v>15.33</v>
      </c>
      <c r="G76" t="s">
        <v>118</v>
      </c>
    </row>
    <row r="77" spans="1:7" x14ac:dyDescent="0.25">
      <c r="B77" s="2" t="s">
        <v>87</v>
      </c>
      <c r="F77" s="37">
        <v>44197.715624999997</v>
      </c>
      <c r="G77" t="s">
        <v>115</v>
      </c>
    </row>
    <row r="78" spans="1:7" x14ac:dyDescent="0.25">
      <c r="B78" s="2" t="s">
        <v>88</v>
      </c>
      <c r="F78" s="37">
        <v>44198.135416666664</v>
      </c>
      <c r="G78" t="s">
        <v>115</v>
      </c>
    </row>
    <row r="79" spans="1:7" x14ac:dyDescent="0.25">
      <c r="C79" s="2" t="s">
        <v>93</v>
      </c>
      <c r="F79" s="2">
        <f>ROUND((F78-F77)*24,2)</f>
        <v>10.08</v>
      </c>
      <c r="G79" t="s">
        <v>118</v>
      </c>
    </row>
    <row r="80" spans="1:7" x14ac:dyDescent="0.25">
      <c r="B80" s="2" t="s">
        <v>125</v>
      </c>
      <c r="F80" s="40">
        <v>7.22</v>
      </c>
      <c r="G80" t="s">
        <v>118</v>
      </c>
    </row>
    <row r="81" spans="2:7" x14ac:dyDescent="0.25">
      <c r="F81" s="40"/>
      <c r="G81" t="s">
        <v>126</v>
      </c>
    </row>
    <row r="82" spans="2:7" x14ac:dyDescent="0.25">
      <c r="B82" s="2" t="s">
        <v>152</v>
      </c>
      <c r="F82" s="40">
        <v>1</v>
      </c>
      <c r="G82" t="s">
        <v>119</v>
      </c>
    </row>
    <row r="83" spans="2:7" x14ac:dyDescent="0.25">
      <c r="B83" s="2" t="s">
        <v>89</v>
      </c>
      <c r="F83" s="37">
        <v>44197.715624999997</v>
      </c>
      <c r="G83" t="s">
        <v>115</v>
      </c>
    </row>
    <row r="84" spans="2:7" x14ac:dyDescent="0.25">
      <c r="B84" s="2" t="s">
        <v>90</v>
      </c>
      <c r="F84" s="40">
        <v>215</v>
      </c>
      <c r="G84" t="s">
        <v>90</v>
      </c>
    </row>
    <row r="85" spans="2:7" x14ac:dyDescent="0.25">
      <c r="B85" s="42" t="s">
        <v>84</v>
      </c>
      <c r="F85" s="2">
        <f>F84*208/1000</f>
        <v>44.72</v>
      </c>
      <c r="G85" t="s">
        <v>84</v>
      </c>
    </row>
    <row r="86" spans="2:7" x14ac:dyDescent="0.25">
      <c r="G86" t="s">
        <v>127</v>
      </c>
    </row>
    <row r="87" spans="2:7" x14ac:dyDescent="0.25">
      <c r="B87" s="2" t="s">
        <v>133</v>
      </c>
      <c r="F87" s="41">
        <v>4.25</v>
      </c>
      <c r="G87" t="s">
        <v>134</v>
      </c>
    </row>
    <row r="88" spans="2:7" x14ac:dyDescent="0.25">
      <c r="B88" s="2" t="s">
        <v>135</v>
      </c>
      <c r="F88" s="41">
        <v>0</v>
      </c>
      <c r="G88" t="s">
        <v>134</v>
      </c>
    </row>
    <row r="89" spans="2:7" x14ac:dyDescent="0.25">
      <c r="F89" s="41"/>
      <c r="G89" t="s">
        <v>136</v>
      </c>
    </row>
    <row r="90" spans="2:7" x14ac:dyDescent="0.25">
      <c r="B90" s="2" t="s">
        <v>122</v>
      </c>
      <c r="F90" s="2" t="s">
        <v>120</v>
      </c>
      <c r="G90" t="s">
        <v>112</v>
      </c>
    </row>
    <row r="91" spans="2:7" x14ac:dyDescent="0.25">
      <c r="G91" t="s">
        <v>124</v>
      </c>
    </row>
    <row r="92" spans="2:7" x14ac:dyDescent="0.25">
      <c r="B92" s="42" t="s">
        <v>123</v>
      </c>
      <c r="F92" s="2" t="s">
        <v>121</v>
      </c>
      <c r="G92" t="s">
        <v>112</v>
      </c>
    </row>
    <row r="93" spans="2:7" x14ac:dyDescent="0.25">
      <c r="B93" s="42"/>
      <c r="G93" t="s">
        <v>231</v>
      </c>
    </row>
    <row r="94" spans="2:7" x14ac:dyDescent="0.25">
      <c r="B94" s="2" t="s">
        <v>234</v>
      </c>
      <c r="F94" s="29">
        <v>40</v>
      </c>
      <c r="G94" t="s">
        <v>138</v>
      </c>
    </row>
    <row r="95" spans="2:7" x14ac:dyDescent="0.25">
      <c r="B95" s="2" t="s">
        <v>235</v>
      </c>
      <c r="F95" s="29">
        <v>40</v>
      </c>
      <c r="G95" t="s">
        <v>138</v>
      </c>
    </row>
    <row r="96" spans="2:7" x14ac:dyDescent="0.25">
      <c r="B96" s="2" t="s">
        <v>232</v>
      </c>
      <c r="F96" s="29">
        <v>26</v>
      </c>
      <c r="G96" t="s">
        <v>138</v>
      </c>
    </row>
    <row r="97" spans="1:7" x14ac:dyDescent="0.25">
      <c r="B97" s="2" t="s">
        <v>233</v>
      </c>
      <c r="F97" s="29">
        <v>24.2</v>
      </c>
      <c r="G97" t="s">
        <v>138</v>
      </c>
    </row>
    <row r="98" spans="1:7" x14ac:dyDescent="0.25">
      <c r="F98" s="29"/>
      <c r="G98" t="s">
        <v>236</v>
      </c>
    </row>
    <row r="100" spans="1:7" x14ac:dyDescent="0.25">
      <c r="A100" s="42" t="s">
        <v>225</v>
      </c>
    </row>
    <row r="101" spans="1:7" s="12" customFormat="1" x14ac:dyDescent="0.25">
      <c r="A101" s="42"/>
      <c r="B101" s="33" t="s">
        <v>165</v>
      </c>
      <c r="C101" s="33"/>
      <c r="D101" s="33"/>
      <c r="E101" s="33"/>
      <c r="F101" s="33" t="s">
        <v>166</v>
      </c>
      <c r="G101" s="12" t="s">
        <v>226</v>
      </c>
    </row>
    <row r="102" spans="1:7" s="12" customFormat="1" x14ac:dyDescent="0.25">
      <c r="A102" s="42"/>
      <c r="B102" s="33" t="s">
        <v>185</v>
      </c>
      <c r="C102" s="33"/>
      <c r="D102" s="33"/>
      <c r="E102" s="33"/>
      <c r="F102" s="33" t="s">
        <v>164</v>
      </c>
      <c r="G102" s="12" t="s">
        <v>212</v>
      </c>
    </row>
    <row r="103" spans="1:7" s="12" customFormat="1" x14ac:dyDescent="0.25">
      <c r="A103" s="42"/>
      <c r="B103" s="33" t="s">
        <v>227</v>
      </c>
      <c r="C103" s="33"/>
      <c r="D103" s="33"/>
      <c r="E103" s="33"/>
      <c r="F103" s="33" t="s">
        <v>164</v>
      </c>
      <c r="G103" s="12" t="s">
        <v>228</v>
      </c>
    </row>
    <row r="104" spans="1:7" s="12" customFormat="1" x14ac:dyDescent="0.25">
      <c r="A104" s="42"/>
      <c r="B104" s="33"/>
      <c r="C104" s="33"/>
      <c r="D104" s="33"/>
      <c r="E104" s="33"/>
      <c r="F104" s="33"/>
      <c r="G104" s="12" t="s">
        <v>229</v>
      </c>
    </row>
    <row r="105" spans="1:7" s="12" customFormat="1" x14ac:dyDescent="0.25">
      <c r="A105" s="42"/>
      <c r="B105" s="33"/>
      <c r="C105" s="33"/>
      <c r="D105" s="33"/>
      <c r="E105" s="33"/>
      <c r="F105" s="33"/>
      <c r="G105" s="12" t="s">
        <v>230</v>
      </c>
    </row>
    <row r="106" spans="1:7" s="12" customFormat="1" x14ac:dyDescent="0.25">
      <c r="A106" s="42"/>
      <c r="B106" s="33"/>
      <c r="C106" s="33"/>
      <c r="D106" s="33"/>
      <c r="E106" s="33"/>
      <c r="F106" s="33"/>
    </row>
    <row r="107" spans="1:7" x14ac:dyDescent="0.25">
      <c r="A107" s="42" t="s">
        <v>139</v>
      </c>
    </row>
    <row r="108" spans="1:7" x14ac:dyDescent="0.25">
      <c r="A108" s="42"/>
      <c r="B108" s="17" t="s">
        <v>144</v>
      </c>
    </row>
    <row r="109" spans="1:7" x14ac:dyDescent="0.25">
      <c r="A109" s="42"/>
      <c r="B109" s="33" t="s">
        <v>241</v>
      </c>
    </row>
    <row r="110" spans="1:7" s="12" customFormat="1" x14ac:dyDescent="0.25">
      <c r="A110" s="42"/>
      <c r="B110" s="33" t="s">
        <v>240</v>
      </c>
      <c r="C110" s="33"/>
      <c r="D110" s="33"/>
      <c r="E110" s="33"/>
      <c r="F110" s="33"/>
    </row>
    <row r="111" spans="1:7" s="12" customFormat="1" x14ac:dyDescent="0.25">
      <c r="A111" s="42"/>
      <c r="B111" s="33" t="s">
        <v>185</v>
      </c>
      <c r="C111" s="33"/>
      <c r="D111" s="33"/>
      <c r="E111" s="33"/>
      <c r="F111" s="33" t="s">
        <v>164</v>
      </c>
      <c r="G111" s="12" t="s">
        <v>212</v>
      </c>
    </row>
    <row r="112" spans="1:7" x14ac:dyDescent="0.25">
      <c r="B112" s="2" t="s">
        <v>94</v>
      </c>
    </row>
    <row r="113" spans="1:7" x14ac:dyDescent="0.25">
      <c r="B113" s="2" t="s">
        <v>95</v>
      </c>
      <c r="G113" t="s">
        <v>213</v>
      </c>
    </row>
    <row r="114" spans="1:7" x14ac:dyDescent="0.25">
      <c r="B114" s="2" t="s">
        <v>101</v>
      </c>
    </row>
    <row r="115" spans="1:7" x14ac:dyDescent="0.25">
      <c r="B115" s="2" t="s">
        <v>100</v>
      </c>
    </row>
    <row r="116" spans="1:7" x14ac:dyDescent="0.25">
      <c r="B116" s="2" t="s">
        <v>141</v>
      </c>
      <c r="G116" t="s">
        <v>137</v>
      </c>
    </row>
    <row r="117" spans="1:7" x14ac:dyDescent="0.25">
      <c r="B117" s="2" t="s">
        <v>142</v>
      </c>
      <c r="G117" t="s">
        <v>214</v>
      </c>
    </row>
    <row r="118" spans="1:7" x14ac:dyDescent="0.25">
      <c r="B118" s="2" t="s">
        <v>149</v>
      </c>
      <c r="G118" t="s">
        <v>137</v>
      </c>
    </row>
    <row r="119" spans="1:7" x14ac:dyDescent="0.25">
      <c r="B119" s="2" t="s">
        <v>150</v>
      </c>
      <c r="G119" t="s">
        <v>214</v>
      </c>
    </row>
    <row r="120" spans="1:7" x14ac:dyDescent="0.25">
      <c r="B120" s="2" t="s">
        <v>96</v>
      </c>
    </row>
    <row r="121" spans="1:7" x14ac:dyDescent="0.25">
      <c r="B121" s="2" t="s">
        <v>97</v>
      </c>
    </row>
    <row r="122" spans="1:7" x14ac:dyDescent="0.25">
      <c r="B122" s="2" t="s">
        <v>98</v>
      </c>
      <c r="G122" t="s">
        <v>140</v>
      </c>
    </row>
    <row r="123" spans="1:7" x14ac:dyDescent="0.25">
      <c r="B123" s="2" t="s">
        <v>99</v>
      </c>
    </row>
    <row r="124" spans="1:7" x14ac:dyDescent="0.25">
      <c r="B124" s="2" t="s">
        <v>102</v>
      </c>
    </row>
    <row r="125" spans="1:7" x14ac:dyDescent="0.25">
      <c r="B125" s="2" t="s">
        <v>103</v>
      </c>
      <c r="G125" t="s">
        <v>104</v>
      </c>
    </row>
    <row r="127" spans="1:7" x14ac:dyDescent="0.25">
      <c r="A127" s="42" t="s">
        <v>211</v>
      </c>
    </row>
    <row r="128" spans="1:7" x14ac:dyDescent="0.25">
      <c r="A128" s="42"/>
      <c r="B128" s="2" t="s">
        <v>163</v>
      </c>
      <c r="G128" t="s">
        <v>167</v>
      </c>
    </row>
    <row r="129" spans="1:7" x14ac:dyDescent="0.25">
      <c r="B129" s="2" t="s">
        <v>238</v>
      </c>
      <c r="G129" t="s">
        <v>138</v>
      </c>
    </row>
    <row r="130" spans="1:7" x14ac:dyDescent="0.25">
      <c r="G130" t="s">
        <v>215</v>
      </c>
    </row>
    <row r="131" spans="1:7" x14ac:dyDescent="0.25">
      <c r="G131" t="s">
        <v>216</v>
      </c>
    </row>
    <row r="132" spans="1:7" x14ac:dyDescent="0.25">
      <c r="B132" s="2" t="s">
        <v>239</v>
      </c>
      <c r="G132" t="s">
        <v>138</v>
      </c>
    </row>
    <row r="133" spans="1:7" x14ac:dyDescent="0.25">
      <c r="G133" t="s">
        <v>218</v>
      </c>
    </row>
    <row r="134" spans="1:7" x14ac:dyDescent="0.25">
      <c r="G134" t="s">
        <v>219</v>
      </c>
    </row>
    <row r="135" spans="1:7" x14ac:dyDescent="0.25">
      <c r="B135" s="2" t="s">
        <v>237</v>
      </c>
    </row>
    <row r="137" spans="1:7" x14ac:dyDescent="0.25">
      <c r="A137" s="42" t="s">
        <v>204</v>
      </c>
    </row>
    <row r="138" spans="1:7" x14ac:dyDescent="0.25">
      <c r="B138" s="2" t="s">
        <v>146</v>
      </c>
      <c r="G138" t="s">
        <v>90</v>
      </c>
    </row>
    <row r="139" spans="1:7" x14ac:dyDescent="0.25">
      <c r="B139" s="2" t="s">
        <v>145</v>
      </c>
      <c r="G139" t="s">
        <v>90</v>
      </c>
    </row>
    <row r="140" spans="1:7" x14ac:dyDescent="0.25">
      <c r="B140" s="2" t="s">
        <v>147</v>
      </c>
      <c r="G140" t="s">
        <v>90</v>
      </c>
    </row>
    <row r="141" spans="1:7" x14ac:dyDescent="0.25">
      <c r="B141" s="2" t="s">
        <v>148</v>
      </c>
      <c r="G141" t="s">
        <v>90</v>
      </c>
    </row>
    <row r="142" spans="1:7" x14ac:dyDescent="0.25">
      <c r="G142" t="s">
        <v>217</v>
      </c>
    </row>
    <row r="144" spans="1:7" x14ac:dyDescent="0.25">
      <c r="A144" s="42" t="s">
        <v>202</v>
      </c>
    </row>
    <row r="145" spans="1:2" x14ac:dyDescent="0.25">
      <c r="B145" s="2" t="s">
        <v>203</v>
      </c>
    </row>
    <row r="146" spans="1:2" x14ac:dyDescent="0.25">
      <c r="B146" s="2" t="s">
        <v>253</v>
      </c>
    </row>
    <row r="148" spans="1:2" x14ac:dyDescent="0.25">
      <c r="A148" s="42" t="s">
        <v>206</v>
      </c>
    </row>
    <row r="150" spans="1:2" x14ac:dyDescent="0.25">
      <c r="B150" s="2" t="s">
        <v>207</v>
      </c>
    </row>
    <row r="151" spans="1:2" x14ac:dyDescent="0.25">
      <c r="B151" s="2" t="s">
        <v>208</v>
      </c>
    </row>
    <row r="153" spans="1:2" x14ac:dyDescent="0.25">
      <c r="B153" s="2" t="s">
        <v>209</v>
      </c>
    </row>
    <row r="154" spans="1:2" x14ac:dyDescent="0.25">
      <c r="B154" s="2" t="s">
        <v>210</v>
      </c>
    </row>
    <row r="155" spans="1:2" x14ac:dyDescent="0.25">
      <c r="B155" s="2" t="s">
        <v>220</v>
      </c>
    </row>
    <row r="157" spans="1:2" x14ac:dyDescent="0.25">
      <c r="B157" s="2" t="s">
        <v>221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5D77-9E4F-41CA-AC45-BA8D80CB5D17}">
  <dimension ref="A1:AH42"/>
  <sheetViews>
    <sheetView topLeftCell="A5" zoomScaleNormal="100" workbookViewId="0">
      <selection activeCell="AK8" sqref="AK8"/>
    </sheetView>
  </sheetViews>
  <sheetFormatPr defaultRowHeight="15" x14ac:dyDescent="0.25"/>
  <cols>
    <col min="2" max="2" width="4.7109375" customWidth="1"/>
    <col min="3" max="5" width="5.7109375" customWidth="1"/>
    <col min="6" max="6" width="6.7109375" customWidth="1"/>
    <col min="7" max="8" width="5.7109375" style="1" customWidth="1"/>
    <col min="9" max="9" width="2.5703125" customWidth="1"/>
    <col min="10" max="10" width="5.7109375" style="2" customWidth="1"/>
    <col min="11" max="11" width="4.7109375" customWidth="1"/>
    <col min="12" max="12" width="7.85546875" customWidth="1"/>
    <col min="13" max="14" width="6.7109375" style="1" customWidth="1"/>
    <col min="15" max="15" width="2.5703125" customWidth="1"/>
    <col min="16" max="16" width="4.7109375" style="2" customWidth="1"/>
    <col min="17" max="17" width="4.7109375" style="1" customWidth="1"/>
    <col min="18" max="18" width="5.7109375" customWidth="1"/>
    <col min="19" max="19" width="5.7109375" style="1" customWidth="1"/>
    <col min="20" max="20" width="2.5703125" customWidth="1"/>
    <col min="21" max="21" width="4.7109375" customWidth="1"/>
    <col min="22" max="22" width="6.7109375" customWidth="1"/>
    <col min="23" max="23" width="5.7109375" customWidth="1"/>
    <col min="24" max="24" width="5.7109375" style="1" customWidth="1"/>
    <col min="25" max="25" width="2.7109375" style="19" customWidth="1"/>
    <col min="26" max="26" width="4.7109375" style="19" customWidth="1"/>
    <col min="27" max="28" width="5.7109375" customWidth="1"/>
    <col min="29" max="30" width="4.7109375" customWidth="1"/>
    <col min="31" max="32" width="5.7109375" customWidth="1"/>
    <col min="33" max="33" width="6.140625" style="1" customWidth="1"/>
    <col min="34" max="34" width="5.7109375" style="1" customWidth="1"/>
    <col min="35" max="40" width="5.7109375" customWidth="1"/>
  </cols>
  <sheetData>
    <row r="1" spans="1:34" x14ac:dyDescent="0.25">
      <c r="C1" s="4" t="s">
        <v>77</v>
      </c>
      <c r="M1" s="4" t="s">
        <v>14</v>
      </c>
      <c r="N1" s="4"/>
      <c r="AC1" s="4"/>
      <c r="AH1" s="5"/>
    </row>
    <row r="2" spans="1:34" x14ac:dyDescent="0.25">
      <c r="C2" s="4" t="s">
        <v>78</v>
      </c>
      <c r="M2" s="5" t="s">
        <v>21</v>
      </c>
      <c r="N2" s="5"/>
      <c r="AC2" s="4"/>
      <c r="AH2" s="5"/>
    </row>
    <row r="3" spans="1:34" x14ac:dyDescent="0.25">
      <c r="P3" s="17" t="s">
        <v>29</v>
      </c>
      <c r="AH3" s="5"/>
    </row>
    <row r="4" spans="1:34" x14ac:dyDescent="0.25">
      <c r="A4" s="4" t="s">
        <v>15</v>
      </c>
      <c r="B4" s="4"/>
      <c r="C4" s="4"/>
      <c r="D4" s="4"/>
      <c r="J4" s="17" t="s">
        <v>17</v>
      </c>
      <c r="P4" s="17" t="s">
        <v>20</v>
      </c>
      <c r="U4" s="4" t="s">
        <v>19</v>
      </c>
      <c r="V4" s="4"/>
      <c r="Z4" s="22" t="s">
        <v>23</v>
      </c>
      <c r="AA4" s="4"/>
      <c r="AD4" s="4"/>
      <c r="AG4" s="1" t="s">
        <v>249</v>
      </c>
    </row>
    <row r="5" spans="1:34" x14ac:dyDescent="0.25">
      <c r="A5" s="4" t="s">
        <v>16</v>
      </c>
      <c r="B5" s="4"/>
      <c r="C5" s="4"/>
      <c r="D5" s="4"/>
      <c r="J5" s="17" t="s">
        <v>18</v>
      </c>
      <c r="P5" s="17" t="s">
        <v>30</v>
      </c>
      <c r="U5" s="4" t="s">
        <v>28</v>
      </c>
      <c r="V5" s="4"/>
      <c r="Z5" s="22" t="s">
        <v>24</v>
      </c>
      <c r="AD5" s="4"/>
      <c r="AG5" s="1" t="s">
        <v>250</v>
      </c>
    </row>
    <row r="6" spans="1:34" x14ac:dyDescent="0.25">
      <c r="R6" s="4" t="s">
        <v>79</v>
      </c>
      <c r="AG6" s="1" t="s">
        <v>251</v>
      </c>
    </row>
    <row r="7" spans="1:34" x14ac:dyDescent="0.25">
      <c r="A7" s="6" t="s">
        <v>27</v>
      </c>
      <c r="B7" s="6" t="s">
        <v>34</v>
      </c>
      <c r="C7" s="6" t="s">
        <v>33</v>
      </c>
      <c r="D7" s="6" t="s">
        <v>73</v>
      </c>
      <c r="E7" s="6" t="s">
        <v>0</v>
      </c>
      <c r="F7" s="6" t="s">
        <v>75</v>
      </c>
      <c r="G7" s="7" t="s">
        <v>74</v>
      </c>
      <c r="H7" s="7" t="s">
        <v>76</v>
      </c>
      <c r="I7" s="6"/>
      <c r="J7" s="8" t="s">
        <v>26</v>
      </c>
      <c r="K7" s="6" t="s">
        <v>0</v>
      </c>
      <c r="L7" s="6" t="s">
        <v>75</v>
      </c>
      <c r="M7" s="7" t="s">
        <v>74</v>
      </c>
      <c r="N7" s="7" t="s">
        <v>76</v>
      </c>
      <c r="O7" s="6"/>
      <c r="P7" s="8" t="s">
        <v>3</v>
      </c>
      <c r="Q7" s="7" t="s">
        <v>12</v>
      </c>
      <c r="R7" s="6" t="s">
        <v>2</v>
      </c>
      <c r="S7" s="7" t="s">
        <v>1</v>
      </c>
      <c r="T7" s="6"/>
      <c r="U7" s="6" t="s">
        <v>72</v>
      </c>
      <c r="V7" s="6" t="s">
        <v>71</v>
      </c>
      <c r="W7" s="6" t="s">
        <v>2</v>
      </c>
      <c r="X7" s="7" t="s">
        <v>1</v>
      </c>
      <c r="Y7" s="20"/>
      <c r="Z7" s="20" t="s">
        <v>25</v>
      </c>
      <c r="AA7" s="6" t="s">
        <v>4</v>
      </c>
      <c r="AB7" s="6" t="s">
        <v>22</v>
      </c>
      <c r="AC7" s="6" t="s">
        <v>31</v>
      </c>
      <c r="AD7" s="6" t="s">
        <v>70</v>
      </c>
      <c r="AE7" s="6" t="s">
        <v>69</v>
      </c>
      <c r="AF7" s="6" t="s">
        <v>13</v>
      </c>
      <c r="AG7" s="7" t="s">
        <v>74</v>
      </c>
      <c r="AH7" s="7" t="s">
        <v>5</v>
      </c>
    </row>
    <row r="8" spans="1:34" x14ac:dyDescent="0.25">
      <c r="A8">
        <v>1</v>
      </c>
      <c r="B8" t="s">
        <v>35</v>
      </c>
      <c r="C8" s="13">
        <v>2000</v>
      </c>
      <c r="D8">
        <v>1850</v>
      </c>
      <c r="E8" t="s">
        <v>6</v>
      </c>
      <c r="F8" s="23">
        <f>C8-D8</f>
        <v>150</v>
      </c>
      <c r="G8" s="1">
        <f>M8+M33</f>
        <v>40</v>
      </c>
      <c r="H8" s="1">
        <f>F8-G8</f>
        <v>110</v>
      </c>
      <c r="J8" s="2">
        <v>1</v>
      </c>
      <c r="K8" t="s">
        <v>6</v>
      </c>
      <c r="L8" s="13">
        <v>100</v>
      </c>
      <c r="M8" s="25">
        <f>SQRT(0.75*S19^2+(0.5*S19+(S8+S25))^2)</f>
        <v>40</v>
      </c>
      <c r="N8" s="1">
        <f>MIN(H8,L8-M8)</f>
        <v>60</v>
      </c>
      <c r="O8" s="15"/>
      <c r="P8" s="2">
        <v>1</v>
      </c>
      <c r="Q8" s="1" t="s">
        <v>7</v>
      </c>
      <c r="R8" s="13">
        <v>60</v>
      </c>
      <c r="S8" s="1">
        <f>SUM(X8:X11)</f>
        <v>40</v>
      </c>
      <c r="U8">
        <v>1</v>
      </c>
      <c r="V8" t="s">
        <v>36</v>
      </c>
      <c r="W8" s="13">
        <v>40</v>
      </c>
      <c r="X8" s="1">
        <f>AG8</f>
        <v>40</v>
      </c>
      <c r="Z8" s="19">
        <v>1</v>
      </c>
      <c r="AA8" s="13">
        <v>10</v>
      </c>
      <c r="AB8" s="13">
        <v>40</v>
      </c>
      <c r="AC8" s="13"/>
      <c r="AD8" s="13">
        <v>10</v>
      </c>
      <c r="AE8" s="13">
        <v>40</v>
      </c>
      <c r="AF8">
        <v>40</v>
      </c>
      <c r="AG8" s="1">
        <v>40</v>
      </c>
      <c r="AH8" s="1">
        <v>2</v>
      </c>
    </row>
    <row r="9" spans="1:34" x14ac:dyDescent="0.25">
      <c r="C9" s="13">
        <f>C8</f>
        <v>2000</v>
      </c>
      <c r="D9">
        <v>1880</v>
      </c>
      <c r="E9" t="s">
        <v>8</v>
      </c>
      <c r="F9" s="23">
        <f t="shared" ref="F9:F10" si="0">C9-D9</f>
        <v>120</v>
      </c>
      <c r="G9" s="1">
        <f t="shared" ref="G9" si="1">M9+M34</f>
        <v>40</v>
      </c>
      <c r="H9" s="1">
        <f t="shared" ref="H9:H10" si="2">F9-G9</f>
        <v>80</v>
      </c>
      <c r="K9" t="s">
        <v>8</v>
      </c>
      <c r="L9" s="13">
        <v>100</v>
      </c>
      <c r="M9" s="25">
        <f>SQRT(0.75*(S12+S29)^2+(0.5*(S12+S29)+(S8+S25))^2)</f>
        <v>40</v>
      </c>
      <c r="N9" s="1">
        <f t="shared" ref="N9:N10" si="3">MIN(H9,L9-M9)</f>
        <v>60</v>
      </c>
      <c r="O9" s="15"/>
      <c r="P9" s="30" t="s">
        <v>106</v>
      </c>
      <c r="Q9" s="31">
        <f>N10</f>
        <v>80</v>
      </c>
      <c r="R9" s="31" t="s">
        <v>105</v>
      </c>
      <c r="S9" s="32">
        <f>MIN(N8,N9)</f>
        <v>60</v>
      </c>
      <c r="U9">
        <v>2</v>
      </c>
      <c r="V9" t="s">
        <v>37</v>
      </c>
      <c r="W9" s="13">
        <v>40</v>
      </c>
      <c r="X9" s="1">
        <f t="shared" ref="X9:X42" si="4">AG9</f>
        <v>0</v>
      </c>
      <c r="Z9" s="19">
        <v>1</v>
      </c>
      <c r="AA9" s="13">
        <v>10</v>
      </c>
      <c r="AB9" s="13">
        <v>40</v>
      </c>
      <c r="AC9" s="13"/>
      <c r="AD9" s="13">
        <v>10</v>
      </c>
      <c r="AE9" s="13">
        <v>40</v>
      </c>
      <c r="AF9">
        <v>40</v>
      </c>
      <c r="AH9" s="1">
        <v>1</v>
      </c>
    </row>
    <row r="10" spans="1:34" x14ac:dyDescent="0.25">
      <c r="C10" s="13">
        <f>C9</f>
        <v>2000</v>
      </c>
      <c r="D10">
        <v>1920</v>
      </c>
      <c r="E10" t="s">
        <v>9</v>
      </c>
      <c r="F10" s="23">
        <f t="shared" si="0"/>
        <v>80</v>
      </c>
      <c r="G10" s="1">
        <f>M10+RNK31235</f>
        <v>0</v>
      </c>
      <c r="H10" s="1">
        <f t="shared" si="2"/>
        <v>80</v>
      </c>
      <c r="K10" t="s">
        <v>9</v>
      </c>
      <c r="L10" s="13">
        <v>100</v>
      </c>
      <c r="M10" s="25">
        <f>SQRT(0.75*S19^2+(0.5*S19+(S12+S29))^2)</f>
        <v>0</v>
      </c>
      <c r="N10" s="1">
        <f t="shared" si="3"/>
        <v>80</v>
      </c>
      <c r="O10" s="15"/>
      <c r="P10" s="21" t="s">
        <v>157</v>
      </c>
      <c r="Q10" s="3">
        <f>IF(Q9,S9/Q9,9999)</f>
        <v>0.75</v>
      </c>
      <c r="R10" t="s">
        <v>155</v>
      </c>
      <c r="S10" s="1">
        <f>MIN(R8-S8,S9)</f>
        <v>20</v>
      </c>
      <c r="U10">
        <v>3</v>
      </c>
      <c r="V10" t="s">
        <v>38</v>
      </c>
      <c r="W10" s="13">
        <v>40</v>
      </c>
      <c r="X10" s="1">
        <f t="shared" si="4"/>
        <v>0</v>
      </c>
      <c r="Z10" s="19">
        <v>1</v>
      </c>
      <c r="AA10" s="13">
        <v>10</v>
      </c>
      <c r="AB10" s="13">
        <v>40</v>
      </c>
      <c r="AC10" s="13"/>
      <c r="AD10" s="13">
        <v>10</v>
      </c>
      <c r="AE10" s="13">
        <v>32</v>
      </c>
      <c r="AF10">
        <f>W10</f>
        <v>40</v>
      </c>
      <c r="AH10" s="1">
        <v>1</v>
      </c>
    </row>
    <row r="11" spans="1:34" x14ac:dyDescent="0.25">
      <c r="A11" s="11"/>
      <c r="B11" s="11"/>
      <c r="C11" s="11"/>
      <c r="D11" s="11"/>
      <c r="E11" s="11"/>
      <c r="F11" s="11"/>
      <c r="G11" s="10"/>
      <c r="H11" s="10"/>
      <c r="I11" s="11"/>
      <c r="J11" s="34"/>
      <c r="K11" s="11"/>
      <c r="L11" s="11"/>
      <c r="O11" s="15"/>
      <c r="P11" s="8"/>
      <c r="Q11" s="7"/>
      <c r="R11" s="6" t="s">
        <v>156</v>
      </c>
      <c r="S11" s="7">
        <f>MIN(Q10*S10,S10)</f>
        <v>15</v>
      </c>
      <c r="T11" s="6"/>
      <c r="U11" s="6">
        <v>4</v>
      </c>
      <c r="V11" s="6" t="s">
        <v>39</v>
      </c>
      <c r="W11" s="14">
        <v>40</v>
      </c>
      <c r="X11" s="7">
        <f t="shared" si="4"/>
        <v>0</v>
      </c>
      <c r="Y11" s="20"/>
      <c r="Z11" s="20">
        <v>1</v>
      </c>
      <c r="AA11" s="14">
        <v>10</v>
      </c>
      <c r="AB11" s="14">
        <v>40</v>
      </c>
      <c r="AC11" s="14"/>
      <c r="AD11" s="14">
        <v>10</v>
      </c>
      <c r="AE11" s="14">
        <v>40</v>
      </c>
      <c r="AF11" s="6">
        <f>W11</f>
        <v>40</v>
      </c>
      <c r="AG11" s="7"/>
      <c r="AH11" s="7">
        <v>1</v>
      </c>
    </row>
    <row r="12" spans="1:34" x14ac:dyDescent="0.25">
      <c r="A12" s="11"/>
      <c r="B12" s="11"/>
      <c r="C12" s="11"/>
      <c r="D12" s="11"/>
      <c r="E12" s="11"/>
      <c r="F12" s="11"/>
      <c r="G12" s="10"/>
      <c r="H12" s="10"/>
      <c r="I12" s="11"/>
      <c r="J12" s="34"/>
      <c r="K12" s="11"/>
      <c r="L12" s="21"/>
      <c r="M12" s="16"/>
      <c r="N12" s="16"/>
      <c r="O12" s="15"/>
      <c r="P12" s="2">
        <v>2</v>
      </c>
      <c r="Q12" s="1" t="s">
        <v>10</v>
      </c>
      <c r="R12" s="13">
        <v>80</v>
      </c>
      <c r="S12" s="1">
        <f>SUM(X12:X18)</f>
        <v>0</v>
      </c>
      <c r="U12">
        <v>1</v>
      </c>
      <c r="V12" t="s">
        <v>40</v>
      </c>
      <c r="W12" s="13">
        <v>40</v>
      </c>
      <c r="X12" s="1">
        <f t="shared" si="4"/>
        <v>0</v>
      </c>
      <c r="Z12" s="21">
        <v>1</v>
      </c>
      <c r="AA12" s="13">
        <v>10</v>
      </c>
      <c r="AB12" s="13">
        <v>40</v>
      </c>
      <c r="AC12" s="13"/>
      <c r="AD12" s="13">
        <v>10</v>
      </c>
      <c r="AE12" s="13">
        <v>40</v>
      </c>
      <c r="AF12">
        <f>W12</f>
        <v>40</v>
      </c>
      <c r="AH12" s="1">
        <v>2</v>
      </c>
    </row>
    <row r="13" spans="1:34" x14ac:dyDescent="0.25">
      <c r="A13" s="11"/>
      <c r="B13" s="11"/>
      <c r="C13" s="11"/>
      <c r="D13" s="10"/>
      <c r="E13" s="10"/>
      <c r="F13" s="10"/>
      <c r="G13" s="10"/>
      <c r="H13" s="10"/>
      <c r="I13" s="11"/>
      <c r="J13" s="34"/>
      <c r="K13" s="21"/>
      <c r="L13" s="21"/>
      <c r="M13" s="16"/>
      <c r="N13" s="25"/>
      <c r="O13" s="26">
        <f>IF(RADIANS(60-DEGREES(ACOS((M8^2+M9^2-M10^2)/(2*M8*M9))))&lt;0, ATAN((M8*SQRT(3)+2*M9*SIN(ABS(RADIANS(60-DEGREES(ACOS((M8^2+M9^2-M10^2)/(2*M8*M9)))))))/(2*M9*COS(ABS(RADIANS(60-DEGREES(ACOS((M8^2+M9^2-M10^2)/(2*M8*M9))))))+M8)), ATAN((M8*SQRT(3)-2*M9*SIN(RADIANS(60-DEGREES(ACOS((M8^2+M9^2-M10^2)/(2*M8*M9))))))/(2*M9*COS(RADIANS(60-DEGREES(ACOS((M8^2+M9^2-M10^2)/(2*M8*M9)))))+M8)))</f>
        <v>0</v>
      </c>
      <c r="P13" s="30" t="s">
        <v>106</v>
      </c>
      <c r="Q13" s="31">
        <f>N8</f>
        <v>60</v>
      </c>
      <c r="R13" s="31" t="s">
        <v>105</v>
      </c>
      <c r="S13" s="32">
        <f>MIN(N9,N10)</f>
        <v>60</v>
      </c>
      <c r="U13">
        <v>2</v>
      </c>
      <c r="V13" s="19" t="s">
        <v>41</v>
      </c>
      <c r="W13" s="13">
        <v>40</v>
      </c>
      <c r="X13" s="25">
        <f>AG13+AG14</f>
        <v>0</v>
      </c>
      <c r="Z13" s="21">
        <v>1</v>
      </c>
      <c r="AA13" s="13">
        <v>10</v>
      </c>
      <c r="AB13" s="13">
        <v>40</v>
      </c>
      <c r="AC13" s="13"/>
      <c r="AD13" s="13">
        <v>10</v>
      </c>
      <c r="AE13" s="13">
        <v>40</v>
      </c>
      <c r="AF13">
        <v>40</v>
      </c>
      <c r="AH13" s="1">
        <v>1</v>
      </c>
    </row>
    <row r="14" spans="1:34" x14ac:dyDescent="0.25">
      <c r="A14" s="11"/>
      <c r="B14" s="11"/>
      <c r="C14" s="11"/>
      <c r="D14" s="10"/>
      <c r="E14" s="10"/>
      <c r="F14" s="10"/>
      <c r="G14" s="10"/>
      <c r="H14" s="10"/>
      <c r="I14" s="11"/>
      <c r="J14" s="34"/>
      <c r="K14" s="21"/>
      <c r="L14" s="21"/>
      <c r="M14" s="16"/>
      <c r="N14" s="16"/>
      <c r="O14" s="26"/>
      <c r="P14" s="21" t="s">
        <v>157</v>
      </c>
      <c r="Q14" s="3">
        <f>IF(Q13,S13/Q13,9999)</f>
        <v>1</v>
      </c>
      <c r="R14" t="s">
        <v>155</v>
      </c>
      <c r="S14" s="1">
        <f>MIN(R12-S12,S13)</f>
        <v>60</v>
      </c>
      <c r="V14" s="19"/>
      <c r="W14" s="19"/>
      <c r="X14" s="25"/>
      <c r="Z14" s="21">
        <v>2</v>
      </c>
      <c r="AA14" s="13">
        <v>10</v>
      </c>
      <c r="AB14" s="13">
        <v>40</v>
      </c>
      <c r="AC14" s="13"/>
      <c r="AD14" s="13">
        <v>10</v>
      </c>
      <c r="AE14" s="13">
        <v>40</v>
      </c>
      <c r="AF14" s="21">
        <v>40</v>
      </c>
      <c r="AH14" s="1">
        <v>1</v>
      </c>
    </row>
    <row r="15" spans="1:34" x14ac:dyDescent="0.25">
      <c r="A15" s="11"/>
      <c r="B15" s="11"/>
      <c r="C15" s="11"/>
      <c r="D15" s="10"/>
      <c r="E15" s="10"/>
      <c r="F15" s="10"/>
      <c r="G15" s="10"/>
      <c r="H15" s="10"/>
      <c r="I15" s="11"/>
      <c r="J15" s="34"/>
      <c r="K15" s="21"/>
      <c r="L15" s="21"/>
      <c r="M15" s="16"/>
      <c r="N15" s="25"/>
      <c r="O15" s="26">
        <f>RADIANS(DEGREES(ACOS((M8^2+M9^2-M10^2)/(2*M8*M9))))</f>
        <v>0</v>
      </c>
      <c r="P15" s="8"/>
      <c r="Q15" s="7"/>
      <c r="R15" s="6" t="s">
        <v>156</v>
      </c>
      <c r="S15" s="7">
        <f>MIN(Q14*S14,S14)</f>
        <v>60</v>
      </c>
      <c r="U15">
        <v>3</v>
      </c>
      <c r="V15" t="s">
        <v>42</v>
      </c>
      <c r="W15" s="13">
        <v>40</v>
      </c>
      <c r="X15" s="1">
        <f>AG15+AG16</f>
        <v>0</v>
      </c>
      <c r="Z15" s="21">
        <v>1</v>
      </c>
      <c r="AA15" s="13">
        <v>10</v>
      </c>
      <c r="AB15" s="13">
        <v>40</v>
      </c>
      <c r="AC15" s="13"/>
      <c r="AD15" s="13">
        <v>10</v>
      </c>
      <c r="AE15" s="13">
        <v>40</v>
      </c>
      <c r="AF15">
        <v>40</v>
      </c>
      <c r="AH15" s="1">
        <v>1</v>
      </c>
    </row>
    <row r="16" spans="1:34" x14ac:dyDescent="0.25">
      <c r="A16" s="11"/>
      <c r="B16" s="11"/>
      <c r="C16" s="11"/>
      <c r="D16" s="10"/>
      <c r="E16" s="10"/>
      <c r="F16" s="10"/>
      <c r="G16" s="10"/>
      <c r="H16" s="10"/>
      <c r="I16" s="11"/>
      <c r="J16" s="34"/>
      <c r="K16" s="21"/>
      <c r="L16" s="21"/>
      <c r="M16" s="16"/>
      <c r="N16" s="16"/>
      <c r="O16" s="26"/>
      <c r="W16" s="19"/>
      <c r="Z16" s="21">
        <v>2</v>
      </c>
      <c r="AA16" s="13">
        <v>10</v>
      </c>
      <c r="AB16" s="13">
        <v>40</v>
      </c>
      <c r="AC16" s="13"/>
      <c r="AD16" s="13">
        <v>10</v>
      </c>
      <c r="AE16" s="13">
        <v>40</v>
      </c>
      <c r="AF16" s="21">
        <v>40</v>
      </c>
      <c r="AH16" s="1">
        <v>1</v>
      </c>
    </row>
    <row r="17" spans="1:34" x14ac:dyDescent="0.25">
      <c r="A17" s="11"/>
      <c r="B17" s="11"/>
      <c r="C17" s="11"/>
      <c r="D17" s="10"/>
      <c r="E17" s="10"/>
      <c r="F17" s="10"/>
      <c r="G17" s="10"/>
      <c r="H17" s="10"/>
      <c r="I17" s="11"/>
      <c r="J17" s="34"/>
      <c r="K17" s="21"/>
      <c r="L17" s="21"/>
      <c r="M17" s="16"/>
      <c r="N17" s="25"/>
      <c r="O17" s="15"/>
      <c r="U17">
        <v>4</v>
      </c>
      <c r="V17" t="s">
        <v>43</v>
      </c>
      <c r="W17" s="13">
        <v>40</v>
      </c>
      <c r="X17" s="1">
        <f t="shared" si="4"/>
        <v>0</v>
      </c>
      <c r="Z17" s="21">
        <v>1</v>
      </c>
      <c r="AA17" s="13">
        <v>10</v>
      </c>
      <c r="AB17" s="13">
        <v>40</v>
      </c>
      <c r="AC17" s="13"/>
      <c r="AD17" s="13">
        <v>10</v>
      </c>
      <c r="AE17" s="13">
        <v>40</v>
      </c>
      <c r="AF17">
        <f t="shared" ref="AF17:AF42" si="5">W17</f>
        <v>40</v>
      </c>
      <c r="AH17" s="1">
        <v>1</v>
      </c>
    </row>
    <row r="18" spans="1:34" x14ac:dyDescent="0.25">
      <c r="A18" s="11"/>
      <c r="B18" s="11"/>
      <c r="C18" s="11"/>
      <c r="D18" s="10"/>
      <c r="E18" s="10"/>
      <c r="F18" s="10"/>
      <c r="G18" s="10"/>
      <c r="H18" s="10"/>
      <c r="I18" s="11"/>
      <c r="J18" s="34"/>
      <c r="K18" s="21"/>
      <c r="L18" s="11"/>
      <c r="M18" s="10"/>
      <c r="N18" s="10"/>
      <c r="O18" s="15"/>
      <c r="P18" s="8"/>
      <c r="Q18" s="7"/>
      <c r="R18" s="6"/>
      <c r="S18" s="7"/>
      <c r="T18" s="6"/>
      <c r="U18" s="6">
        <v>5</v>
      </c>
      <c r="V18" s="6" t="s">
        <v>44</v>
      </c>
      <c r="W18" s="14">
        <v>40</v>
      </c>
      <c r="X18" s="7">
        <f t="shared" si="4"/>
        <v>0</v>
      </c>
      <c r="Y18" s="20"/>
      <c r="Z18" s="20">
        <v>1</v>
      </c>
      <c r="AA18" s="14">
        <v>10</v>
      </c>
      <c r="AB18" s="14">
        <v>40</v>
      </c>
      <c r="AC18" s="14"/>
      <c r="AD18" s="14">
        <v>10</v>
      </c>
      <c r="AE18" s="14">
        <v>40</v>
      </c>
      <c r="AF18" s="6">
        <f t="shared" si="5"/>
        <v>40</v>
      </c>
      <c r="AG18" s="7"/>
      <c r="AH18" s="7">
        <v>1</v>
      </c>
    </row>
    <row r="19" spans="1:34" x14ac:dyDescent="0.25">
      <c r="A19" s="11"/>
      <c r="B19" s="11"/>
      <c r="C19" s="11"/>
      <c r="D19" s="11"/>
      <c r="E19" s="11"/>
      <c r="F19" s="11"/>
      <c r="G19" s="10"/>
      <c r="H19" s="10"/>
      <c r="I19" s="11"/>
      <c r="J19" s="35"/>
      <c r="K19" s="10"/>
      <c r="L19" s="36"/>
      <c r="M19" s="10"/>
      <c r="O19" s="15"/>
      <c r="P19" s="2">
        <v>3</v>
      </c>
      <c r="Q19" s="1" t="s">
        <v>11</v>
      </c>
      <c r="R19" s="13">
        <v>60</v>
      </c>
      <c r="S19" s="1">
        <f>SUM(X19:X24)</f>
        <v>0</v>
      </c>
      <c r="U19">
        <v>1</v>
      </c>
      <c r="V19" t="s">
        <v>45</v>
      </c>
      <c r="W19" s="13">
        <v>40</v>
      </c>
      <c r="X19" s="1">
        <f t="shared" si="4"/>
        <v>0</v>
      </c>
      <c r="Z19" s="21">
        <v>1</v>
      </c>
      <c r="AA19" s="13">
        <v>10</v>
      </c>
      <c r="AB19" s="13">
        <v>40</v>
      </c>
      <c r="AC19" s="13"/>
      <c r="AD19" s="13">
        <v>10</v>
      </c>
      <c r="AE19" s="13">
        <v>40</v>
      </c>
      <c r="AF19">
        <f t="shared" si="5"/>
        <v>40</v>
      </c>
      <c r="AH19" s="1">
        <v>2</v>
      </c>
    </row>
    <row r="20" spans="1:34" x14ac:dyDescent="0.25">
      <c r="A20" s="11"/>
      <c r="B20" s="11"/>
      <c r="C20" s="11"/>
      <c r="D20" s="11"/>
      <c r="E20" s="11"/>
      <c r="F20" s="11"/>
      <c r="G20" s="28"/>
      <c r="H20" s="28"/>
      <c r="I20" s="11"/>
      <c r="J20" s="35"/>
      <c r="K20" s="10"/>
      <c r="L20" s="10"/>
      <c r="M20" s="28"/>
      <c r="N20" s="18"/>
      <c r="O20" s="15"/>
      <c r="P20" s="30" t="s">
        <v>106</v>
      </c>
      <c r="Q20" s="31">
        <f>N9</f>
        <v>60</v>
      </c>
      <c r="R20" s="31" t="s">
        <v>105</v>
      </c>
      <c r="S20" s="32">
        <f>MIN(N8,N10)</f>
        <v>60</v>
      </c>
      <c r="U20">
        <v>2</v>
      </c>
      <c r="V20" t="s">
        <v>46</v>
      </c>
      <c r="W20" s="13">
        <v>40</v>
      </c>
      <c r="X20" s="1">
        <f t="shared" si="4"/>
        <v>0</v>
      </c>
      <c r="Z20" s="21">
        <v>1</v>
      </c>
      <c r="AA20" s="13">
        <v>10</v>
      </c>
      <c r="AB20" s="13">
        <v>40</v>
      </c>
      <c r="AC20" s="13"/>
      <c r="AD20" s="13">
        <v>10</v>
      </c>
      <c r="AE20" s="13">
        <v>40</v>
      </c>
      <c r="AF20">
        <f t="shared" si="5"/>
        <v>40</v>
      </c>
      <c r="AH20" s="1">
        <v>1</v>
      </c>
    </row>
    <row r="21" spans="1:34" x14ac:dyDescent="0.25">
      <c r="J21" s="29"/>
      <c r="M21"/>
      <c r="N21"/>
      <c r="O21" s="15"/>
      <c r="P21" s="21" t="s">
        <v>157</v>
      </c>
      <c r="Q21" s="3">
        <f>IF(Q20,S20/Q20,9999)</f>
        <v>1</v>
      </c>
      <c r="R21" t="s">
        <v>155</v>
      </c>
      <c r="S21" s="1">
        <f>MIN(R19-S19,S20)</f>
        <v>60</v>
      </c>
      <c r="U21">
        <v>3</v>
      </c>
      <c r="V21" t="s">
        <v>47</v>
      </c>
      <c r="W21" s="13">
        <v>40</v>
      </c>
      <c r="X21" s="1">
        <f t="shared" si="4"/>
        <v>0</v>
      </c>
      <c r="Z21" s="21">
        <v>1</v>
      </c>
      <c r="AA21" s="13">
        <v>10</v>
      </c>
      <c r="AB21" s="13">
        <v>40</v>
      </c>
      <c r="AC21" s="13"/>
      <c r="AD21" s="13">
        <v>10</v>
      </c>
      <c r="AE21" s="13">
        <v>40</v>
      </c>
      <c r="AF21">
        <f t="shared" si="5"/>
        <v>40</v>
      </c>
      <c r="AH21" s="1">
        <v>1</v>
      </c>
    </row>
    <row r="22" spans="1:34" x14ac:dyDescent="0.25">
      <c r="J22" s="29"/>
      <c r="K22" s="1"/>
      <c r="L22" s="1"/>
      <c r="M22" s="24"/>
      <c r="N22" s="24"/>
      <c r="O22" s="15"/>
      <c r="P22" s="8"/>
      <c r="Q22" s="7"/>
      <c r="R22" s="6" t="s">
        <v>156</v>
      </c>
      <c r="S22" s="7">
        <f>MIN(Q21*S21,S21)</f>
        <v>60</v>
      </c>
      <c r="U22">
        <v>4</v>
      </c>
      <c r="V22" t="s">
        <v>48</v>
      </c>
      <c r="W22" s="13">
        <v>40</v>
      </c>
      <c r="X22" s="1">
        <f t="shared" si="4"/>
        <v>0</v>
      </c>
      <c r="Z22" s="21">
        <v>1</v>
      </c>
      <c r="AA22" s="13">
        <v>10</v>
      </c>
      <c r="AB22" s="13">
        <v>40</v>
      </c>
      <c r="AC22" s="13"/>
      <c r="AD22" s="13">
        <v>10</v>
      </c>
      <c r="AE22" s="13">
        <v>40</v>
      </c>
      <c r="AF22">
        <f t="shared" si="5"/>
        <v>40</v>
      </c>
      <c r="AH22" s="1">
        <v>1</v>
      </c>
    </row>
    <row r="23" spans="1:34" x14ac:dyDescent="0.25">
      <c r="J23" s="29"/>
      <c r="K23" s="1"/>
      <c r="L23" s="24"/>
      <c r="O23" s="15"/>
      <c r="U23">
        <v>5</v>
      </c>
      <c r="V23" t="s">
        <v>49</v>
      </c>
      <c r="W23" s="13">
        <v>40</v>
      </c>
      <c r="X23" s="1">
        <f t="shared" si="4"/>
        <v>0</v>
      </c>
      <c r="Z23" s="21">
        <v>1</v>
      </c>
      <c r="AA23" s="13">
        <v>10</v>
      </c>
      <c r="AB23" s="13">
        <v>40</v>
      </c>
      <c r="AC23" s="13"/>
      <c r="AD23" s="13">
        <v>10</v>
      </c>
      <c r="AE23" s="13">
        <v>40</v>
      </c>
      <c r="AF23">
        <f t="shared" si="5"/>
        <v>40</v>
      </c>
      <c r="AH23" s="1">
        <v>1</v>
      </c>
    </row>
    <row r="24" spans="1:34" x14ac:dyDescent="0.25">
      <c r="J24" s="29"/>
      <c r="K24" s="1"/>
      <c r="L24" s="1"/>
      <c r="O24" s="15"/>
      <c r="P24" s="8"/>
      <c r="Q24" s="7"/>
      <c r="R24" s="6"/>
      <c r="S24" s="7"/>
      <c r="T24" s="6"/>
      <c r="U24" s="6">
        <v>6</v>
      </c>
      <c r="V24" s="6" t="s">
        <v>50</v>
      </c>
      <c r="W24" s="14">
        <v>40</v>
      </c>
      <c r="X24" s="7">
        <f t="shared" si="4"/>
        <v>0</v>
      </c>
      <c r="Y24" s="20"/>
      <c r="Z24" s="20">
        <v>1</v>
      </c>
      <c r="AA24" s="14">
        <v>10</v>
      </c>
      <c r="AB24" s="14">
        <v>40</v>
      </c>
      <c r="AC24" s="14"/>
      <c r="AD24" s="14">
        <v>10</v>
      </c>
      <c r="AE24" s="14">
        <v>40</v>
      </c>
      <c r="AF24" s="6">
        <f t="shared" si="5"/>
        <v>40</v>
      </c>
      <c r="AG24" s="7"/>
      <c r="AH24" s="7">
        <v>1</v>
      </c>
    </row>
    <row r="25" spans="1:34" x14ac:dyDescent="0.25">
      <c r="F25" t="s">
        <v>32</v>
      </c>
      <c r="O25" s="15"/>
      <c r="P25" s="2">
        <v>4</v>
      </c>
      <c r="Q25" s="1" t="s">
        <v>7</v>
      </c>
      <c r="R25" s="13">
        <v>60</v>
      </c>
      <c r="S25" s="1">
        <f>SUM(X25:X28)</f>
        <v>0</v>
      </c>
      <c r="U25">
        <v>1</v>
      </c>
      <c r="V25" t="s">
        <v>51</v>
      </c>
      <c r="W25" s="13">
        <v>40</v>
      </c>
      <c r="X25" s="1">
        <f t="shared" si="4"/>
        <v>0</v>
      </c>
      <c r="Z25" s="21">
        <v>1</v>
      </c>
      <c r="AA25" s="13">
        <v>10</v>
      </c>
      <c r="AB25" s="13">
        <v>40</v>
      </c>
      <c r="AC25" s="13"/>
      <c r="AD25" s="13">
        <v>10</v>
      </c>
      <c r="AE25" s="13">
        <v>40</v>
      </c>
      <c r="AF25">
        <f t="shared" si="5"/>
        <v>40</v>
      </c>
      <c r="AH25" s="1">
        <v>2</v>
      </c>
    </row>
    <row r="26" spans="1:34" x14ac:dyDescent="0.25">
      <c r="C26" s="1"/>
      <c r="I26" s="9"/>
      <c r="O26" s="15"/>
      <c r="P26" s="30" t="s">
        <v>106</v>
      </c>
      <c r="Q26" s="32">
        <f>N10</f>
        <v>80</v>
      </c>
      <c r="R26" s="31" t="s">
        <v>105</v>
      </c>
      <c r="S26" s="32">
        <f>MIN(N8,N9)</f>
        <v>60</v>
      </c>
      <c r="U26">
        <v>2</v>
      </c>
      <c r="V26" t="s">
        <v>52</v>
      </c>
      <c r="W26" s="13">
        <v>40</v>
      </c>
      <c r="X26" s="1">
        <f>AG26</f>
        <v>0</v>
      </c>
      <c r="Z26" s="21">
        <v>1</v>
      </c>
      <c r="AA26" s="13">
        <v>10</v>
      </c>
      <c r="AB26" s="13">
        <v>40</v>
      </c>
      <c r="AC26" s="13"/>
      <c r="AD26" s="13">
        <v>10</v>
      </c>
      <c r="AE26" s="13">
        <v>40</v>
      </c>
      <c r="AF26">
        <f t="shared" si="5"/>
        <v>40</v>
      </c>
      <c r="AH26" s="1">
        <v>1</v>
      </c>
    </row>
    <row r="27" spans="1:34" x14ac:dyDescent="0.25">
      <c r="C27" s="1"/>
      <c r="I27" s="9"/>
      <c r="O27" s="15"/>
      <c r="P27" s="21" t="s">
        <v>157</v>
      </c>
      <c r="Q27" s="3">
        <f>IF(Q26,S26/Q26,9999)</f>
        <v>0.75</v>
      </c>
      <c r="R27" t="s">
        <v>155</v>
      </c>
      <c r="S27" s="1">
        <f>MIN(R25-S25,S26)</f>
        <v>60</v>
      </c>
      <c r="U27">
        <v>3</v>
      </c>
      <c r="V27" t="s">
        <v>53</v>
      </c>
      <c r="W27" s="13">
        <v>40</v>
      </c>
      <c r="X27" s="1">
        <f>AG27</f>
        <v>0</v>
      </c>
      <c r="Z27" s="21">
        <v>1</v>
      </c>
      <c r="AA27" s="13">
        <v>10</v>
      </c>
      <c r="AB27" s="13">
        <v>40</v>
      </c>
      <c r="AC27" s="13"/>
      <c r="AD27" s="13">
        <v>10</v>
      </c>
      <c r="AE27" s="13">
        <v>40</v>
      </c>
      <c r="AF27">
        <f t="shared" si="5"/>
        <v>40</v>
      </c>
      <c r="AH27" s="1">
        <v>1</v>
      </c>
    </row>
    <row r="28" spans="1:34" x14ac:dyDescent="0.25">
      <c r="C28" s="1"/>
      <c r="O28" s="15"/>
      <c r="P28" s="8"/>
      <c r="Q28" s="7"/>
      <c r="R28" s="6" t="s">
        <v>156</v>
      </c>
      <c r="S28" s="7">
        <f>MIN(Q27*S27,S27)</f>
        <v>45</v>
      </c>
      <c r="T28" s="6"/>
      <c r="U28" s="6">
        <v>4</v>
      </c>
      <c r="V28" s="6" t="s">
        <v>54</v>
      </c>
      <c r="W28" s="14">
        <v>40</v>
      </c>
      <c r="X28" s="7">
        <f t="shared" si="4"/>
        <v>0</v>
      </c>
      <c r="Y28" s="20"/>
      <c r="Z28" s="20">
        <v>1</v>
      </c>
      <c r="AA28" s="14">
        <v>10</v>
      </c>
      <c r="AB28" s="14">
        <v>40</v>
      </c>
      <c r="AC28" s="14"/>
      <c r="AD28" s="14">
        <v>10</v>
      </c>
      <c r="AE28" s="14">
        <v>40</v>
      </c>
      <c r="AF28" s="6">
        <f t="shared" si="5"/>
        <v>40</v>
      </c>
      <c r="AG28" s="7"/>
      <c r="AH28" s="7">
        <v>1</v>
      </c>
    </row>
    <row r="29" spans="1:34" x14ac:dyDescent="0.25">
      <c r="O29" s="15"/>
      <c r="P29" s="2">
        <v>5</v>
      </c>
      <c r="Q29" s="1" t="s">
        <v>10</v>
      </c>
      <c r="R29" s="13">
        <v>40</v>
      </c>
      <c r="S29" s="1">
        <f>SUM(X29:X32)</f>
        <v>0</v>
      </c>
      <c r="U29">
        <v>1</v>
      </c>
      <c r="V29" t="s">
        <v>55</v>
      </c>
      <c r="W29" s="13">
        <v>40</v>
      </c>
      <c r="X29" s="1">
        <f t="shared" si="4"/>
        <v>0</v>
      </c>
      <c r="Z29" s="21">
        <v>1</v>
      </c>
      <c r="AA29" s="13">
        <v>10</v>
      </c>
      <c r="AB29" s="13">
        <v>40</v>
      </c>
      <c r="AC29" s="13"/>
      <c r="AD29" s="13">
        <v>10</v>
      </c>
      <c r="AE29" s="13">
        <v>40</v>
      </c>
      <c r="AF29">
        <f t="shared" si="5"/>
        <v>40</v>
      </c>
      <c r="AH29" s="1">
        <v>1</v>
      </c>
    </row>
    <row r="30" spans="1:34" x14ac:dyDescent="0.25">
      <c r="O30" s="15"/>
      <c r="P30" s="30" t="s">
        <v>106</v>
      </c>
      <c r="Q30" s="32">
        <f>N8</f>
        <v>60</v>
      </c>
      <c r="R30" s="31" t="s">
        <v>105</v>
      </c>
      <c r="S30" s="32">
        <f>G15</f>
        <v>0</v>
      </c>
      <c r="U30">
        <v>2</v>
      </c>
      <c r="V30" t="s">
        <v>56</v>
      </c>
      <c r="W30" s="13">
        <v>40</v>
      </c>
      <c r="X30" s="1">
        <f t="shared" si="4"/>
        <v>0</v>
      </c>
      <c r="Z30" s="21">
        <v>1</v>
      </c>
      <c r="AA30" s="13">
        <v>10</v>
      </c>
      <c r="AB30" s="13">
        <v>40</v>
      </c>
      <c r="AC30" s="13"/>
      <c r="AD30" s="13">
        <v>10</v>
      </c>
      <c r="AE30" s="13">
        <v>40</v>
      </c>
      <c r="AF30">
        <f t="shared" si="5"/>
        <v>40</v>
      </c>
      <c r="AH30" s="1">
        <v>1</v>
      </c>
    </row>
    <row r="31" spans="1:34" x14ac:dyDescent="0.25">
      <c r="O31" s="15"/>
      <c r="P31" s="21" t="s">
        <v>157</v>
      </c>
      <c r="Q31" s="3">
        <f>IF(Q30,S30/Q30,9999)</f>
        <v>0</v>
      </c>
      <c r="R31" t="s">
        <v>155</v>
      </c>
      <c r="S31" s="1">
        <f>MIN(R29-S29,S30)</f>
        <v>0</v>
      </c>
      <c r="U31">
        <v>3</v>
      </c>
      <c r="V31" t="s">
        <v>57</v>
      </c>
      <c r="W31" s="13">
        <v>40</v>
      </c>
      <c r="X31" s="1">
        <f t="shared" si="4"/>
        <v>0</v>
      </c>
      <c r="Z31" s="21">
        <v>1</v>
      </c>
      <c r="AA31" s="13">
        <v>10</v>
      </c>
      <c r="AB31" s="13">
        <v>40</v>
      </c>
      <c r="AC31" s="13"/>
      <c r="AD31" s="13">
        <v>10</v>
      </c>
      <c r="AE31" s="13">
        <v>40</v>
      </c>
      <c r="AF31">
        <f t="shared" si="5"/>
        <v>40</v>
      </c>
      <c r="AH31" s="1">
        <v>1</v>
      </c>
    </row>
    <row r="32" spans="1:34" x14ac:dyDescent="0.25">
      <c r="G32" s="10"/>
      <c r="H32" s="10"/>
      <c r="I32" s="11"/>
      <c r="J32" s="8"/>
      <c r="K32" s="6"/>
      <c r="L32" s="6"/>
      <c r="M32" s="7"/>
      <c r="N32" s="7"/>
      <c r="O32" s="27"/>
      <c r="P32" s="8"/>
      <c r="Q32" s="7"/>
      <c r="R32" s="6" t="s">
        <v>156</v>
      </c>
      <c r="S32" s="7">
        <f>MIN(Q31*S31,S31)</f>
        <v>0</v>
      </c>
      <c r="T32" s="6"/>
      <c r="U32" s="6">
        <v>4</v>
      </c>
      <c r="V32" s="6" t="s">
        <v>58</v>
      </c>
      <c r="W32" s="14">
        <v>40</v>
      </c>
      <c r="X32" s="7">
        <f t="shared" si="4"/>
        <v>0</v>
      </c>
      <c r="Y32" s="20"/>
      <c r="Z32" s="20">
        <v>1</v>
      </c>
      <c r="AA32" s="14">
        <v>10</v>
      </c>
      <c r="AB32" s="14">
        <v>40</v>
      </c>
      <c r="AC32" s="14"/>
      <c r="AD32" s="14">
        <v>10</v>
      </c>
      <c r="AE32" s="14">
        <v>40</v>
      </c>
      <c r="AF32" s="6">
        <f t="shared" si="5"/>
        <v>40</v>
      </c>
      <c r="AG32" s="7"/>
      <c r="AH32" s="7">
        <v>1</v>
      </c>
    </row>
    <row r="33" spans="4:34" x14ac:dyDescent="0.25">
      <c r="J33" s="2">
        <v>2</v>
      </c>
      <c r="K33" t="s">
        <v>6</v>
      </c>
      <c r="L33" s="13">
        <v>100</v>
      </c>
      <c r="M33" s="1">
        <f>SQRT(0.75*S43^2+(0.5*S43+(S33+S49))^2)</f>
        <v>0</v>
      </c>
      <c r="N33" s="1">
        <f>MIN(H8,L33-M33)</f>
        <v>100</v>
      </c>
      <c r="O33" s="15"/>
      <c r="P33" s="2">
        <v>1</v>
      </c>
      <c r="Q33" s="1" t="s">
        <v>7</v>
      </c>
      <c r="R33" s="13">
        <v>60</v>
      </c>
      <c r="S33" s="1">
        <f>SUM(X33:X38)</f>
        <v>0</v>
      </c>
      <c r="U33">
        <v>1</v>
      </c>
      <c r="V33" t="s">
        <v>59</v>
      </c>
      <c r="W33" s="13">
        <v>40</v>
      </c>
      <c r="X33" s="1">
        <f t="shared" si="4"/>
        <v>0</v>
      </c>
      <c r="Z33" s="21">
        <v>1</v>
      </c>
      <c r="AA33" s="13">
        <v>10</v>
      </c>
      <c r="AB33" s="13">
        <v>40</v>
      </c>
      <c r="AC33" s="13"/>
      <c r="AD33" s="13">
        <v>10</v>
      </c>
      <c r="AE33" s="13">
        <v>40</v>
      </c>
      <c r="AF33">
        <f t="shared" si="5"/>
        <v>40</v>
      </c>
      <c r="AH33" s="1">
        <v>1</v>
      </c>
    </row>
    <row r="34" spans="4:34" x14ac:dyDescent="0.25">
      <c r="D34" s="1"/>
      <c r="E34" s="1"/>
      <c r="F34" s="1"/>
      <c r="K34" t="s">
        <v>8</v>
      </c>
      <c r="L34" s="13">
        <v>100</v>
      </c>
      <c r="M34" s="1">
        <f>SQRT(0.75*(S39+S53)^2+(0.5*(S39+S53)+(S33+S49))^2)</f>
        <v>0</v>
      </c>
      <c r="N34" s="1">
        <f t="shared" ref="N34:N35" si="6">MIN(H9,L34-M34)</f>
        <v>80</v>
      </c>
      <c r="O34" s="15"/>
      <c r="P34" s="30" t="s">
        <v>106</v>
      </c>
      <c r="Q34" s="31">
        <f>N35</f>
        <v>80</v>
      </c>
      <c r="R34" s="31" t="s">
        <v>105</v>
      </c>
      <c r="S34" s="32">
        <f xml:space="preserve"> MIN(N33,N34)</f>
        <v>80</v>
      </c>
      <c r="U34">
        <v>2</v>
      </c>
      <c r="V34" t="s">
        <v>60</v>
      </c>
      <c r="W34" s="13">
        <v>40</v>
      </c>
      <c r="X34" s="1">
        <f t="shared" si="4"/>
        <v>0</v>
      </c>
      <c r="Z34" s="21">
        <v>1</v>
      </c>
      <c r="AA34" s="13">
        <v>10</v>
      </c>
      <c r="AB34" s="13">
        <v>40</v>
      </c>
      <c r="AC34" s="13"/>
      <c r="AD34" s="13">
        <v>10</v>
      </c>
      <c r="AE34" s="13">
        <v>40</v>
      </c>
      <c r="AF34">
        <f t="shared" si="5"/>
        <v>40</v>
      </c>
      <c r="AH34" s="1">
        <v>1</v>
      </c>
    </row>
    <row r="35" spans="4:34" x14ac:dyDescent="0.25">
      <c r="D35" s="1"/>
      <c r="E35" s="1"/>
      <c r="F35" s="1"/>
      <c r="K35" t="s">
        <v>9</v>
      </c>
      <c r="L35" s="13">
        <v>100</v>
      </c>
      <c r="M35" s="1">
        <f>SQRT(0.75*S43^2+(0.5*S43+(S39+S53))^2)</f>
        <v>0</v>
      </c>
      <c r="N35" s="1">
        <f t="shared" si="6"/>
        <v>80</v>
      </c>
      <c r="O35" s="15"/>
      <c r="P35" s="21" t="s">
        <v>157</v>
      </c>
      <c r="Q35" s="3">
        <f>IF(Q34,S34/Q34,9999)</f>
        <v>1</v>
      </c>
      <c r="R35" t="s">
        <v>155</v>
      </c>
      <c r="S35" s="1">
        <f>MIN(R33-S33,S34)</f>
        <v>60</v>
      </c>
      <c r="U35">
        <v>3</v>
      </c>
      <c r="V35" t="s">
        <v>61</v>
      </c>
      <c r="W35" s="13">
        <v>40</v>
      </c>
      <c r="X35" s="1">
        <f t="shared" si="4"/>
        <v>0</v>
      </c>
      <c r="Z35" s="21">
        <v>1</v>
      </c>
      <c r="AA35" s="13">
        <v>10</v>
      </c>
      <c r="AB35" s="13">
        <v>40</v>
      </c>
      <c r="AC35" s="13"/>
      <c r="AD35" s="13">
        <v>10</v>
      </c>
      <c r="AE35" s="13">
        <v>40</v>
      </c>
      <c r="AF35">
        <f t="shared" si="5"/>
        <v>40</v>
      </c>
      <c r="AH35" s="1">
        <v>1</v>
      </c>
    </row>
    <row r="36" spans="4:34" x14ac:dyDescent="0.25">
      <c r="D36" s="1"/>
      <c r="E36" s="1"/>
      <c r="F36" s="1"/>
      <c r="O36" s="15"/>
      <c r="P36" s="8"/>
      <c r="Q36" s="7"/>
      <c r="R36" s="6" t="s">
        <v>156</v>
      </c>
      <c r="S36" s="7">
        <f>MIN(Q35*S35,S35)</f>
        <v>60</v>
      </c>
      <c r="U36">
        <v>4</v>
      </c>
      <c r="V36" t="s">
        <v>62</v>
      </c>
      <c r="W36" s="13">
        <v>40</v>
      </c>
      <c r="X36" s="1">
        <f t="shared" si="4"/>
        <v>0</v>
      </c>
      <c r="Z36" s="21">
        <v>1</v>
      </c>
      <c r="AA36" s="13">
        <v>10</v>
      </c>
      <c r="AB36" s="13">
        <v>40</v>
      </c>
      <c r="AC36" s="13"/>
      <c r="AD36" s="13">
        <v>10</v>
      </c>
      <c r="AE36" s="13">
        <v>40</v>
      </c>
      <c r="AF36">
        <f t="shared" si="5"/>
        <v>40</v>
      </c>
      <c r="AH36" s="1">
        <v>1</v>
      </c>
    </row>
    <row r="37" spans="4:34" x14ac:dyDescent="0.25">
      <c r="D37" s="1"/>
      <c r="E37" s="1"/>
      <c r="F37" s="1"/>
      <c r="O37" s="15"/>
      <c r="U37">
        <v>5</v>
      </c>
      <c r="V37" t="s">
        <v>63</v>
      </c>
      <c r="W37" s="13">
        <v>40</v>
      </c>
      <c r="X37" s="1">
        <f t="shared" si="4"/>
        <v>0</v>
      </c>
      <c r="Z37" s="21">
        <v>1</v>
      </c>
      <c r="AA37" s="13">
        <v>10</v>
      </c>
      <c r="AB37" s="13">
        <v>40</v>
      </c>
      <c r="AC37" s="13"/>
      <c r="AD37" s="13">
        <v>10</v>
      </c>
      <c r="AE37" s="13">
        <v>40</v>
      </c>
      <c r="AF37">
        <f t="shared" si="5"/>
        <v>40</v>
      </c>
      <c r="AH37" s="1">
        <v>1</v>
      </c>
    </row>
    <row r="38" spans="4:34" x14ac:dyDescent="0.25">
      <c r="D38" s="1"/>
      <c r="E38" s="1"/>
      <c r="F38" s="1"/>
      <c r="O38" s="15"/>
      <c r="P38" s="8"/>
      <c r="Q38" s="7"/>
      <c r="R38" s="6"/>
      <c r="S38" s="7"/>
      <c r="T38" s="6"/>
      <c r="U38" s="6">
        <v>6</v>
      </c>
      <c r="V38" s="6" t="s">
        <v>64</v>
      </c>
      <c r="W38" s="14">
        <v>40</v>
      </c>
      <c r="X38" s="7">
        <f t="shared" si="4"/>
        <v>0</v>
      </c>
      <c r="Y38" s="20"/>
      <c r="Z38" s="20">
        <v>1</v>
      </c>
      <c r="AA38" s="14">
        <v>10</v>
      </c>
      <c r="AB38" s="14">
        <v>40</v>
      </c>
      <c r="AC38" s="14"/>
      <c r="AD38" s="14">
        <v>10</v>
      </c>
      <c r="AE38" s="14">
        <v>40</v>
      </c>
      <c r="AF38" s="6">
        <f t="shared" si="5"/>
        <v>40</v>
      </c>
      <c r="AG38" s="7"/>
      <c r="AH38" s="7">
        <v>1</v>
      </c>
    </row>
    <row r="39" spans="4:34" x14ac:dyDescent="0.25">
      <c r="D39" s="1"/>
      <c r="E39" s="1"/>
      <c r="F39" s="1"/>
      <c r="O39" s="15"/>
      <c r="P39" s="2">
        <v>2</v>
      </c>
      <c r="Q39" s="1" t="s">
        <v>10</v>
      </c>
      <c r="R39" s="13">
        <v>40</v>
      </c>
      <c r="S39" s="1">
        <f>SUM(X39:X42)</f>
        <v>0</v>
      </c>
      <c r="U39">
        <v>1</v>
      </c>
      <c r="V39" t="s">
        <v>65</v>
      </c>
      <c r="W39" s="13">
        <v>32</v>
      </c>
      <c r="X39" s="1">
        <f t="shared" si="4"/>
        <v>0</v>
      </c>
      <c r="Z39" s="21">
        <v>1</v>
      </c>
      <c r="AA39" s="13">
        <v>10</v>
      </c>
      <c r="AB39" s="13">
        <v>32</v>
      </c>
      <c r="AC39" s="13"/>
      <c r="AD39" s="13">
        <v>10</v>
      </c>
      <c r="AE39" s="13">
        <v>32</v>
      </c>
      <c r="AF39">
        <f t="shared" si="5"/>
        <v>32</v>
      </c>
      <c r="AH39" s="1">
        <v>1</v>
      </c>
    </row>
    <row r="40" spans="4:34" x14ac:dyDescent="0.25">
      <c r="O40" s="15"/>
      <c r="P40" s="30" t="s">
        <v>106</v>
      </c>
      <c r="Q40" s="31">
        <f>N33</f>
        <v>100</v>
      </c>
      <c r="R40" s="31" t="s">
        <v>105</v>
      </c>
      <c r="S40" s="32">
        <f>MIN(N34,N35)</f>
        <v>80</v>
      </c>
      <c r="U40">
        <v>2</v>
      </c>
      <c r="V40" t="s">
        <v>66</v>
      </c>
      <c r="W40" s="13">
        <v>32</v>
      </c>
      <c r="X40" s="1">
        <f t="shared" si="4"/>
        <v>0</v>
      </c>
      <c r="Z40" s="21">
        <v>1</v>
      </c>
      <c r="AA40" s="13">
        <v>10</v>
      </c>
      <c r="AB40" s="13">
        <v>32</v>
      </c>
      <c r="AC40" s="13"/>
      <c r="AD40" s="13">
        <v>10</v>
      </c>
      <c r="AE40" s="13">
        <v>32</v>
      </c>
      <c r="AF40">
        <f t="shared" si="5"/>
        <v>32</v>
      </c>
      <c r="AH40" s="1">
        <v>1</v>
      </c>
    </row>
    <row r="41" spans="4:34" x14ac:dyDescent="0.25">
      <c r="O41" s="15"/>
      <c r="P41" s="21" t="s">
        <v>157</v>
      </c>
      <c r="Q41" s="3">
        <f>IF(Q40,S40/Q40,9999)</f>
        <v>0.8</v>
      </c>
      <c r="R41" t="s">
        <v>155</v>
      </c>
      <c r="S41" s="1">
        <f>MIN(R39-S39,S40)</f>
        <v>40</v>
      </c>
      <c r="U41">
        <v>3</v>
      </c>
      <c r="V41" t="s">
        <v>67</v>
      </c>
      <c r="W41" s="13">
        <v>32</v>
      </c>
      <c r="X41" s="1">
        <f t="shared" si="4"/>
        <v>0</v>
      </c>
      <c r="Z41" s="21">
        <v>1</v>
      </c>
      <c r="AA41" s="13">
        <v>10</v>
      </c>
      <c r="AB41" s="13">
        <v>32</v>
      </c>
      <c r="AC41" s="13"/>
      <c r="AD41" s="13">
        <v>10</v>
      </c>
      <c r="AE41" s="13">
        <v>32</v>
      </c>
      <c r="AF41">
        <f t="shared" si="5"/>
        <v>32</v>
      </c>
      <c r="AH41" s="1">
        <v>1</v>
      </c>
    </row>
    <row r="42" spans="4:34" x14ac:dyDescent="0.25">
      <c r="I42" s="6"/>
      <c r="J42" s="8"/>
      <c r="K42" s="6"/>
      <c r="L42" s="6"/>
      <c r="M42" s="7"/>
      <c r="N42" s="7"/>
      <c r="O42" s="27"/>
      <c r="P42" s="8"/>
      <c r="Q42" s="7"/>
      <c r="R42" s="6" t="s">
        <v>156</v>
      </c>
      <c r="S42" s="7">
        <f>MIN(Q41*S41,S41)</f>
        <v>32</v>
      </c>
      <c r="T42" s="6"/>
      <c r="U42" s="6">
        <v>4</v>
      </c>
      <c r="V42" s="6" t="s">
        <v>68</v>
      </c>
      <c r="W42" s="14">
        <v>32</v>
      </c>
      <c r="X42" s="7">
        <f t="shared" si="4"/>
        <v>0</v>
      </c>
      <c r="Y42" s="20"/>
      <c r="Z42" s="20">
        <v>1</v>
      </c>
      <c r="AA42" s="14">
        <v>10</v>
      </c>
      <c r="AB42" s="14">
        <v>32</v>
      </c>
      <c r="AC42" s="14"/>
      <c r="AD42" s="14">
        <v>10</v>
      </c>
      <c r="AE42" s="14">
        <v>32</v>
      </c>
      <c r="AF42" s="6">
        <f t="shared" si="5"/>
        <v>32</v>
      </c>
      <c r="AG42" s="7"/>
      <c r="AH42" s="7">
        <v>1</v>
      </c>
    </row>
  </sheetData>
  <phoneticPr fontId="4" type="noConversion"/>
  <conditionalFormatting sqref="M3:N3 M6:N6 M18:N19 M11:N11 M8:M10 M22:N1048576">
    <cfRule type="expression" dxfId="18" priority="42">
      <formula>IF(AND(ISNUMBER($M3),$M3&gt;$L3),1,0)</formula>
    </cfRule>
  </conditionalFormatting>
  <conditionalFormatting sqref="S12 S17:S19 S24:S25 S37:S39 S33 S29 S1:S8 S43:S1048576">
    <cfRule type="expression" dxfId="17" priority="32">
      <formula>IF(AND(ISNUMBER($S1),$S1&gt;$R1),1,0)</formula>
    </cfRule>
  </conditionalFormatting>
  <conditionalFormatting sqref="G14:H14 G16:H16 G30:H33 G35:H35 G37:H37 G44:H1048576 G1:H12">
    <cfRule type="expression" dxfId="16" priority="28">
      <formula>IF(AND(ISNUMBER($G1),$G1&gt;$F1),1,0)</formula>
    </cfRule>
  </conditionalFormatting>
  <conditionalFormatting sqref="AH1:AH3 AH6:AH1048576">
    <cfRule type="expression" dxfId="15" priority="26">
      <formula>IF(AND(ISNUMBER($AH1),$AH1&gt;1),1,0)</formula>
    </cfRule>
    <cfRule type="expression" dxfId="14" priority="27">
      <formula>IF(AND(ISNUMBER($AH1),$AH1&lt;1),1,0)</formula>
    </cfRule>
  </conditionalFormatting>
  <conditionalFormatting sqref="M1:N2">
    <cfRule type="expression" dxfId="13" priority="66">
      <formula>IF(AND(ISNUMBER($M1),$M1&gt;$L4),1,0)</formula>
    </cfRule>
  </conditionalFormatting>
  <conditionalFormatting sqref="X1:X1048576">
    <cfRule type="expression" dxfId="12" priority="24">
      <formula>IF(AND(ISNUMBER($X1),$X1&gt;$W1),1,0)</formula>
    </cfRule>
  </conditionalFormatting>
  <conditionalFormatting sqref="AG6:AG1048576">
    <cfRule type="expression" dxfId="11" priority="202">
      <formula>IF(AND(ISNUMBER($AG6),$AG6&gt;0,$AG6&lt;#REF!),1,0)</formula>
    </cfRule>
    <cfRule type="expression" dxfId="10" priority="203">
      <formula>IF(AND(ISNUMBER($AG6),$AG6&gt;$AF6),1,0)</formula>
    </cfRule>
  </conditionalFormatting>
  <conditionalFormatting sqref="AG1:AG3">
    <cfRule type="expression" dxfId="9" priority="206">
      <formula>IF(AND(ISNUMBER($AG1),$AG1&gt;0,$AG1&lt;#REF!),1,0)</formula>
    </cfRule>
    <cfRule type="expression" dxfId="8" priority="207">
      <formula>IF(AND(ISNUMBER($AG1),$AG1&gt;#REF!),1,0)</formula>
    </cfRule>
  </conditionalFormatting>
  <conditionalFormatting sqref="R13">
    <cfRule type="expression" dxfId="7" priority="12">
      <formula>IF(AND(ISNUMBER($G13),$G13&gt;$F13),1,0)</formula>
    </cfRule>
  </conditionalFormatting>
  <conditionalFormatting sqref="M7:N7">
    <cfRule type="expression" dxfId="6" priority="2">
      <formula>IF(AND(ISNUMBER($G7),$G7&gt;$F7),1,0)</formula>
    </cfRule>
  </conditionalFormatting>
  <conditionalFormatting sqref="N8:N10">
    <cfRule type="expression" dxfId="5" priority="1">
      <formula>IF(AND(ISNUMBER($G8),$G8&gt;$F8),1,0)</formula>
    </cfRule>
  </conditionalFormatting>
  <conditionalFormatting sqref="AG4:AG5">
    <cfRule type="expression" dxfId="4" priority="250">
      <formula>IF(AND(ISNUMBER($AG4),$AG4&gt;0,$AG4&lt;#REF!),1,0)</formula>
    </cfRule>
    <cfRule type="expression" dxfId="3" priority="251">
      <formula>IF(AND(ISNUMBER($AG4),$AG4&gt;#REF!),1,0)</formula>
    </cfRule>
  </conditionalFormatting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BC68-F23F-479F-B8DA-28AAB3B09193}">
  <dimension ref="A1:X392"/>
  <sheetViews>
    <sheetView topLeftCell="A5" workbookViewId="0">
      <selection activeCell="L392" sqref="L392"/>
    </sheetView>
  </sheetViews>
  <sheetFormatPr defaultRowHeight="15" x14ac:dyDescent="0.25"/>
  <cols>
    <col min="1" max="4" width="10.7109375" customWidth="1"/>
    <col min="5" max="5" width="10.7109375" style="1" customWidth="1"/>
    <col min="6" max="11" width="10.7109375" customWidth="1"/>
    <col min="12" max="12" width="10.7109375" style="46" customWidth="1"/>
    <col min="13" max="13" width="10.7109375" customWidth="1"/>
  </cols>
  <sheetData>
    <row r="1" spans="1:21" x14ac:dyDescent="0.25">
      <c r="A1" t="s">
        <v>270</v>
      </c>
    </row>
    <row r="2" spans="1:21" x14ac:dyDescent="0.25">
      <c r="A2" t="s">
        <v>271</v>
      </c>
      <c r="E2" s="1">
        <v>400</v>
      </c>
      <c r="F2" t="s">
        <v>113</v>
      </c>
      <c r="G2" t="s">
        <v>275</v>
      </c>
    </row>
    <row r="3" spans="1:21" x14ac:dyDescent="0.25">
      <c r="A3" t="s">
        <v>274</v>
      </c>
      <c r="E3" s="1">
        <v>6.6</v>
      </c>
      <c r="F3" t="s">
        <v>113</v>
      </c>
      <c r="G3" t="s">
        <v>275</v>
      </c>
    </row>
    <row r="4" spans="1:21" x14ac:dyDescent="0.25">
      <c r="A4" t="s">
        <v>255</v>
      </c>
      <c r="E4" s="18">
        <v>0.2</v>
      </c>
      <c r="G4" t="s">
        <v>276</v>
      </c>
      <c r="L4" s="46" t="s">
        <v>302</v>
      </c>
    </row>
    <row r="5" spans="1:21" x14ac:dyDescent="0.25">
      <c r="L5" t="s">
        <v>290</v>
      </c>
    </row>
    <row r="6" spans="1:21" x14ac:dyDescent="0.25">
      <c r="D6" t="s">
        <v>264</v>
      </c>
      <c r="E6" s="1" t="s">
        <v>285</v>
      </c>
      <c r="F6" s="1" t="s">
        <v>286</v>
      </c>
      <c r="G6" t="s">
        <v>254</v>
      </c>
      <c r="H6" t="s">
        <v>267</v>
      </c>
      <c r="I6" t="s">
        <v>268</v>
      </c>
      <c r="J6" t="s">
        <v>269</v>
      </c>
      <c r="L6" s="46">
        <v>1</v>
      </c>
      <c r="M6" s="4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</row>
    <row r="7" spans="1:21" x14ac:dyDescent="0.25">
      <c r="A7" t="s">
        <v>257</v>
      </c>
      <c r="D7">
        <v>1</v>
      </c>
      <c r="E7" s="50">
        <v>20</v>
      </c>
      <c r="F7" s="3">
        <v>2</v>
      </c>
      <c r="G7" s="43">
        <v>0.5</v>
      </c>
      <c r="H7">
        <v>0.06</v>
      </c>
      <c r="I7" s="43">
        <v>0.41666666666666669</v>
      </c>
      <c r="J7">
        <v>0.06</v>
      </c>
      <c r="L7"/>
      <c r="M7" s="46"/>
    </row>
    <row r="8" spans="1:21" x14ac:dyDescent="0.25">
      <c r="A8" t="s">
        <v>258</v>
      </c>
      <c r="D8">
        <v>2</v>
      </c>
      <c r="E8" s="50">
        <v>70</v>
      </c>
      <c r="F8" s="3">
        <v>2</v>
      </c>
      <c r="G8" s="43">
        <v>0.70833333333333337</v>
      </c>
      <c r="H8">
        <v>0.02</v>
      </c>
      <c r="I8" s="43">
        <v>0.3125</v>
      </c>
      <c r="J8">
        <v>0.02</v>
      </c>
      <c r="L8"/>
      <c r="M8" s="46"/>
    </row>
    <row r="9" spans="1:21" x14ac:dyDescent="0.25">
      <c r="A9" t="s">
        <v>259</v>
      </c>
      <c r="D9">
        <v>3</v>
      </c>
      <c r="E9" s="50">
        <v>65</v>
      </c>
      <c r="F9" s="3">
        <v>2</v>
      </c>
      <c r="G9" s="43">
        <v>0.71527777777777779</v>
      </c>
      <c r="H9">
        <v>0.02</v>
      </c>
      <c r="I9" s="43">
        <v>0.31944444444444448</v>
      </c>
      <c r="J9">
        <v>0.02</v>
      </c>
      <c r="L9"/>
      <c r="M9" s="46"/>
      <c r="P9" t="s">
        <v>292</v>
      </c>
    </row>
    <row r="10" spans="1:21" x14ac:dyDescent="0.25">
      <c r="A10" t="s">
        <v>260</v>
      </c>
      <c r="D10">
        <v>4</v>
      </c>
      <c r="E10" s="50">
        <v>65</v>
      </c>
      <c r="F10" s="3">
        <v>2</v>
      </c>
      <c r="G10" s="43">
        <v>0.70833333333333337</v>
      </c>
      <c r="H10">
        <v>0.02</v>
      </c>
      <c r="I10" s="43">
        <v>0.3125</v>
      </c>
      <c r="J10">
        <v>0.02</v>
      </c>
      <c r="L10"/>
      <c r="M10" s="46"/>
    </row>
    <row r="11" spans="1:21" x14ac:dyDescent="0.25">
      <c r="A11" t="s">
        <v>261</v>
      </c>
      <c r="D11">
        <v>5</v>
      </c>
      <c r="E11" s="50">
        <v>75</v>
      </c>
      <c r="F11" s="3">
        <v>2</v>
      </c>
      <c r="G11" s="43">
        <v>0.79166666666666663</v>
      </c>
      <c r="H11">
        <v>0.02</v>
      </c>
      <c r="I11" s="43">
        <v>0.30555555555555552</v>
      </c>
      <c r="J11">
        <v>0.02</v>
      </c>
      <c r="L11"/>
      <c r="M11" s="46"/>
    </row>
    <row r="12" spans="1:21" x14ac:dyDescent="0.25">
      <c r="A12" t="s">
        <v>262</v>
      </c>
      <c r="D12">
        <v>6</v>
      </c>
      <c r="E12" s="50">
        <v>60</v>
      </c>
      <c r="F12" s="3">
        <v>2</v>
      </c>
      <c r="G12" s="43">
        <v>0.6875</v>
      </c>
      <c r="H12">
        <v>0.02</v>
      </c>
      <c r="I12" s="43">
        <v>0.3125</v>
      </c>
      <c r="J12">
        <v>0.02</v>
      </c>
      <c r="L12" s="58" t="s">
        <v>301</v>
      </c>
      <c r="M12" s="46" t="s">
        <v>300</v>
      </c>
      <c r="N12" t="s">
        <v>299</v>
      </c>
      <c r="O12" t="s">
        <v>298</v>
      </c>
    </row>
    <row r="13" spans="1:21" x14ac:dyDescent="0.25">
      <c r="A13" t="s">
        <v>263</v>
      </c>
      <c r="D13">
        <v>7</v>
      </c>
      <c r="E13" s="50">
        <v>25</v>
      </c>
      <c r="F13" s="3">
        <v>2</v>
      </c>
      <c r="G13" s="43">
        <v>0.54166666666666663</v>
      </c>
      <c r="H13">
        <v>0.04</v>
      </c>
      <c r="I13" s="43">
        <v>0.375</v>
      </c>
      <c r="J13">
        <v>0.04</v>
      </c>
      <c r="L13" s="58" t="s">
        <v>294</v>
      </c>
      <c r="M13" s="46" t="s">
        <v>295</v>
      </c>
      <c r="N13" t="s">
        <v>296</v>
      </c>
      <c r="O13" t="s">
        <v>291</v>
      </c>
    </row>
    <row r="14" spans="1:21" x14ac:dyDescent="0.25">
      <c r="F14" s="1"/>
      <c r="I14" t="s">
        <v>282</v>
      </c>
      <c r="L14" t="s">
        <v>297</v>
      </c>
      <c r="M14" s="46"/>
    </row>
    <row r="15" spans="1:21" x14ac:dyDescent="0.25">
      <c r="F15" s="49"/>
      <c r="L15" s="46" t="s">
        <v>303</v>
      </c>
    </row>
    <row r="16" spans="1:21" x14ac:dyDescent="0.25">
      <c r="A16" t="s">
        <v>272</v>
      </c>
    </row>
    <row r="17" spans="1:24" x14ac:dyDescent="0.25">
      <c r="A17" t="s">
        <v>273</v>
      </c>
    </row>
    <row r="18" spans="1:24" x14ac:dyDescent="0.25">
      <c r="A18" t="s">
        <v>287</v>
      </c>
    </row>
    <row r="19" spans="1:24" x14ac:dyDescent="0.25">
      <c r="A19" t="s">
        <v>288</v>
      </c>
    </row>
    <row r="20" spans="1:24" x14ac:dyDescent="0.25">
      <c r="A20" t="s">
        <v>289</v>
      </c>
    </row>
    <row r="21" spans="1:24" x14ac:dyDescent="0.25">
      <c r="A21" s="52" t="s">
        <v>279</v>
      </c>
    </row>
    <row r="22" spans="1:24" x14ac:dyDescent="0.25">
      <c r="H22" t="s">
        <v>280</v>
      </c>
      <c r="J22" s="46"/>
      <c r="K22" s="46"/>
      <c r="L22"/>
      <c r="M22" t="s">
        <v>281</v>
      </c>
      <c r="O22" t="s">
        <v>293</v>
      </c>
    </row>
    <row r="23" spans="1:24" x14ac:dyDescent="0.25">
      <c r="A23" t="s">
        <v>83</v>
      </c>
      <c r="B23" t="s">
        <v>264</v>
      </c>
      <c r="C23" t="s">
        <v>85</v>
      </c>
      <c r="D23" t="s">
        <v>86</v>
      </c>
      <c r="E23" s="1" t="s">
        <v>283</v>
      </c>
      <c r="F23" t="s">
        <v>265</v>
      </c>
      <c r="G23" t="s">
        <v>256</v>
      </c>
      <c r="H23" t="s">
        <v>81</v>
      </c>
      <c r="I23" t="s">
        <v>284</v>
      </c>
      <c r="J23" s="46" t="s">
        <v>278</v>
      </c>
      <c r="K23" t="s">
        <v>277</v>
      </c>
      <c r="L23" t="s">
        <v>266</v>
      </c>
      <c r="M23" t="s">
        <v>81</v>
      </c>
      <c r="O23" s="43">
        <v>0.70833333333333337</v>
      </c>
      <c r="P23" s="43">
        <v>0.75</v>
      </c>
      <c r="Q23" s="43">
        <v>0.79166666666666696</v>
      </c>
      <c r="R23" s="43">
        <v>0.83333333333333304</v>
      </c>
      <c r="S23" s="43">
        <v>0.875</v>
      </c>
      <c r="T23" s="43">
        <v>0.91666666666666596</v>
      </c>
      <c r="U23" s="43">
        <v>0.95833333333333304</v>
      </c>
      <c r="V23" s="43"/>
      <c r="W23" s="43"/>
      <c r="X23" s="43"/>
    </row>
    <row r="24" spans="1:24" s="46" customFormat="1" x14ac:dyDescent="0.25">
      <c r="A24" s="44">
        <v>44197</v>
      </c>
      <c r="B24" s="56" t="str">
        <f>TEXT(A24, "ddd")</f>
        <v>Fri</v>
      </c>
      <c r="C24" s="45">
        <f ca="1">VLOOKUP(WEEKDAY(A24),$D$7:$J$13,4)+_xlfn.NORM.INV(RAND(),0,VLOOKUP(WEEKDAY(A24),$D$7:$J$13,5))</f>
        <v>0.66676730973716214</v>
      </c>
      <c r="D24" s="45">
        <f ca="1">VLOOKUP(WEEKDAY(A24),$D$7:$J$13,6)+_xlfn.NORM.INV(RAND(),0,VLOOKUP(WEEKDAY(A24),$D$7:$J$13,7))</f>
        <v>0.30627033016567407</v>
      </c>
      <c r="E24" s="54">
        <f ca="1">(D24-C24+IF(D24&lt;C24,1,0))*24</f>
        <v>15.348072490284286</v>
      </c>
      <c r="F24" s="47">
        <f>E2</f>
        <v>400</v>
      </c>
      <c r="G24" s="48">
        <f ca="1">INT(VLOOKUP(WEEKDAY(A24),$D$7:$J$13,2)+_xlfn.NORM.INV(RAND(),0,VLOOKUP(WEEKDAY(A24),$D$7:$J$13,3)))</f>
        <v>62</v>
      </c>
      <c r="H24" s="48">
        <f ca="1">F24-G24</f>
        <v>338</v>
      </c>
      <c r="I24" s="51">
        <f t="shared" ref="I24:I43" ca="1" si="0">IF(H24&lt;$E$4*$E$2,1,0)</f>
        <v>0</v>
      </c>
      <c r="J24" s="46">
        <f ca="1">IF(I24,IF(RAND()&gt;0.9,0,1),0)</f>
        <v>0</v>
      </c>
      <c r="K24" s="53">
        <f t="shared" ref="K24:K43" ca="1" si="1">L24/$E$3</f>
        <v>0</v>
      </c>
      <c r="L24" s="51">
        <f ca="1">IF(I24,IF(J24,$E$2-H24,INT(($E$2-H24)*(0.8+RAND()*0.2))),0)</f>
        <v>0</v>
      </c>
      <c r="M24" s="55" t="str">
        <f ca="1">IF(J24,$E$2,"?")</f>
        <v>?</v>
      </c>
      <c r="O24" s="57">
        <v>0.1</v>
      </c>
      <c r="P24" s="57"/>
      <c r="Q24" s="57"/>
      <c r="R24" s="57"/>
      <c r="S24" s="57"/>
      <c r="T24" s="57"/>
      <c r="U24" s="57"/>
    </row>
    <row r="25" spans="1:24" s="46" customFormat="1" x14ac:dyDescent="0.25">
      <c r="A25" s="44">
        <v>44198</v>
      </c>
      <c r="B25" s="56" t="str">
        <f t="shared" ref="B25:B36" si="2">TEXT(A25, "ddd")</f>
        <v>Sat</v>
      </c>
      <c r="C25" s="45">
        <f t="shared" ref="C25:C88" ca="1" si="3">VLOOKUP(WEEKDAY(A25),$D$7:$J$13,4)+_xlfn.NORM.INV(RAND(),0,VLOOKUP(WEEKDAY(A25),$D$7:$J$13,5))</f>
        <v>0.56528387569868455</v>
      </c>
      <c r="D25" s="45">
        <f t="shared" ref="D25:D88" ca="1" si="4">VLOOKUP(WEEKDAY(A25),$D$7:$J$13,6)+_xlfn.NORM.INV(RAND(),0,VLOOKUP(WEEKDAY(A25),$D$7:$J$13,7))</f>
        <v>0.39226821330942624</v>
      </c>
      <c r="E25" s="54">
        <f t="shared" ref="E25:E43" ca="1" si="5">(D25-C25+IF(D25&lt;C25,1,0))*24</f>
        <v>19.847624102657804</v>
      </c>
      <c r="F25" s="47">
        <f t="shared" ref="F25:F43" ca="1" si="6">H24+L24</f>
        <v>338</v>
      </c>
      <c r="G25" s="48">
        <f t="shared" ref="G25:G88" ca="1" si="7">INT(VLOOKUP(WEEKDAY(A25),$D$7:$J$13,2)+_xlfn.NORM.INV(RAND(),0,VLOOKUP(WEEKDAY(A25),$D$7:$J$13,3)))</f>
        <v>27</v>
      </c>
      <c r="H25" s="48">
        <f ca="1">F25-G25</f>
        <v>311</v>
      </c>
      <c r="I25" s="51">
        <f t="shared" ca="1" si="0"/>
        <v>0</v>
      </c>
      <c r="J25" s="46">
        <f t="shared" ref="J25:J88" ca="1" si="8">IF(I25,IF(RAND()&gt;0.9,0,1),0)</f>
        <v>0</v>
      </c>
      <c r="K25" s="53">
        <f t="shared" ca="1" si="1"/>
        <v>0</v>
      </c>
      <c r="L25" s="51">
        <f t="shared" ref="L25:L43" ca="1" si="9">IF(I25,IF(J25,$E$2-H25,INT(($E$2-H25)*(0.8+RAND()*0.2))),0)</f>
        <v>0</v>
      </c>
      <c r="M25" s="55" t="str">
        <f t="shared" ref="M25:M43" ca="1" si="10">IF(J25,$E$2,"?")</f>
        <v>?</v>
      </c>
      <c r="O25" s="57">
        <v>0.25</v>
      </c>
      <c r="P25" s="57"/>
      <c r="Q25" s="57"/>
      <c r="R25" s="57"/>
      <c r="S25" s="57"/>
      <c r="T25" s="57"/>
      <c r="U25" s="57"/>
    </row>
    <row r="26" spans="1:24" s="46" customFormat="1" x14ac:dyDescent="0.25">
      <c r="A26" s="44">
        <v>44199</v>
      </c>
      <c r="B26" s="56" t="str">
        <f t="shared" si="2"/>
        <v>Sun</v>
      </c>
      <c r="C26" s="45">
        <f t="shared" ca="1" si="3"/>
        <v>0.54344664440756496</v>
      </c>
      <c r="D26" s="45">
        <f t="shared" ca="1" si="4"/>
        <v>0.46787220184576278</v>
      </c>
      <c r="E26" s="54">
        <f t="shared" ca="1" si="5"/>
        <v>22.186213378516747</v>
      </c>
      <c r="F26" s="47">
        <f t="shared" ca="1" si="6"/>
        <v>311</v>
      </c>
      <c r="G26" s="48">
        <f t="shared" ca="1" si="7"/>
        <v>19</v>
      </c>
      <c r="H26" s="48">
        <f t="shared" ref="H26:H36" ca="1" si="11">F26-G26</f>
        <v>292</v>
      </c>
      <c r="I26" s="51">
        <f t="shared" ca="1" si="0"/>
        <v>0</v>
      </c>
      <c r="J26" s="46">
        <f t="shared" ca="1" si="8"/>
        <v>0</v>
      </c>
      <c r="K26" s="53">
        <f t="shared" ca="1" si="1"/>
        <v>0</v>
      </c>
      <c r="L26" s="51">
        <f t="shared" ca="1" si="9"/>
        <v>0</v>
      </c>
      <c r="M26" s="55" t="str">
        <f t="shared" ca="1" si="10"/>
        <v>?</v>
      </c>
      <c r="O26" s="57">
        <v>0.4</v>
      </c>
      <c r="P26" s="57"/>
      <c r="Q26" s="57"/>
      <c r="R26" s="57"/>
      <c r="S26" s="57"/>
      <c r="T26" s="57"/>
      <c r="U26" s="57"/>
    </row>
    <row r="27" spans="1:24" s="46" customFormat="1" x14ac:dyDescent="0.25">
      <c r="A27" s="44">
        <v>44200</v>
      </c>
      <c r="B27" s="56" t="str">
        <f t="shared" si="2"/>
        <v>Mon</v>
      </c>
      <c r="C27" s="45">
        <f t="shared" ca="1" si="3"/>
        <v>0.70060623075580863</v>
      </c>
      <c r="D27" s="45">
        <f t="shared" ca="1" si="4"/>
        <v>0.32927531057667109</v>
      </c>
      <c r="E27" s="54">
        <f t="shared" ca="1" si="5"/>
        <v>15.0880579157007</v>
      </c>
      <c r="F27" s="47">
        <f t="shared" ca="1" si="6"/>
        <v>292</v>
      </c>
      <c r="G27" s="48">
        <f t="shared" ca="1" si="7"/>
        <v>71</v>
      </c>
      <c r="H27" s="48">
        <f t="shared" ca="1" si="11"/>
        <v>221</v>
      </c>
      <c r="I27" s="51">
        <f t="shared" ca="1" si="0"/>
        <v>0</v>
      </c>
      <c r="J27" s="46">
        <f t="shared" ca="1" si="8"/>
        <v>0</v>
      </c>
      <c r="K27" s="53">
        <f t="shared" ca="1" si="1"/>
        <v>0</v>
      </c>
      <c r="L27" s="51">
        <f t="shared" ca="1" si="9"/>
        <v>0</v>
      </c>
      <c r="M27" s="55" t="str">
        <f t="shared" ca="1" si="10"/>
        <v>?</v>
      </c>
      <c r="O27" s="57">
        <v>0.6</v>
      </c>
      <c r="P27" s="57"/>
      <c r="Q27" s="57"/>
      <c r="R27" s="57"/>
      <c r="S27" s="57"/>
      <c r="T27" s="57"/>
      <c r="U27" s="57"/>
    </row>
    <row r="28" spans="1:24" s="46" customFormat="1" x14ac:dyDescent="0.25">
      <c r="A28" s="44">
        <v>44201</v>
      </c>
      <c r="B28" s="56" t="str">
        <f t="shared" si="2"/>
        <v>Tue</v>
      </c>
      <c r="C28" s="45">
        <f t="shared" ca="1" si="3"/>
        <v>0.728428916791795</v>
      </c>
      <c r="D28" s="45">
        <f t="shared" ca="1" si="4"/>
        <v>0.33392250128176554</v>
      </c>
      <c r="E28" s="54">
        <f t="shared" ca="1" si="5"/>
        <v>14.531846027759292</v>
      </c>
      <c r="F28" s="47">
        <f t="shared" ca="1" si="6"/>
        <v>221</v>
      </c>
      <c r="G28" s="48">
        <f t="shared" ca="1" si="7"/>
        <v>68</v>
      </c>
      <c r="H28" s="48">
        <f t="shared" ca="1" si="11"/>
        <v>153</v>
      </c>
      <c r="I28" s="51">
        <f t="shared" ca="1" si="0"/>
        <v>0</v>
      </c>
      <c r="J28" s="46">
        <f t="shared" ca="1" si="8"/>
        <v>0</v>
      </c>
      <c r="K28" s="53">
        <f t="shared" ca="1" si="1"/>
        <v>0</v>
      </c>
      <c r="L28" s="51">
        <f t="shared" ca="1" si="9"/>
        <v>0</v>
      </c>
      <c r="M28" s="55" t="str">
        <f t="shared" ca="1" si="10"/>
        <v>?</v>
      </c>
      <c r="O28" s="57">
        <v>0.8</v>
      </c>
      <c r="P28" s="57">
        <v>0.7</v>
      </c>
      <c r="Q28" s="57">
        <v>0.6</v>
      </c>
      <c r="R28" s="57">
        <v>0.4</v>
      </c>
      <c r="S28" s="57">
        <v>0.2</v>
      </c>
      <c r="T28" s="57">
        <v>0.1</v>
      </c>
      <c r="U28" s="57">
        <v>0.05</v>
      </c>
    </row>
    <row r="29" spans="1:24" s="46" customFormat="1" x14ac:dyDescent="0.25">
      <c r="A29" s="44">
        <v>44202</v>
      </c>
      <c r="B29" s="56" t="str">
        <f t="shared" si="2"/>
        <v>Wed</v>
      </c>
      <c r="C29" s="45">
        <f t="shared" ca="1" si="3"/>
        <v>0.71077563325044113</v>
      </c>
      <c r="D29" s="45">
        <f t="shared" ca="1" si="4"/>
        <v>0.33855472031461142</v>
      </c>
      <c r="E29" s="54">
        <f t="shared" ca="1" si="5"/>
        <v>15.066698089540086</v>
      </c>
      <c r="F29" s="47">
        <f t="shared" ca="1" si="6"/>
        <v>153</v>
      </c>
      <c r="G29" s="48">
        <f t="shared" ca="1" si="7"/>
        <v>65</v>
      </c>
      <c r="H29" s="48">
        <f t="shared" ca="1" si="11"/>
        <v>88</v>
      </c>
      <c r="I29" s="51">
        <f t="shared" ca="1" si="0"/>
        <v>0</v>
      </c>
      <c r="J29" s="46">
        <f t="shared" ca="1" si="8"/>
        <v>0</v>
      </c>
      <c r="K29" s="53">
        <f t="shared" ca="1" si="1"/>
        <v>0</v>
      </c>
      <c r="L29" s="51">
        <f t="shared" ca="1" si="9"/>
        <v>0</v>
      </c>
      <c r="M29" s="55" t="str">
        <f t="shared" ca="1" si="10"/>
        <v>?</v>
      </c>
      <c r="O29" s="57">
        <v>0.9</v>
      </c>
      <c r="P29" s="57"/>
      <c r="Q29" s="57"/>
      <c r="R29" s="57"/>
      <c r="S29" s="57"/>
      <c r="T29" s="57"/>
      <c r="U29" s="57"/>
    </row>
    <row r="30" spans="1:24" s="46" customFormat="1" x14ac:dyDescent="0.25">
      <c r="A30" s="44">
        <v>44203</v>
      </c>
      <c r="B30" s="56" t="str">
        <f t="shared" si="2"/>
        <v>Thu</v>
      </c>
      <c r="C30" s="45">
        <f t="shared" ca="1" si="3"/>
        <v>0.80370206188886417</v>
      </c>
      <c r="D30" s="45">
        <f t="shared" ca="1" si="4"/>
        <v>0.2746123609570546</v>
      </c>
      <c r="E30" s="54">
        <f t="shared" ca="1" si="5"/>
        <v>11.301847177636569</v>
      </c>
      <c r="F30" s="47">
        <f t="shared" ca="1" si="6"/>
        <v>88</v>
      </c>
      <c r="G30" s="48">
        <f t="shared" ca="1" si="7"/>
        <v>75</v>
      </c>
      <c r="H30" s="48">
        <f t="shared" ca="1" si="11"/>
        <v>13</v>
      </c>
      <c r="I30" s="51">
        <f t="shared" ca="1" si="0"/>
        <v>1</v>
      </c>
      <c r="J30" s="46">
        <f t="shared" ca="1" si="8"/>
        <v>1</v>
      </c>
      <c r="K30" s="53">
        <f t="shared" ca="1" si="1"/>
        <v>58.63636363636364</v>
      </c>
      <c r="L30" s="51">
        <f t="shared" ca="1" si="9"/>
        <v>387</v>
      </c>
      <c r="M30" s="55">
        <f t="shared" ca="1" si="10"/>
        <v>400</v>
      </c>
      <c r="O30" s="57">
        <v>0.95</v>
      </c>
      <c r="P30" s="57"/>
      <c r="Q30" s="57"/>
      <c r="R30" s="57"/>
      <c r="S30" s="57"/>
      <c r="T30" s="57"/>
      <c r="U30" s="57"/>
    </row>
    <row r="31" spans="1:24" s="46" customFormat="1" x14ac:dyDescent="0.25">
      <c r="A31" s="44">
        <v>44204</v>
      </c>
      <c r="B31" s="56" t="str">
        <f t="shared" si="2"/>
        <v>Fri</v>
      </c>
      <c r="C31" s="45">
        <f t="shared" ca="1" si="3"/>
        <v>0.69228233098361935</v>
      </c>
      <c r="D31" s="45">
        <f t="shared" ca="1" si="4"/>
        <v>0.32972369076991043</v>
      </c>
      <c r="E31" s="54">
        <f t="shared" ca="1" si="5"/>
        <v>15.298592634870987</v>
      </c>
      <c r="F31" s="47">
        <f t="shared" ca="1" si="6"/>
        <v>400</v>
      </c>
      <c r="G31" s="48">
        <f t="shared" ca="1" si="7"/>
        <v>59</v>
      </c>
      <c r="H31" s="48">
        <f t="shared" ca="1" si="11"/>
        <v>341</v>
      </c>
      <c r="I31" s="51">
        <f t="shared" ca="1" si="0"/>
        <v>0</v>
      </c>
      <c r="J31" s="46">
        <f t="shared" ca="1" si="8"/>
        <v>0</v>
      </c>
      <c r="K31" s="53">
        <f t="shared" ca="1" si="1"/>
        <v>0</v>
      </c>
      <c r="L31" s="51">
        <f t="shared" ca="1" si="9"/>
        <v>0</v>
      </c>
      <c r="M31" s="55" t="str">
        <f t="shared" ca="1" si="10"/>
        <v>?</v>
      </c>
    </row>
    <row r="32" spans="1:24" s="46" customFormat="1" x14ac:dyDescent="0.25">
      <c r="A32" s="44">
        <v>44205</v>
      </c>
      <c r="B32" s="56" t="str">
        <f t="shared" si="2"/>
        <v>Sat</v>
      </c>
      <c r="C32" s="45">
        <f t="shared" ca="1" si="3"/>
        <v>0.55621123043892495</v>
      </c>
      <c r="D32" s="45">
        <f t="shared" ca="1" si="4"/>
        <v>0.41338995631583847</v>
      </c>
      <c r="E32" s="54">
        <f t="shared" ca="1" si="5"/>
        <v>20.572289421045923</v>
      </c>
      <c r="F32" s="47">
        <f t="shared" ca="1" si="6"/>
        <v>341</v>
      </c>
      <c r="G32" s="48">
        <f t="shared" ca="1" si="7"/>
        <v>23</v>
      </c>
      <c r="H32" s="48">
        <f t="shared" ca="1" si="11"/>
        <v>318</v>
      </c>
      <c r="I32" s="51">
        <f t="shared" ca="1" si="0"/>
        <v>0</v>
      </c>
      <c r="J32" s="46">
        <f t="shared" ca="1" si="8"/>
        <v>0</v>
      </c>
      <c r="K32" s="53">
        <f t="shared" ca="1" si="1"/>
        <v>0</v>
      </c>
      <c r="L32" s="51">
        <f t="shared" ca="1" si="9"/>
        <v>0</v>
      </c>
      <c r="M32" s="55" t="str">
        <f t="shared" ca="1" si="10"/>
        <v>?</v>
      </c>
    </row>
    <row r="33" spans="1:13" s="46" customFormat="1" x14ac:dyDescent="0.25">
      <c r="A33" s="44">
        <v>44206</v>
      </c>
      <c r="B33" s="56" t="str">
        <f t="shared" si="2"/>
        <v>Sun</v>
      </c>
      <c r="C33" s="45">
        <f t="shared" ca="1" si="3"/>
        <v>0.51602877240321599</v>
      </c>
      <c r="D33" s="45">
        <f t="shared" ca="1" si="4"/>
        <v>0.43464717997248431</v>
      </c>
      <c r="E33" s="54">
        <f t="shared" ca="1" si="5"/>
        <v>22.046841781662437</v>
      </c>
      <c r="F33" s="47">
        <f t="shared" ca="1" si="6"/>
        <v>318</v>
      </c>
      <c r="G33" s="48">
        <f t="shared" ca="1" si="7"/>
        <v>21</v>
      </c>
      <c r="H33" s="48">
        <f t="shared" ca="1" si="11"/>
        <v>297</v>
      </c>
      <c r="I33" s="51">
        <f t="shared" ca="1" si="0"/>
        <v>0</v>
      </c>
      <c r="J33" s="46">
        <f t="shared" ca="1" si="8"/>
        <v>0</v>
      </c>
      <c r="K33" s="53">
        <f t="shared" ca="1" si="1"/>
        <v>0</v>
      </c>
      <c r="L33" s="51">
        <f t="shared" ca="1" si="9"/>
        <v>0</v>
      </c>
      <c r="M33" s="55" t="str">
        <f t="shared" ca="1" si="10"/>
        <v>?</v>
      </c>
    </row>
    <row r="34" spans="1:13" s="46" customFormat="1" x14ac:dyDescent="0.25">
      <c r="A34" s="44">
        <v>44207</v>
      </c>
      <c r="B34" s="56" t="str">
        <f t="shared" si="2"/>
        <v>Mon</v>
      </c>
      <c r="C34" s="45">
        <f t="shared" ca="1" si="3"/>
        <v>0.6999770130211711</v>
      </c>
      <c r="D34" s="45">
        <f t="shared" ca="1" si="4"/>
        <v>0.34813522351312709</v>
      </c>
      <c r="E34" s="54">
        <f t="shared" ca="1" si="5"/>
        <v>15.555797051806945</v>
      </c>
      <c r="F34" s="47">
        <f t="shared" ca="1" si="6"/>
        <v>297</v>
      </c>
      <c r="G34" s="48">
        <f t="shared" ca="1" si="7"/>
        <v>71</v>
      </c>
      <c r="H34" s="48">
        <f t="shared" ca="1" si="11"/>
        <v>226</v>
      </c>
      <c r="I34" s="51">
        <f t="shared" ca="1" si="0"/>
        <v>0</v>
      </c>
      <c r="J34" s="46">
        <f t="shared" ca="1" si="8"/>
        <v>0</v>
      </c>
      <c r="K34" s="53">
        <f t="shared" ca="1" si="1"/>
        <v>0</v>
      </c>
      <c r="L34" s="51">
        <f t="shared" ca="1" si="9"/>
        <v>0</v>
      </c>
      <c r="M34" s="55" t="str">
        <f t="shared" ca="1" si="10"/>
        <v>?</v>
      </c>
    </row>
    <row r="35" spans="1:13" s="46" customFormat="1" x14ac:dyDescent="0.25">
      <c r="A35" s="44">
        <v>44208</v>
      </c>
      <c r="B35" s="56" t="str">
        <f t="shared" si="2"/>
        <v>Tue</v>
      </c>
      <c r="C35" s="45">
        <f t="shared" ca="1" si="3"/>
        <v>0.71283677362353759</v>
      </c>
      <c r="D35" s="45">
        <f t="shared" ca="1" si="4"/>
        <v>0.30781410326434272</v>
      </c>
      <c r="E35" s="54">
        <f t="shared" ca="1" si="5"/>
        <v>14.279455911379324</v>
      </c>
      <c r="F35" s="47">
        <f t="shared" ca="1" si="6"/>
        <v>226</v>
      </c>
      <c r="G35" s="48">
        <f t="shared" ca="1" si="7"/>
        <v>66</v>
      </c>
      <c r="H35" s="48">
        <f t="shared" ca="1" si="11"/>
        <v>160</v>
      </c>
      <c r="I35" s="51">
        <f t="shared" ca="1" si="0"/>
        <v>0</v>
      </c>
      <c r="J35" s="46">
        <f t="shared" ca="1" si="8"/>
        <v>0</v>
      </c>
      <c r="K35" s="53">
        <f t="shared" ca="1" si="1"/>
        <v>0</v>
      </c>
      <c r="L35" s="51">
        <f t="shared" ca="1" si="9"/>
        <v>0</v>
      </c>
      <c r="M35" s="55" t="str">
        <f t="shared" ca="1" si="10"/>
        <v>?</v>
      </c>
    </row>
    <row r="36" spans="1:13" s="46" customFormat="1" x14ac:dyDescent="0.25">
      <c r="A36" s="44">
        <v>44209</v>
      </c>
      <c r="B36" s="56" t="str">
        <f t="shared" si="2"/>
        <v>Wed</v>
      </c>
      <c r="C36" s="45">
        <f t="shared" ca="1" si="3"/>
        <v>0.70785596633402237</v>
      </c>
      <c r="D36" s="45">
        <f t="shared" ca="1" si="4"/>
        <v>0.31900094222845676</v>
      </c>
      <c r="E36" s="54">
        <f t="shared" ca="1" si="5"/>
        <v>14.667479421466425</v>
      </c>
      <c r="F36" s="47">
        <f t="shared" ca="1" si="6"/>
        <v>160</v>
      </c>
      <c r="G36" s="48">
        <f t="shared" ca="1" si="7"/>
        <v>63</v>
      </c>
      <c r="H36" s="48">
        <f t="shared" ca="1" si="11"/>
        <v>97</v>
      </c>
      <c r="I36" s="51">
        <f t="shared" ca="1" si="0"/>
        <v>0</v>
      </c>
      <c r="J36" s="46">
        <f t="shared" ca="1" si="8"/>
        <v>0</v>
      </c>
      <c r="K36" s="53">
        <f t="shared" ca="1" si="1"/>
        <v>0</v>
      </c>
      <c r="L36" s="51">
        <f t="shared" ca="1" si="9"/>
        <v>0</v>
      </c>
      <c r="M36" s="55" t="str">
        <f t="shared" ca="1" si="10"/>
        <v>?</v>
      </c>
    </row>
    <row r="37" spans="1:13" s="46" customFormat="1" x14ac:dyDescent="0.25">
      <c r="A37" s="44">
        <v>44210</v>
      </c>
      <c r="B37" s="56" t="str">
        <f t="shared" ref="B37:B43" si="12">TEXT(A37, "ddd")</f>
        <v>Thu</v>
      </c>
      <c r="C37" s="45">
        <f t="shared" ca="1" si="3"/>
        <v>0.79134768629794194</v>
      </c>
      <c r="D37" s="45">
        <f t="shared" ca="1" si="4"/>
        <v>0.27074423333753289</v>
      </c>
      <c r="E37" s="54">
        <f t="shared" ca="1" si="5"/>
        <v>11.505517128950181</v>
      </c>
      <c r="F37" s="47">
        <f t="shared" ca="1" si="6"/>
        <v>97</v>
      </c>
      <c r="G37" s="48">
        <f t="shared" ca="1" si="7"/>
        <v>74</v>
      </c>
      <c r="H37" s="48">
        <f t="shared" ref="H37:H43" ca="1" si="13">F37-G37</f>
        <v>23</v>
      </c>
      <c r="I37" s="51">
        <f t="shared" ca="1" si="0"/>
        <v>1</v>
      </c>
      <c r="J37" s="46">
        <f t="shared" ca="1" si="8"/>
        <v>1</v>
      </c>
      <c r="K37" s="53">
        <f t="shared" ca="1" si="1"/>
        <v>57.121212121212125</v>
      </c>
      <c r="L37" s="51">
        <f t="shared" ca="1" si="9"/>
        <v>377</v>
      </c>
      <c r="M37" s="55">
        <f t="shared" ca="1" si="10"/>
        <v>400</v>
      </c>
    </row>
    <row r="38" spans="1:13" s="46" customFormat="1" x14ac:dyDescent="0.25">
      <c r="A38" s="44">
        <v>44211</v>
      </c>
      <c r="B38" s="56" t="str">
        <f t="shared" si="12"/>
        <v>Fri</v>
      </c>
      <c r="C38" s="45">
        <f t="shared" ca="1" si="3"/>
        <v>0.72893311088915602</v>
      </c>
      <c r="D38" s="45">
        <f t="shared" ca="1" si="4"/>
        <v>0.31958297757995152</v>
      </c>
      <c r="E38" s="54">
        <f t="shared" ca="1" si="5"/>
        <v>14.175596800579093</v>
      </c>
      <c r="F38" s="47">
        <f t="shared" ca="1" si="6"/>
        <v>400</v>
      </c>
      <c r="G38" s="48">
        <f t="shared" ca="1" si="7"/>
        <v>59</v>
      </c>
      <c r="H38" s="48">
        <f t="shared" ca="1" si="13"/>
        <v>341</v>
      </c>
      <c r="I38" s="51">
        <f t="shared" ca="1" si="0"/>
        <v>0</v>
      </c>
      <c r="J38" s="46">
        <f t="shared" ca="1" si="8"/>
        <v>0</v>
      </c>
      <c r="K38" s="53">
        <f t="shared" ca="1" si="1"/>
        <v>0</v>
      </c>
      <c r="L38" s="51">
        <f t="shared" ca="1" si="9"/>
        <v>0</v>
      </c>
      <c r="M38" s="55" t="str">
        <f t="shared" ca="1" si="10"/>
        <v>?</v>
      </c>
    </row>
    <row r="39" spans="1:13" s="46" customFormat="1" x14ac:dyDescent="0.25">
      <c r="A39" s="44">
        <v>44212</v>
      </c>
      <c r="B39" s="56" t="str">
        <f t="shared" si="12"/>
        <v>Sat</v>
      </c>
      <c r="C39" s="45">
        <f t="shared" ca="1" si="3"/>
        <v>0.46327967060610825</v>
      </c>
      <c r="D39" s="45">
        <f t="shared" ca="1" si="4"/>
        <v>0.39147815158871685</v>
      </c>
      <c r="E39" s="54">
        <f t="shared" ca="1" si="5"/>
        <v>22.276763543582607</v>
      </c>
      <c r="F39" s="47">
        <f t="shared" ca="1" si="6"/>
        <v>341</v>
      </c>
      <c r="G39" s="48">
        <f t="shared" ca="1" si="7"/>
        <v>27</v>
      </c>
      <c r="H39" s="48">
        <f t="shared" ca="1" si="13"/>
        <v>314</v>
      </c>
      <c r="I39" s="51">
        <f t="shared" ca="1" si="0"/>
        <v>0</v>
      </c>
      <c r="J39" s="46">
        <f t="shared" ca="1" si="8"/>
        <v>0</v>
      </c>
      <c r="K39" s="53">
        <f t="shared" ca="1" si="1"/>
        <v>0</v>
      </c>
      <c r="L39" s="51">
        <f t="shared" ca="1" si="9"/>
        <v>0</v>
      </c>
      <c r="M39" s="55" t="str">
        <f t="shared" ca="1" si="10"/>
        <v>?</v>
      </c>
    </row>
    <row r="40" spans="1:13" s="46" customFormat="1" x14ac:dyDescent="0.25">
      <c r="A40" s="44">
        <v>44213</v>
      </c>
      <c r="B40" s="56" t="str">
        <f t="shared" si="12"/>
        <v>Sun</v>
      </c>
      <c r="C40" s="45">
        <f t="shared" ca="1" si="3"/>
        <v>0.59412011200022441</v>
      </c>
      <c r="D40" s="45">
        <f t="shared" ca="1" si="4"/>
        <v>0.41371737428140071</v>
      </c>
      <c r="E40" s="54">
        <f t="shared" ca="1" si="5"/>
        <v>19.67033429474823</v>
      </c>
      <c r="F40" s="47">
        <f t="shared" ca="1" si="6"/>
        <v>314</v>
      </c>
      <c r="G40" s="48">
        <f t="shared" ca="1" si="7"/>
        <v>19</v>
      </c>
      <c r="H40" s="48">
        <f t="shared" ca="1" si="13"/>
        <v>295</v>
      </c>
      <c r="I40" s="51">
        <f t="shared" ca="1" si="0"/>
        <v>0</v>
      </c>
      <c r="J40" s="46">
        <f t="shared" ca="1" si="8"/>
        <v>0</v>
      </c>
      <c r="K40" s="53">
        <f t="shared" ca="1" si="1"/>
        <v>0</v>
      </c>
      <c r="L40" s="51">
        <f t="shared" ca="1" si="9"/>
        <v>0</v>
      </c>
      <c r="M40" s="55" t="str">
        <f t="shared" ca="1" si="10"/>
        <v>?</v>
      </c>
    </row>
    <row r="41" spans="1:13" s="46" customFormat="1" ht="15.75" customHeight="1" x14ac:dyDescent="0.25">
      <c r="A41" s="44">
        <v>44214</v>
      </c>
      <c r="B41" s="56" t="str">
        <f t="shared" si="12"/>
        <v>Mon</v>
      </c>
      <c r="C41" s="45">
        <f t="shared" ca="1" si="3"/>
        <v>0.70757428339534068</v>
      </c>
      <c r="D41" s="45">
        <f t="shared" ca="1" si="4"/>
        <v>0.32560652743920815</v>
      </c>
      <c r="E41" s="54">
        <f t="shared" ca="1" si="5"/>
        <v>14.832773857052819</v>
      </c>
      <c r="F41" s="47">
        <f t="shared" ca="1" si="6"/>
        <v>295</v>
      </c>
      <c r="G41" s="48">
        <f t="shared" ca="1" si="7"/>
        <v>71</v>
      </c>
      <c r="H41" s="48">
        <f t="shared" ca="1" si="13"/>
        <v>224</v>
      </c>
      <c r="I41" s="51">
        <f t="shared" ca="1" si="0"/>
        <v>0</v>
      </c>
      <c r="J41" s="46">
        <f t="shared" ca="1" si="8"/>
        <v>0</v>
      </c>
      <c r="K41" s="53">
        <f t="shared" ca="1" si="1"/>
        <v>0</v>
      </c>
      <c r="L41" s="51">
        <f ca="1">IF(I41,IF(J41,$E$2-H41,INT(($E$2-H41)*(0.8+RAND()*0.2))),0)</f>
        <v>0</v>
      </c>
      <c r="M41" s="55" t="str">
        <f t="shared" ca="1" si="10"/>
        <v>?</v>
      </c>
    </row>
    <row r="42" spans="1:13" s="46" customFormat="1" x14ac:dyDescent="0.25">
      <c r="A42" s="44">
        <v>44215</v>
      </c>
      <c r="B42" s="56" t="str">
        <f t="shared" si="12"/>
        <v>Tue</v>
      </c>
      <c r="C42" s="45">
        <f t="shared" ca="1" si="3"/>
        <v>0.72117554971900466</v>
      </c>
      <c r="D42" s="45">
        <f t="shared" ca="1" si="4"/>
        <v>0.34911104827016975</v>
      </c>
      <c r="E42" s="54">
        <f t="shared" ca="1" si="5"/>
        <v>15.070451965227964</v>
      </c>
      <c r="F42" s="47">
        <f t="shared" ca="1" si="6"/>
        <v>224</v>
      </c>
      <c r="G42" s="48">
        <f t="shared" ca="1" si="7"/>
        <v>66</v>
      </c>
      <c r="H42" s="48">
        <f t="shared" ca="1" si="13"/>
        <v>158</v>
      </c>
      <c r="I42" s="51">
        <f t="shared" ca="1" si="0"/>
        <v>0</v>
      </c>
      <c r="J42" s="46">
        <f t="shared" ca="1" si="8"/>
        <v>0</v>
      </c>
      <c r="K42" s="53">
        <f t="shared" ca="1" si="1"/>
        <v>0</v>
      </c>
      <c r="L42" s="51">
        <f t="shared" ca="1" si="9"/>
        <v>0</v>
      </c>
      <c r="M42" s="55" t="str">
        <f t="shared" ca="1" si="10"/>
        <v>?</v>
      </c>
    </row>
    <row r="43" spans="1:13" s="46" customFormat="1" x14ac:dyDescent="0.25">
      <c r="A43" s="44">
        <v>44216</v>
      </c>
      <c r="B43" s="56" t="str">
        <f t="shared" si="12"/>
        <v>Wed</v>
      </c>
      <c r="C43" s="45">
        <f t="shared" ca="1" si="3"/>
        <v>0.67719860450639779</v>
      </c>
      <c r="D43" s="45">
        <f t="shared" ca="1" si="4"/>
        <v>0.31705597610679553</v>
      </c>
      <c r="E43" s="54">
        <f t="shared" ca="1" si="5"/>
        <v>15.356576918409544</v>
      </c>
      <c r="F43" s="47">
        <f t="shared" ca="1" si="6"/>
        <v>158</v>
      </c>
      <c r="G43" s="48">
        <f t="shared" ca="1" si="7"/>
        <v>62</v>
      </c>
      <c r="H43" s="48">
        <f t="shared" ca="1" si="13"/>
        <v>96</v>
      </c>
      <c r="I43" s="51">
        <f t="shared" ca="1" si="0"/>
        <v>0</v>
      </c>
      <c r="J43" s="46">
        <f t="shared" ca="1" si="8"/>
        <v>0</v>
      </c>
      <c r="K43" s="53">
        <f t="shared" ca="1" si="1"/>
        <v>0</v>
      </c>
      <c r="L43" s="51">
        <f t="shared" ca="1" si="9"/>
        <v>0</v>
      </c>
      <c r="M43" s="55" t="str">
        <f t="shared" ca="1" si="10"/>
        <v>?</v>
      </c>
    </row>
    <row r="44" spans="1:13" x14ac:dyDescent="0.25">
      <c r="A44" s="44">
        <v>44217</v>
      </c>
      <c r="B44" s="56" t="str">
        <f t="shared" ref="B44:B47" si="14">TEXT(A44, "ddd")</f>
        <v>Thu</v>
      </c>
      <c r="C44" s="45">
        <f t="shared" ca="1" si="3"/>
        <v>0.82838828562481026</v>
      </c>
      <c r="D44" s="45">
        <f t="shared" ca="1" si="4"/>
        <v>0.28585010830884705</v>
      </c>
      <c r="E44" s="54">
        <f t="shared" ref="E44:E47" ca="1" si="15">(D44-C44+IF(D44&lt;C44,1,0))*24</f>
        <v>10.979083744416883</v>
      </c>
      <c r="F44" s="47">
        <f t="shared" ref="F44:F47" ca="1" si="16">H43+L43</f>
        <v>96</v>
      </c>
      <c r="G44" s="48">
        <f t="shared" ca="1" si="7"/>
        <v>78</v>
      </c>
      <c r="H44" s="48">
        <f t="shared" ref="H44:H47" ca="1" si="17">F44-G44</f>
        <v>18</v>
      </c>
      <c r="I44" s="51">
        <f t="shared" ref="I44:I298" ca="1" si="18">IF(H44&lt;$E$4*$E$2,1,0)</f>
        <v>1</v>
      </c>
      <c r="J44" s="46">
        <f t="shared" ca="1" si="8"/>
        <v>0</v>
      </c>
      <c r="K44" s="53">
        <f t="shared" ref="K44:K298" ca="1" si="19">L44/$E$3</f>
        <v>52.272727272727273</v>
      </c>
      <c r="L44" s="51">
        <f t="shared" ref="L44:L47" ca="1" si="20">IF(I44,IF(J44,$E$2-H44,INT(($E$2-H44)*(0.8+RAND()*0.2))),0)</f>
        <v>345</v>
      </c>
      <c r="M44" s="55" t="str">
        <f t="shared" ref="M44:M47" ca="1" si="21">IF(J44,$E$2,"?")</f>
        <v>?</v>
      </c>
    </row>
    <row r="45" spans="1:13" x14ac:dyDescent="0.25">
      <c r="A45" s="44">
        <v>44218</v>
      </c>
      <c r="B45" s="56" t="str">
        <f t="shared" si="14"/>
        <v>Fri</v>
      </c>
      <c r="C45" s="45">
        <f t="shared" ca="1" si="3"/>
        <v>0.66967746530479688</v>
      </c>
      <c r="D45" s="45">
        <f t="shared" ca="1" si="4"/>
        <v>0.28952902704947192</v>
      </c>
      <c r="E45" s="54">
        <f t="shared" ca="1" si="15"/>
        <v>14.876437481872202</v>
      </c>
      <c r="F45" s="47">
        <f t="shared" ca="1" si="16"/>
        <v>363</v>
      </c>
      <c r="G45" s="48">
        <f t="shared" ca="1" si="7"/>
        <v>61</v>
      </c>
      <c r="H45" s="48">
        <f t="shared" ca="1" si="17"/>
        <v>302</v>
      </c>
      <c r="I45" s="51">
        <f t="shared" ca="1" si="18"/>
        <v>0</v>
      </c>
      <c r="J45" s="46">
        <f t="shared" ca="1" si="8"/>
        <v>0</v>
      </c>
      <c r="K45" s="53">
        <f t="shared" ca="1" si="19"/>
        <v>0</v>
      </c>
      <c r="L45" s="51">
        <f t="shared" ca="1" si="20"/>
        <v>0</v>
      </c>
      <c r="M45" s="55" t="str">
        <f t="shared" ca="1" si="21"/>
        <v>?</v>
      </c>
    </row>
    <row r="46" spans="1:13" x14ac:dyDescent="0.25">
      <c r="A46" s="44">
        <v>44219</v>
      </c>
      <c r="B46" s="56" t="str">
        <f t="shared" si="14"/>
        <v>Sat</v>
      </c>
      <c r="C46" s="45">
        <f t="shared" ca="1" si="3"/>
        <v>0.56474783304273279</v>
      </c>
      <c r="D46" s="45">
        <f t="shared" ca="1" si="4"/>
        <v>0.41762954041977185</v>
      </c>
      <c r="E46" s="54">
        <f t="shared" ca="1" si="15"/>
        <v>20.469160977048936</v>
      </c>
      <c r="F46" s="47">
        <f t="shared" ca="1" si="16"/>
        <v>302</v>
      </c>
      <c r="G46" s="48">
        <f t="shared" ca="1" si="7"/>
        <v>20</v>
      </c>
      <c r="H46" s="48">
        <f t="shared" ca="1" si="17"/>
        <v>282</v>
      </c>
      <c r="I46" s="51">
        <f t="shared" ca="1" si="18"/>
        <v>0</v>
      </c>
      <c r="J46" s="46">
        <f t="shared" ca="1" si="8"/>
        <v>0</v>
      </c>
      <c r="K46" s="53">
        <f t="shared" ca="1" si="19"/>
        <v>0</v>
      </c>
      <c r="L46" s="51">
        <f t="shared" ca="1" si="20"/>
        <v>0</v>
      </c>
      <c r="M46" s="55" t="str">
        <f t="shared" ca="1" si="21"/>
        <v>?</v>
      </c>
    </row>
    <row r="47" spans="1:13" x14ac:dyDescent="0.25">
      <c r="A47" s="44">
        <v>44220</v>
      </c>
      <c r="B47" s="56" t="str">
        <f t="shared" si="14"/>
        <v>Sun</v>
      </c>
      <c r="C47" s="45">
        <f t="shared" ca="1" si="3"/>
        <v>0.50044828913604678</v>
      </c>
      <c r="D47" s="45">
        <f t="shared" ca="1" si="4"/>
        <v>0.40899712387571058</v>
      </c>
      <c r="E47" s="54">
        <f t="shared" ca="1" si="15"/>
        <v>21.80517203375193</v>
      </c>
      <c r="F47" s="47">
        <f t="shared" ca="1" si="16"/>
        <v>282</v>
      </c>
      <c r="G47" s="48">
        <f t="shared" ca="1" si="7"/>
        <v>23</v>
      </c>
      <c r="H47" s="48">
        <f t="shared" ca="1" si="17"/>
        <v>259</v>
      </c>
      <c r="I47" s="51">
        <f t="shared" ca="1" si="18"/>
        <v>0</v>
      </c>
      <c r="J47" s="46">
        <f t="shared" ca="1" si="8"/>
        <v>0</v>
      </c>
      <c r="K47" s="53">
        <f t="shared" ca="1" si="19"/>
        <v>0</v>
      </c>
      <c r="L47" s="51">
        <f t="shared" ca="1" si="20"/>
        <v>0</v>
      </c>
      <c r="M47" s="55" t="str">
        <f t="shared" ca="1" si="21"/>
        <v>?</v>
      </c>
    </row>
    <row r="48" spans="1:13" x14ac:dyDescent="0.25">
      <c r="A48" s="44">
        <v>44221</v>
      </c>
      <c r="B48" s="56" t="str">
        <f t="shared" ref="B48:B75" si="22">TEXT(A48, "ddd")</f>
        <v>Mon</v>
      </c>
      <c r="C48" s="45">
        <f t="shared" ca="1" si="3"/>
        <v>0.73573720470989556</v>
      </c>
      <c r="D48" s="45">
        <f t="shared" ca="1" si="4"/>
        <v>0.26644188303398897</v>
      </c>
      <c r="E48" s="54">
        <f t="shared" ref="E48:E75" ca="1" si="23">(D48-C48+IF(D48&lt;C48,1,0))*24</f>
        <v>12.736912279778242</v>
      </c>
      <c r="F48" s="47">
        <f t="shared" ref="F48:F75" ca="1" si="24">H47+L47</f>
        <v>259</v>
      </c>
      <c r="G48" s="48">
        <f t="shared" ca="1" si="7"/>
        <v>69</v>
      </c>
      <c r="H48" s="48">
        <f t="shared" ref="H48:H75" ca="1" si="25">F48-G48</f>
        <v>190</v>
      </c>
      <c r="I48" s="51">
        <f t="shared" ca="1" si="18"/>
        <v>0</v>
      </c>
      <c r="J48" s="46">
        <f t="shared" ca="1" si="8"/>
        <v>0</v>
      </c>
      <c r="K48" s="53">
        <f t="shared" ca="1" si="19"/>
        <v>0</v>
      </c>
      <c r="L48" s="51">
        <f t="shared" ref="L48:L75" ca="1" si="26">IF(I48,IF(J48,$E$2-H48,INT(($E$2-H48)*(0.8+RAND()*0.2))),0)</f>
        <v>0</v>
      </c>
      <c r="M48" s="55" t="str">
        <f t="shared" ref="M48:M75" ca="1" si="27">IF(J48,$E$2,"?")</f>
        <v>?</v>
      </c>
    </row>
    <row r="49" spans="1:13" x14ac:dyDescent="0.25">
      <c r="A49" s="44">
        <v>44222</v>
      </c>
      <c r="B49" s="56" t="str">
        <f t="shared" si="22"/>
        <v>Tue</v>
      </c>
      <c r="C49" s="45">
        <f t="shared" ca="1" si="3"/>
        <v>0.7388390621811376</v>
      </c>
      <c r="D49" s="45">
        <f t="shared" ca="1" si="4"/>
        <v>0.33397086749609634</v>
      </c>
      <c r="E49" s="54">
        <f t="shared" ca="1" si="23"/>
        <v>14.283163327559011</v>
      </c>
      <c r="F49" s="47">
        <f t="shared" ca="1" si="24"/>
        <v>190</v>
      </c>
      <c r="G49" s="48">
        <f t="shared" ca="1" si="7"/>
        <v>66</v>
      </c>
      <c r="H49" s="48">
        <f t="shared" ca="1" si="25"/>
        <v>124</v>
      </c>
      <c r="I49" s="51">
        <f t="shared" ca="1" si="18"/>
        <v>0</v>
      </c>
      <c r="J49" s="46">
        <f t="shared" ca="1" si="8"/>
        <v>0</v>
      </c>
      <c r="K49" s="53">
        <f t="shared" ca="1" si="19"/>
        <v>0</v>
      </c>
      <c r="L49" s="51">
        <f t="shared" ca="1" si="26"/>
        <v>0</v>
      </c>
      <c r="M49" s="55" t="str">
        <f t="shared" ca="1" si="27"/>
        <v>?</v>
      </c>
    </row>
    <row r="50" spans="1:13" x14ac:dyDescent="0.25">
      <c r="A50" s="44">
        <v>44223</v>
      </c>
      <c r="B50" s="56" t="str">
        <f t="shared" si="22"/>
        <v>Wed</v>
      </c>
      <c r="C50" s="45">
        <f t="shared" ca="1" si="3"/>
        <v>0.73719310520491566</v>
      </c>
      <c r="D50" s="45">
        <f t="shared" ca="1" si="4"/>
        <v>0.27530353382217665</v>
      </c>
      <c r="E50" s="54">
        <f t="shared" ca="1" si="23"/>
        <v>12.914650286814265</v>
      </c>
      <c r="F50" s="47">
        <f t="shared" ca="1" si="24"/>
        <v>124</v>
      </c>
      <c r="G50" s="48">
        <f t="shared" ca="1" si="7"/>
        <v>64</v>
      </c>
      <c r="H50" s="48">
        <f t="shared" ca="1" si="25"/>
        <v>60</v>
      </c>
      <c r="I50" s="51">
        <f t="shared" ca="1" si="18"/>
        <v>1</v>
      </c>
      <c r="J50" s="46">
        <f t="shared" ca="1" si="8"/>
        <v>1</v>
      </c>
      <c r="K50" s="53">
        <f t="shared" ca="1" si="19"/>
        <v>51.515151515151516</v>
      </c>
      <c r="L50" s="51">
        <f t="shared" ca="1" si="26"/>
        <v>340</v>
      </c>
      <c r="M50" s="55">
        <f t="shared" ca="1" si="27"/>
        <v>400</v>
      </c>
    </row>
    <row r="51" spans="1:13" x14ac:dyDescent="0.25">
      <c r="A51" s="44">
        <v>44224</v>
      </c>
      <c r="B51" s="56" t="str">
        <f t="shared" si="22"/>
        <v>Thu</v>
      </c>
      <c r="C51" s="45">
        <f t="shared" ca="1" si="3"/>
        <v>0.77330105770323176</v>
      </c>
      <c r="D51" s="45">
        <f t="shared" ca="1" si="4"/>
        <v>0.33670630118052292</v>
      </c>
      <c r="E51" s="54">
        <f t="shared" ca="1" si="23"/>
        <v>13.521725843454988</v>
      </c>
      <c r="F51" s="47">
        <f t="shared" ca="1" si="24"/>
        <v>400</v>
      </c>
      <c r="G51" s="48">
        <f t="shared" ca="1" si="7"/>
        <v>74</v>
      </c>
      <c r="H51" s="48">
        <f t="shared" ca="1" si="25"/>
        <v>326</v>
      </c>
      <c r="I51" s="51">
        <f t="shared" ca="1" si="18"/>
        <v>0</v>
      </c>
      <c r="J51" s="46">
        <f t="shared" ca="1" si="8"/>
        <v>0</v>
      </c>
      <c r="K51" s="53">
        <f t="shared" ca="1" si="19"/>
        <v>0</v>
      </c>
      <c r="L51" s="51">
        <f t="shared" ca="1" si="26"/>
        <v>0</v>
      </c>
      <c r="M51" s="55" t="str">
        <f t="shared" ca="1" si="27"/>
        <v>?</v>
      </c>
    </row>
    <row r="52" spans="1:13" x14ac:dyDescent="0.25">
      <c r="A52" s="44">
        <v>44225</v>
      </c>
      <c r="B52" s="56" t="str">
        <f t="shared" si="22"/>
        <v>Fri</v>
      </c>
      <c r="C52" s="45">
        <f t="shared" ca="1" si="3"/>
        <v>0.68928341952832528</v>
      </c>
      <c r="D52" s="45">
        <f t="shared" ca="1" si="4"/>
        <v>0.32328073767422777</v>
      </c>
      <c r="E52" s="54">
        <f t="shared" ca="1" si="23"/>
        <v>15.215935635501658</v>
      </c>
      <c r="F52" s="47">
        <f t="shared" ca="1" si="24"/>
        <v>326</v>
      </c>
      <c r="G52" s="48">
        <f t="shared" ca="1" si="7"/>
        <v>59</v>
      </c>
      <c r="H52" s="48">
        <f t="shared" ca="1" si="25"/>
        <v>267</v>
      </c>
      <c r="I52" s="51">
        <f t="shared" ca="1" si="18"/>
        <v>0</v>
      </c>
      <c r="J52" s="46">
        <f t="shared" ca="1" si="8"/>
        <v>0</v>
      </c>
      <c r="K52" s="53">
        <f t="shared" ca="1" si="19"/>
        <v>0</v>
      </c>
      <c r="L52" s="51">
        <f t="shared" ca="1" si="26"/>
        <v>0</v>
      </c>
      <c r="M52" s="55" t="str">
        <f t="shared" ca="1" si="27"/>
        <v>?</v>
      </c>
    </row>
    <row r="53" spans="1:13" x14ac:dyDescent="0.25">
      <c r="A53" s="44">
        <v>44226</v>
      </c>
      <c r="B53" s="56" t="str">
        <f t="shared" si="22"/>
        <v>Sat</v>
      </c>
      <c r="C53" s="45">
        <f t="shared" ca="1" si="3"/>
        <v>0.51573840231216461</v>
      </c>
      <c r="D53" s="45">
        <f t="shared" ca="1" si="4"/>
        <v>0.38364735823458684</v>
      </c>
      <c r="E53" s="54">
        <f t="shared" ca="1" si="23"/>
        <v>20.829814942138135</v>
      </c>
      <c r="F53" s="47">
        <f t="shared" ca="1" si="24"/>
        <v>267</v>
      </c>
      <c r="G53" s="48">
        <f t="shared" ca="1" si="7"/>
        <v>23</v>
      </c>
      <c r="H53" s="48">
        <f t="shared" ca="1" si="25"/>
        <v>244</v>
      </c>
      <c r="I53" s="51">
        <f t="shared" ca="1" si="18"/>
        <v>0</v>
      </c>
      <c r="J53" s="46">
        <f t="shared" ca="1" si="8"/>
        <v>0</v>
      </c>
      <c r="K53" s="53">
        <f t="shared" ca="1" si="19"/>
        <v>0</v>
      </c>
      <c r="L53" s="51">
        <f t="shared" ca="1" si="26"/>
        <v>0</v>
      </c>
      <c r="M53" s="55" t="str">
        <f t="shared" ca="1" si="27"/>
        <v>?</v>
      </c>
    </row>
    <row r="54" spans="1:13" x14ac:dyDescent="0.25">
      <c r="A54" s="44">
        <v>44227</v>
      </c>
      <c r="B54" s="56" t="str">
        <f t="shared" si="22"/>
        <v>Sun</v>
      </c>
      <c r="C54" s="45">
        <f t="shared" ca="1" si="3"/>
        <v>0.54065515605896097</v>
      </c>
      <c r="D54" s="45">
        <f t="shared" ca="1" si="4"/>
        <v>0.39407992206267439</v>
      </c>
      <c r="E54" s="54">
        <f t="shared" ca="1" si="23"/>
        <v>20.482194384089123</v>
      </c>
      <c r="F54" s="47">
        <f t="shared" ca="1" si="24"/>
        <v>244</v>
      </c>
      <c r="G54" s="48">
        <f t="shared" ca="1" si="7"/>
        <v>22</v>
      </c>
      <c r="H54" s="48">
        <f t="shared" ca="1" si="25"/>
        <v>222</v>
      </c>
      <c r="I54" s="51">
        <f t="shared" ca="1" si="18"/>
        <v>0</v>
      </c>
      <c r="J54" s="46">
        <f t="shared" ca="1" si="8"/>
        <v>0</v>
      </c>
      <c r="K54" s="53">
        <f t="shared" ca="1" si="19"/>
        <v>0</v>
      </c>
      <c r="L54" s="51">
        <f t="shared" ca="1" si="26"/>
        <v>0</v>
      </c>
      <c r="M54" s="55" t="str">
        <f t="shared" ca="1" si="27"/>
        <v>?</v>
      </c>
    </row>
    <row r="55" spans="1:13" x14ac:dyDescent="0.25">
      <c r="A55" s="44">
        <v>44228</v>
      </c>
      <c r="B55" s="56" t="str">
        <f t="shared" si="22"/>
        <v>Mon</v>
      </c>
      <c r="C55" s="45">
        <f t="shared" ca="1" si="3"/>
        <v>0.72176247592486054</v>
      </c>
      <c r="D55" s="45">
        <f t="shared" ca="1" si="4"/>
        <v>0.33270639934915491</v>
      </c>
      <c r="E55" s="54">
        <f t="shared" ca="1" si="23"/>
        <v>14.662654162183065</v>
      </c>
      <c r="F55" s="47">
        <f t="shared" ca="1" si="24"/>
        <v>222</v>
      </c>
      <c r="G55" s="48">
        <f t="shared" ca="1" si="7"/>
        <v>71</v>
      </c>
      <c r="H55" s="48">
        <f t="shared" ca="1" si="25"/>
        <v>151</v>
      </c>
      <c r="I55" s="51">
        <f t="shared" ca="1" si="18"/>
        <v>0</v>
      </c>
      <c r="J55" s="46">
        <f t="shared" ca="1" si="8"/>
        <v>0</v>
      </c>
      <c r="K55" s="53">
        <f t="shared" ca="1" si="19"/>
        <v>0</v>
      </c>
      <c r="L55" s="51">
        <f t="shared" ca="1" si="26"/>
        <v>0</v>
      </c>
      <c r="M55" s="55" t="str">
        <f t="shared" ca="1" si="27"/>
        <v>?</v>
      </c>
    </row>
    <row r="56" spans="1:13" x14ac:dyDescent="0.25">
      <c r="A56" s="44">
        <v>44229</v>
      </c>
      <c r="B56" s="56" t="str">
        <f t="shared" si="22"/>
        <v>Tue</v>
      </c>
      <c r="C56" s="45">
        <f t="shared" ca="1" si="3"/>
        <v>0.74105542613328002</v>
      </c>
      <c r="D56" s="45">
        <f t="shared" ca="1" si="4"/>
        <v>0.29878931217948668</v>
      </c>
      <c r="E56" s="54">
        <f t="shared" ca="1" si="23"/>
        <v>13.38561326510896</v>
      </c>
      <c r="F56" s="47">
        <f t="shared" ca="1" si="24"/>
        <v>151</v>
      </c>
      <c r="G56" s="48">
        <f t="shared" ca="1" si="7"/>
        <v>62</v>
      </c>
      <c r="H56" s="48">
        <f t="shared" ca="1" si="25"/>
        <v>89</v>
      </c>
      <c r="I56" s="51">
        <f t="shared" ca="1" si="18"/>
        <v>0</v>
      </c>
      <c r="J56" s="46">
        <f t="shared" ca="1" si="8"/>
        <v>0</v>
      </c>
      <c r="K56" s="53">
        <f t="shared" ca="1" si="19"/>
        <v>0</v>
      </c>
      <c r="L56" s="51">
        <f t="shared" ca="1" si="26"/>
        <v>0</v>
      </c>
      <c r="M56" s="55" t="str">
        <f t="shared" ca="1" si="27"/>
        <v>?</v>
      </c>
    </row>
    <row r="57" spans="1:13" x14ac:dyDescent="0.25">
      <c r="A57" s="44">
        <v>44230</v>
      </c>
      <c r="B57" s="56" t="str">
        <f t="shared" si="22"/>
        <v>Wed</v>
      </c>
      <c r="C57" s="45">
        <f t="shared" ca="1" si="3"/>
        <v>0.70654151640930873</v>
      </c>
      <c r="D57" s="45">
        <f t="shared" ca="1" si="4"/>
        <v>0.3006286647885083</v>
      </c>
      <c r="E57" s="54">
        <f t="shared" ca="1" si="23"/>
        <v>14.258091561100791</v>
      </c>
      <c r="F57" s="47">
        <f t="shared" ca="1" si="24"/>
        <v>89</v>
      </c>
      <c r="G57" s="48">
        <f t="shared" ca="1" si="7"/>
        <v>63</v>
      </c>
      <c r="H57" s="48">
        <f t="shared" ca="1" si="25"/>
        <v>26</v>
      </c>
      <c r="I57" s="51">
        <f t="shared" ca="1" si="18"/>
        <v>1</v>
      </c>
      <c r="J57" s="46">
        <f t="shared" ca="1" si="8"/>
        <v>1</v>
      </c>
      <c r="K57" s="53">
        <f t="shared" ca="1" si="19"/>
        <v>56.666666666666671</v>
      </c>
      <c r="L57" s="51">
        <f t="shared" ca="1" si="26"/>
        <v>374</v>
      </c>
      <c r="M57" s="55">
        <f t="shared" ca="1" si="27"/>
        <v>400</v>
      </c>
    </row>
    <row r="58" spans="1:13" x14ac:dyDescent="0.25">
      <c r="A58" s="44">
        <v>44231</v>
      </c>
      <c r="B58" s="56" t="str">
        <f t="shared" si="22"/>
        <v>Thu</v>
      </c>
      <c r="C58" s="45">
        <f t="shared" ca="1" si="3"/>
        <v>0.77759976902882366</v>
      </c>
      <c r="D58" s="45">
        <f t="shared" ca="1" si="4"/>
        <v>0.33768230029647867</v>
      </c>
      <c r="E58" s="54">
        <f t="shared" ca="1" si="23"/>
        <v>13.441980750423719</v>
      </c>
      <c r="F58" s="47">
        <f t="shared" ca="1" si="24"/>
        <v>400</v>
      </c>
      <c r="G58" s="48">
        <f t="shared" ca="1" si="7"/>
        <v>72</v>
      </c>
      <c r="H58" s="48">
        <f t="shared" ca="1" si="25"/>
        <v>328</v>
      </c>
      <c r="I58" s="51">
        <f t="shared" ca="1" si="18"/>
        <v>0</v>
      </c>
      <c r="J58" s="46">
        <f t="shared" ca="1" si="8"/>
        <v>0</v>
      </c>
      <c r="K58" s="53">
        <f t="shared" ca="1" si="19"/>
        <v>0</v>
      </c>
      <c r="L58" s="51">
        <f t="shared" ca="1" si="26"/>
        <v>0</v>
      </c>
      <c r="M58" s="55" t="str">
        <f t="shared" ca="1" si="27"/>
        <v>?</v>
      </c>
    </row>
    <row r="59" spans="1:13" x14ac:dyDescent="0.25">
      <c r="A59" s="44">
        <v>44232</v>
      </c>
      <c r="B59" s="56" t="str">
        <f t="shared" si="22"/>
        <v>Fri</v>
      </c>
      <c r="C59" s="45">
        <f t="shared" ca="1" si="3"/>
        <v>0.68556592586080356</v>
      </c>
      <c r="D59" s="45">
        <f t="shared" ca="1" si="4"/>
        <v>0.30480561849863902</v>
      </c>
      <c r="E59" s="54">
        <f t="shared" ca="1" si="23"/>
        <v>14.86175262330805</v>
      </c>
      <c r="F59" s="47">
        <f t="shared" ca="1" si="24"/>
        <v>328</v>
      </c>
      <c r="G59" s="48">
        <f t="shared" ca="1" si="7"/>
        <v>59</v>
      </c>
      <c r="H59" s="48">
        <f t="shared" ca="1" si="25"/>
        <v>269</v>
      </c>
      <c r="I59" s="51">
        <f t="shared" ca="1" si="18"/>
        <v>0</v>
      </c>
      <c r="J59" s="46">
        <f t="shared" ca="1" si="8"/>
        <v>0</v>
      </c>
      <c r="K59" s="53">
        <f t="shared" ca="1" si="19"/>
        <v>0</v>
      </c>
      <c r="L59" s="51">
        <f t="shared" ca="1" si="26"/>
        <v>0</v>
      </c>
      <c r="M59" s="55" t="str">
        <f t="shared" ca="1" si="27"/>
        <v>?</v>
      </c>
    </row>
    <row r="60" spans="1:13" x14ac:dyDescent="0.25">
      <c r="A60" s="44">
        <v>44233</v>
      </c>
      <c r="B60" s="56" t="str">
        <f t="shared" si="22"/>
        <v>Sat</v>
      </c>
      <c r="C60" s="45">
        <f t="shared" ca="1" si="3"/>
        <v>0.53781266484875467</v>
      </c>
      <c r="D60" s="45">
        <f t="shared" ca="1" si="4"/>
        <v>0.36085192516773684</v>
      </c>
      <c r="E60" s="54">
        <f t="shared" ca="1" si="23"/>
        <v>19.752942247655575</v>
      </c>
      <c r="F60" s="47">
        <f t="shared" ca="1" si="24"/>
        <v>269</v>
      </c>
      <c r="G60" s="48">
        <f t="shared" ca="1" si="7"/>
        <v>25</v>
      </c>
      <c r="H60" s="48">
        <f t="shared" ca="1" si="25"/>
        <v>244</v>
      </c>
      <c r="I60" s="51">
        <f t="shared" ca="1" si="18"/>
        <v>0</v>
      </c>
      <c r="J60" s="46">
        <f t="shared" ca="1" si="8"/>
        <v>0</v>
      </c>
      <c r="K60" s="53">
        <f t="shared" ca="1" si="19"/>
        <v>0</v>
      </c>
      <c r="L60" s="51">
        <f t="shared" ca="1" si="26"/>
        <v>0</v>
      </c>
      <c r="M60" s="55" t="str">
        <f t="shared" ca="1" si="27"/>
        <v>?</v>
      </c>
    </row>
    <row r="61" spans="1:13" x14ac:dyDescent="0.25">
      <c r="A61" s="44">
        <v>44234</v>
      </c>
      <c r="B61" s="56" t="str">
        <f t="shared" si="22"/>
        <v>Sun</v>
      </c>
      <c r="C61" s="45">
        <f t="shared" ca="1" si="3"/>
        <v>0.53055583528169126</v>
      </c>
      <c r="D61" s="45">
        <f t="shared" ca="1" si="4"/>
        <v>0.41687547285577425</v>
      </c>
      <c r="E61" s="54">
        <f t="shared" ca="1" si="23"/>
        <v>21.271671301777992</v>
      </c>
      <c r="F61" s="47">
        <f t="shared" ca="1" si="24"/>
        <v>244</v>
      </c>
      <c r="G61" s="48">
        <f t="shared" ca="1" si="7"/>
        <v>21</v>
      </c>
      <c r="H61" s="48">
        <f t="shared" ca="1" si="25"/>
        <v>223</v>
      </c>
      <c r="I61" s="51">
        <f t="shared" ca="1" si="18"/>
        <v>0</v>
      </c>
      <c r="J61" s="46">
        <f t="shared" ca="1" si="8"/>
        <v>0</v>
      </c>
      <c r="K61" s="53">
        <f t="shared" ca="1" si="19"/>
        <v>0</v>
      </c>
      <c r="L61" s="51">
        <f t="shared" ca="1" si="26"/>
        <v>0</v>
      </c>
      <c r="M61" s="55" t="str">
        <f t="shared" ca="1" si="27"/>
        <v>?</v>
      </c>
    </row>
    <row r="62" spans="1:13" x14ac:dyDescent="0.25">
      <c r="A62" s="44">
        <v>44235</v>
      </c>
      <c r="B62" s="56" t="str">
        <f t="shared" si="22"/>
        <v>Mon</v>
      </c>
      <c r="C62" s="45">
        <f t="shared" ca="1" si="3"/>
        <v>0.71777808397060916</v>
      </c>
      <c r="D62" s="45">
        <f t="shared" ca="1" si="4"/>
        <v>0.30015180613115666</v>
      </c>
      <c r="E62" s="54">
        <f t="shared" ca="1" si="23"/>
        <v>13.976969331853141</v>
      </c>
      <c r="F62" s="47">
        <f t="shared" ca="1" si="24"/>
        <v>223</v>
      </c>
      <c r="G62" s="48">
        <f t="shared" ca="1" si="7"/>
        <v>68</v>
      </c>
      <c r="H62" s="48">
        <f t="shared" ca="1" si="25"/>
        <v>155</v>
      </c>
      <c r="I62" s="51">
        <f t="shared" ca="1" si="18"/>
        <v>0</v>
      </c>
      <c r="J62" s="46">
        <f t="shared" ca="1" si="8"/>
        <v>0</v>
      </c>
      <c r="K62" s="53">
        <f t="shared" ca="1" si="19"/>
        <v>0</v>
      </c>
      <c r="L62" s="51">
        <f t="shared" ca="1" si="26"/>
        <v>0</v>
      </c>
      <c r="M62" s="55" t="str">
        <f t="shared" ca="1" si="27"/>
        <v>?</v>
      </c>
    </row>
    <row r="63" spans="1:13" x14ac:dyDescent="0.25">
      <c r="A63" s="44">
        <v>44236</v>
      </c>
      <c r="B63" s="56" t="str">
        <f t="shared" si="22"/>
        <v>Tue</v>
      </c>
      <c r="C63" s="45">
        <f t="shared" ca="1" si="3"/>
        <v>0.73378427028781024</v>
      </c>
      <c r="D63" s="45">
        <f t="shared" ca="1" si="4"/>
        <v>0.31074906389688134</v>
      </c>
      <c r="E63" s="54">
        <f t="shared" ca="1" si="23"/>
        <v>13.847155046617708</v>
      </c>
      <c r="F63" s="47">
        <f t="shared" ca="1" si="24"/>
        <v>155</v>
      </c>
      <c r="G63" s="48">
        <f t="shared" ca="1" si="7"/>
        <v>66</v>
      </c>
      <c r="H63" s="48">
        <f t="shared" ca="1" si="25"/>
        <v>89</v>
      </c>
      <c r="I63" s="51">
        <f t="shared" ca="1" si="18"/>
        <v>0</v>
      </c>
      <c r="J63" s="46">
        <f t="shared" ca="1" si="8"/>
        <v>0</v>
      </c>
      <c r="K63" s="53">
        <f t="shared" ca="1" si="19"/>
        <v>0</v>
      </c>
      <c r="L63" s="51">
        <f t="shared" ca="1" si="26"/>
        <v>0</v>
      </c>
      <c r="M63" s="55" t="str">
        <f t="shared" ca="1" si="27"/>
        <v>?</v>
      </c>
    </row>
    <row r="64" spans="1:13" x14ac:dyDescent="0.25">
      <c r="A64" s="44">
        <v>44237</v>
      </c>
      <c r="B64" s="56" t="str">
        <f t="shared" si="22"/>
        <v>Wed</v>
      </c>
      <c r="C64" s="45">
        <f t="shared" ca="1" si="3"/>
        <v>0.69498010589754489</v>
      </c>
      <c r="D64" s="45">
        <f t="shared" ca="1" si="4"/>
        <v>0.29064326121213263</v>
      </c>
      <c r="E64" s="54">
        <f t="shared" ca="1" si="23"/>
        <v>14.295915727550105</v>
      </c>
      <c r="F64" s="47">
        <f t="shared" ca="1" si="24"/>
        <v>89</v>
      </c>
      <c r="G64" s="48">
        <f t="shared" ca="1" si="7"/>
        <v>64</v>
      </c>
      <c r="H64" s="48">
        <f t="shared" ca="1" si="25"/>
        <v>25</v>
      </c>
      <c r="I64" s="51">
        <f t="shared" ca="1" si="18"/>
        <v>1</v>
      </c>
      <c r="J64" s="46">
        <f t="shared" ca="1" si="8"/>
        <v>1</v>
      </c>
      <c r="K64" s="53">
        <f t="shared" ca="1" si="19"/>
        <v>56.81818181818182</v>
      </c>
      <c r="L64" s="51">
        <f t="shared" ca="1" si="26"/>
        <v>375</v>
      </c>
      <c r="M64" s="55">
        <f t="shared" ca="1" si="27"/>
        <v>400</v>
      </c>
    </row>
    <row r="65" spans="1:13" x14ac:dyDescent="0.25">
      <c r="A65" s="44">
        <v>44238</v>
      </c>
      <c r="B65" s="56" t="str">
        <f t="shared" si="22"/>
        <v>Thu</v>
      </c>
      <c r="C65" s="45">
        <f t="shared" ca="1" si="3"/>
        <v>0.80887205474568991</v>
      </c>
      <c r="D65" s="45">
        <f t="shared" ca="1" si="4"/>
        <v>0.34042349439244068</v>
      </c>
      <c r="E65" s="54">
        <f t="shared" ca="1" si="23"/>
        <v>12.757234551522018</v>
      </c>
      <c r="F65" s="47">
        <f t="shared" ca="1" si="24"/>
        <v>400</v>
      </c>
      <c r="G65" s="48">
        <f t="shared" ca="1" si="7"/>
        <v>76</v>
      </c>
      <c r="H65" s="48">
        <f t="shared" ca="1" si="25"/>
        <v>324</v>
      </c>
      <c r="I65" s="51">
        <f t="shared" ca="1" si="18"/>
        <v>0</v>
      </c>
      <c r="J65" s="46">
        <f t="shared" ca="1" si="8"/>
        <v>0</v>
      </c>
      <c r="K65" s="53">
        <f t="shared" ca="1" si="19"/>
        <v>0</v>
      </c>
      <c r="L65" s="51">
        <f t="shared" ca="1" si="26"/>
        <v>0</v>
      </c>
      <c r="M65" s="55" t="str">
        <f t="shared" ca="1" si="27"/>
        <v>?</v>
      </c>
    </row>
    <row r="66" spans="1:13" x14ac:dyDescent="0.25">
      <c r="A66" s="44">
        <v>44239</v>
      </c>
      <c r="B66" s="56" t="str">
        <f t="shared" si="22"/>
        <v>Fri</v>
      </c>
      <c r="C66" s="45">
        <f t="shared" ca="1" si="3"/>
        <v>0.65247758577253923</v>
      </c>
      <c r="D66" s="45">
        <f t="shared" ca="1" si="4"/>
        <v>0.30113811517699418</v>
      </c>
      <c r="E66" s="54">
        <f t="shared" ca="1" si="23"/>
        <v>15.567852705706919</v>
      </c>
      <c r="F66" s="47">
        <f t="shared" ca="1" si="24"/>
        <v>324</v>
      </c>
      <c r="G66" s="48">
        <f t="shared" ca="1" si="7"/>
        <v>63</v>
      </c>
      <c r="H66" s="48">
        <f t="shared" ca="1" si="25"/>
        <v>261</v>
      </c>
      <c r="I66" s="51">
        <f t="shared" ca="1" si="18"/>
        <v>0</v>
      </c>
      <c r="J66" s="46">
        <f t="shared" ca="1" si="8"/>
        <v>0</v>
      </c>
      <c r="K66" s="53">
        <f t="shared" ca="1" si="19"/>
        <v>0</v>
      </c>
      <c r="L66" s="51">
        <f t="shared" ca="1" si="26"/>
        <v>0</v>
      </c>
      <c r="M66" s="55" t="str">
        <f t="shared" ca="1" si="27"/>
        <v>?</v>
      </c>
    </row>
    <row r="67" spans="1:13" x14ac:dyDescent="0.25">
      <c r="A67" s="44">
        <v>44240</v>
      </c>
      <c r="B67" s="56" t="str">
        <f t="shared" si="22"/>
        <v>Sat</v>
      </c>
      <c r="C67" s="45">
        <f t="shared" ca="1" si="3"/>
        <v>0.5249847584895635</v>
      </c>
      <c r="D67" s="45">
        <f t="shared" ca="1" si="4"/>
        <v>0.30256676103387359</v>
      </c>
      <c r="E67" s="54">
        <f t="shared" ca="1" si="23"/>
        <v>18.66196806106344</v>
      </c>
      <c r="F67" s="47">
        <f t="shared" ca="1" si="24"/>
        <v>261</v>
      </c>
      <c r="G67" s="48">
        <f t="shared" ca="1" si="7"/>
        <v>26</v>
      </c>
      <c r="H67" s="48">
        <f t="shared" ca="1" si="25"/>
        <v>235</v>
      </c>
      <c r="I67" s="51">
        <f t="shared" ca="1" si="18"/>
        <v>0</v>
      </c>
      <c r="J67" s="46">
        <f t="shared" ca="1" si="8"/>
        <v>0</v>
      </c>
      <c r="K67" s="53">
        <f t="shared" ca="1" si="19"/>
        <v>0</v>
      </c>
      <c r="L67" s="51">
        <f t="shared" ca="1" si="26"/>
        <v>0</v>
      </c>
      <c r="M67" s="55" t="str">
        <f t="shared" ca="1" si="27"/>
        <v>?</v>
      </c>
    </row>
    <row r="68" spans="1:13" x14ac:dyDescent="0.25">
      <c r="A68" s="44">
        <v>44241</v>
      </c>
      <c r="B68" s="56" t="str">
        <f t="shared" si="22"/>
        <v>Sun</v>
      </c>
      <c r="C68" s="45">
        <f t="shared" ca="1" si="3"/>
        <v>0.47797980132048457</v>
      </c>
      <c r="D68" s="45">
        <f t="shared" ca="1" si="4"/>
        <v>0.41000356387399145</v>
      </c>
      <c r="E68" s="54">
        <f t="shared" ca="1" si="23"/>
        <v>22.368570301284166</v>
      </c>
      <c r="F68" s="47">
        <f t="shared" ca="1" si="24"/>
        <v>235</v>
      </c>
      <c r="G68" s="48">
        <f t="shared" ca="1" si="7"/>
        <v>18</v>
      </c>
      <c r="H68" s="48">
        <f t="shared" ca="1" si="25"/>
        <v>217</v>
      </c>
      <c r="I68" s="51">
        <f t="shared" ca="1" si="18"/>
        <v>0</v>
      </c>
      <c r="J68" s="46">
        <f t="shared" ca="1" si="8"/>
        <v>0</v>
      </c>
      <c r="K68" s="53">
        <f t="shared" ca="1" si="19"/>
        <v>0</v>
      </c>
      <c r="L68" s="51">
        <f t="shared" ca="1" si="26"/>
        <v>0</v>
      </c>
      <c r="M68" s="55" t="str">
        <f t="shared" ca="1" si="27"/>
        <v>?</v>
      </c>
    </row>
    <row r="69" spans="1:13" x14ac:dyDescent="0.25">
      <c r="A69" s="44">
        <v>44242</v>
      </c>
      <c r="B69" s="56" t="str">
        <f t="shared" si="22"/>
        <v>Mon</v>
      </c>
      <c r="C69" s="45">
        <f t="shared" ca="1" si="3"/>
        <v>0.73701464407318173</v>
      </c>
      <c r="D69" s="45">
        <f t="shared" ca="1" si="4"/>
        <v>0.32397575119274369</v>
      </c>
      <c r="E69" s="54">
        <f t="shared" ca="1" si="23"/>
        <v>14.087066570869487</v>
      </c>
      <c r="F69" s="47">
        <f t="shared" ca="1" si="24"/>
        <v>217</v>
      </c>
      <c r="G69" s="48">
        <f t="shared" ca="1" si="7"/>
        <v>72</v>
      </c>
      <c r="H69" s="48">
        <f t="shared" ca="1" si="25"/>
        <v>145</v>
      </c>
      <c r="I69" s="51">
        <f t="shared" ca="1" si="18"/>
        <v>0</v>
      </c>
      <c r="J69" s="46">
        <f t="shared" ca="1" si="8"/>
        <v>0</v>
      </c>
      <c r="K69" s="53">
        <f t="shared" ca="1" si="19"/>
        <v>0</v>
      </c>
      <c r="L69" s="51">
        <f t="shared" ca="1" si="26"/>
        <v>0</v>
      </c>
      <c r="M69" s="55" t="str">
        <f t="shared" ca="1" si="27"/>
        <v>?</v>
      </c>
    </row>
    <row r="70" spans="1:13" x14ac:dyDescent="0.25">
      <c r="A70" s="44">
        <v>44243</v>
      </c>
      <c r="B70" s="56" t="str">
        <f t="shared" si="22"/>
        <v>Tue</v>
      </c>
      <c r="C70" s="45">
        <f t="shared" ca="1" si="3"/>
        <v>0.70233007964133676</v>
      </c>
      <c r="D70" s="45">
        <f t="shared" ca="1" si="4"/>
        <v>0.32655429645814082</v>
      </c>
      <c r="E70" s="54">
        <f t="shared" ca="1" si="23"/>
        <v>14.981381203603299</v>
      </c>
      <c r="F70" s="47">
        <f t="shared" ca="1" si="24"/>
        <v>145</v>
      </c>
      <c r="G70" s="48">
        <f t="shared" ca="1" si="7"/>
        <v>64</v>
      </c>
      <c r="H70" s="48">
        <f t="shared" ca="1" si="25"/>
        <v>81</v>
      </c>
      <c r="I70" s="51">
        <f t="shared" ca="1" si="18"/>
        <v>0</v>
      </c>
      <c r="J70" s="46">
        <f t="shared" ca="1" si="8"/>
        <v>0</v>
      </c>
      <c r="K70" s="53">
        <f t="shared" ca="1" si="19"/>
        <v>0</v>
      </c>
      <c r="L70" s="51">
        <f t="shared" ca="1" si="26"/>
        <v>0</v>
      </c>
      <c r="M70" s="55" t="str">
        <f t="shared" ca="1" si="27"/>
        <v>?</v>
      </c>
    </row>
    <row r="71" spans="1:13" x14ac:dyDescent="0.25">
      <c r="A71" s="44">
        <v>44244</v>
      </c>
      <c r="B71" s="56" t="str">
        <f t="shared" si="22"/>
        <v>Wed</v>
      </c>
      <c r="C71" s="45">
        <f t="shared" ca="1" si="3"/>
        <v>0.68594718720298364</v>
      </c>
      <c r="D71" s="45">
        <f t="shared" ca="1" si="4"/>
        <v>0.31707730124774364</v>
      </c>
      <c r="E71" s="54">
        <f t="shared" ca="1" si="23"/>
        <v>15.147122737074241</v>
      </c>
      <c r="F71" s="47">
        <f t="shared" ca="1" si="24"/>
        <v>81</v>
      </c>
      <c r="G71" s="48">
        <f t="shared" ca="1" si="7"/>
        <v>63</v>
      </c>
      <c r="H71" s="48">
        <f t="shared" ca="1" si="25"/>
        <v>18</v>
      </c>
      <c r="I71" s="51">
        <f t="shared" ca="1" si="18"/>
        <v>1</v>
      </c>
      <c r="J71" s="46">
        <f t="shared" ca="1" si="8"/>
        <v>1</v>
      </c>
      <c r="K71" s="53">
        <f t="shared" ca="1" si="19"/>
        <v>57.878787878787882</v>
      </c>
      <c r="L71" s="51">
        <f t="shared" ca="1" si="26"/>
        <v>382</v>
      </c>
      <c r="M71" s="55">
        <f t="shared" ca="1" si="27"/>
        <v>400</v>
      </c>
    </row>
    <row r="72" spans="1:13" x14ac:dyDescent="0.25">
      <c r="A72" s="44">
        <v>44245</v>
      </c>
      <c r="B72" s="56" t="str">
        <f t="shared" si="22"/>
        <v>Thu</v>
      </c>
      <c r="C72" s="45">
        <f t="shared" ca="1" si="3"/>
        <v>0.8090770540783756</v>
      </c>
      <c r="D72" s="45">
        <f t="shared" ca="1" si="4"/>
        <v>0.32033971309197945</v>
      </c>
      <c r="E72" s="54">
        <f t="shared" ca="1" si="23"/>
        <v>12.270303816326491</v>
      </c>
      <c r="F72" s="47">
        <f t="shared" ca="1" si="24"/>
        <v>400</v>
      </c>
      <c r="G72" s="48">
        <f t="shared" ca="1" si="7"/>
        <v>75</v>
      </c>
      <c r="H72" s="48">
        <f t="shared" ca="1" si="25"/>
        <v>325</v>
      </c>
      <c r="I72" s="51">
        <f t="shared" ca="1" si="18"/>
        <v>0</v>
      </c>
      <c r="J72" s="46">
        <f t="shared" ca="1" si="8"/>
        <v>0</v>
      </c>
      <c r="K72" s="53">
        <f t="shared" ca="1" si="19"/>
        <v>0</v>
      </c>
      <c r="L72" s="51">
        <f t="shared" ca="1" si="26"/>
        <v>0</v>
      </c>
      <c r="M72" s="55" t="str">
        <f t="shared" ca="1" si="27"/>
        <v>?</v>
      </c>
    </row>
    <row r="73" spans="1:13" x14ac:dyDescent="0.25">
      <c r="A73" s="44">
        <v>44246</v>
      </c>
      <c r="B73" s="56" t="str">
        <f t="shared" si="22"/>
        <v>Fri</v>
      </c>
      <c r="C73" s="45">
        <f t="shared" ca="1" si="3"/>
        <v>0.68376702636356657</v>
      </c>
      <c r="D73" s="45">
        <f t="shared" ca="1" si="4"/>
        <v>0.3047390680449934</v>
      </c>
      <c r="E73" s="54">
        <f t="shared" ca="1" si="23"/>
        <v>14.903329000354244</v>
      </c>
      <c r="F73" s="47">
        <f t="shared" ca="1" si="24"/>
        <v>325</v>
      </c>
      <c r="G73" s="48">
        <f t="shared" ca="1" si="7"/>
        <v>58</v>
      </c>
      <c r="H73" s="48">
        <f t="shared" ca="1" si="25"/>
        <v>267</v>
      </c>
      <c r="I73" s="51">
        <f t="shared" ca="1" si="18"/>
        <v>0</v>
      </c>
      <c r="J73" s="46">
        <f t="shared" ca="1" si="8"/>
        <v>0</v>
      </c>
      <c r="K73" s="53">
        <f t="shared" ca="1" si="19"/>
        <v>0</v>
      </c>
      <c r="L73" s="51">
        <f t="shared" ca="1" si="26"/>
        <v>0</v>
      </c>
      <c r="M73" s="55" t="str">
        <f t="shared" ca="1" si="27"/>
        <v>?</v>
      </c>
    </row>
    <row r="74" spans="1:13" x14ac:dyDescent="0.25">
      <c r="A74" s="44">
        <v>44247</v>
      </c>
      <c r="B74" s="56" t="str">
        <f t="shared" si="22"/>
        <v>Sat</v>
      </c>
      <c r="C74" s="45">
        <f t="shared" ca="1" si="3"/>
        <v>0.57282454593729959</v>
      </c>
      <c r="D74" s="45">
        <f t="shared" ca="1" si="4"/>
        <v>0.44271170509889551</v>
      </c>
      <c r="E74" s="54">
        <f t="shared" ca="1" si="23"/>
        <v>20.877291819878302</v>
      </c>
      <c r="F74" s="47">
        <f t="shared" ca="1" si="24"/>
        <v>267</v>
      </c>
      <c r="G74" s="48">
        <f t="shared" ca="1" si="7"/>
        <v>19</v>
      </c>
      <c r="H74" s="48">
        <f t="shared" ca="1" si="25"/>
        <v>248</v>
      </c>
      <c r="I74" s="51">
        <f t="shared" ca="1" si="18"/>
        <v>0</v>
      </c>
      <c r="J74" s="46">
        <f t="shared" ca="1" si="8"/>
        <v>0</v>
      </c>
      <c r="K74" s="53">
        <f t="shared" ca="1" si="19"/>
        <v>0</v>
      </c>
      <c r="L74" s="51">
        <f t="shared" ca="1" si="26"/>
        <v>0</v>
      </c>
      <c r="M74" s="55" t="str">
        <f t="shared" ca="1" si="27"/>
        <v>?</v>
      </c>
    </row>
    <row r="75" spans="1:13" x14ac:dyDescent="0.25">
      <c r="A75" s="44">
        <v>44248</v>
      </c>
      <c r="B75" s="56" t="str">
        <f t="shared" si="22"/>
        <v>Sun</v>
      </c>
      <c r="C75" s="45">
        <f t="shared" ca="1" si="3"/>
        <v>0.48920111060254856</v>
      </c>
      <c r="D75" s="45">
        <f t="shared" ca="1" si="4"/>
        <v>0.42121251669313553</v>
      </c>
      <c r="E75" s="54">
        <f t="shared" ca="1" si="23"/>
        <v>22.368273746174086</v>
      </c>
      <c r="F75" s="47">
        <f t="shared" ca="1" si="24"/>
        <v>248</v>
      </c>
      <c r="G75" s="48">
        <f t="shared" ca="1" si="7"/>
        <v>17</v>
      </c>
      <c r="H75" s="48">
        <f t="shared" ca="1" si="25"/>
        <v>231</v>
      </c>
      <c r="I75" s="51">
        <f t="shared" ca="1" si="18"/>
        <v>0</v>
      </c>
      <c r="J75" s="46">
        <f t="shared" ca="1" si="8"/>
        <v>0</v>
      </c>
      <c r="K75" s="53">
        <f t="shared" ca="1" si="19"/>
        <v>0</v>
      </c>
      <c r="L75" s="51">
        <f t="shared" ca="1" si="26"/>
        <v>0</v>
      </c>
      <c r="M75" s="55" t="str">
        <f t="shared" ca="1" si="27"/>
        <v>?</v>
      </c>
    </row>
    <row r="76" spans="1:13" x14ac:dyDescent="0.25">
      <c r="A76" s="44">
        <v>44249</v>
      </c>
      <c r="B76" s="56" t="str">
        <f t="shared" ref="B76:B139" si="28">TEXT(A76, "ddd")</f>
        <v>Mon</v>
      </c>
      <c r="C76" s="45">
        <f t="shared" ca="1" si="3"/>
        <v>0.68663615343461226</v>
      </c>
      <c r="D76" s="45">
        <f t="shared" ca="1" si="4"/>
        <v>0.31385918070850582</v>
      </c>
      <c r="E76" s="54">
        <f t="shared" ref="E76:E139" ca="1" si="29">(D76-C76+IF(D76&lt;C76,1,0))*24</f>
        <v>15.053352654573445</v>
      </c>
      <c r="F76" s="47">
        <f t="shared" ref="F76:F139" ca="1" si="30">H75+L75</f>
        <v>231</v>
      </c>
      <c r="G76" s="48">
        <f t="shared" ca="1" si="7"/>
        <v>72</v>
      </c>
      <c r="H76" s="48">
        <f t="shared" ref="H76:H139" ca="1" si="31">F76-G76</f>
        <v>159</v>
      </c>
      <c r="I76" s="51">
        <f t="shared" ca="1" si="18"/>
        <v>0</v>
      </c>
      <c r="J76" s="46">
        <f t="shared" ca="1" si="8"/>
        <v>0</v>
      </c>
      <c r="K76" s="53">
        <f t="shared" ca="1" si="19"/>
        <v>0</v>
      </c>
      <c r="L76" s="51">
        <f t="shared" ref="L76:L139" ca="1" si="32">IF(I76,IF(J76,$E$2-H76,INT(($E$2-H76)*(0.8+RAND()*0.2))),0)</f>
        <v>0</v>
      </c>
      <c r="M76" s="55" t="str">
        <f t="shared" ref="M76:M139" ca="1" si="33">IF(J76,$E$2,"?")</f>
        <v>?</v>
      </c>
    </row>
    <row r="77" spans="1:13" x14ac:dyDescent="0.25">
      <c r="A77" s="44">
        <v>44250</v>
      </c>
      <c r="B77" s="56" t="str">
        <f t="shared" si="28"/>
        <v>Tue</v>
      </c>
      <c r="C77" s="45">
        <f t="shared" ca="1" si="3"/>
        <v>0.70436129550013482</v>
      </c>
      <c r="D77" s="45">
        <f t="shared" ca="1" si="4"/>
        <v>0.33062419740413002</v>
      </c>
      <c r="E77" s="54">
        <f t="shared" ca="1" si="29"/>
        <v>15.030309645695883</v>
      </c>
      <c r="F77" s="47">
        <f t="shared" ca="1" si="30"/>
        <v>159</v>
      </c>
      <c r="G77" s="48">
        <f t="shared" ca="1" si="7"/>
        <v>65</v>
      </c>
      <c r="H77" s="48">
        <f t="shared" ca="1" si="31"/>
        <v>94</v>
      </c>
      <c r="I77" s="51">
        <f t="shared" ca="1" si="18"/>
        <v>0</v>
      </c>
      <c r="J77" s="46">
        <f t="shared" ca="1" si="8"/>
        <v>0</v>
      </c>
      <c r="K77" s="53">
        <f t="shared" ca="1" si="19"/>
        <v>0</v>
      </c>
      <c r="L77" s="51">
        <f t="shared" ca="1" si="32"/>
        <v>0</v>
      </c>
      <c r="M77" s="55" t="str">
        <f t="shared" ca="1" si="33"/>
        <v>?</v>
      </c>
    </row>
    <row r="78" spans="1:13" x14ac:dyDescent="0.25">
      <c r="A78" s="44">
        <v>44251</v>
      </c>
      <c r="B78" s="56" t="str">
        <f t="shared" si="28"/>
        <v>Wed</v>
      </c>
      <c r="C78" s="45">
        <f t="shared" ca="1" si="3"/>
        <v>0.72493268549078504</v>
      </c>
      <c r="D78" s="45">
        <f t="shared" ca="1" si="4"/>
        <v>0.29692165957578986</v>
      </c>
      <c r="E78" s="54">
        <f t="shared" ca="1" si="29"/>
        <v>13.727735378040116</v>
      </c>
      <c r="F78" s="47">
        <f t="shared" ca="1" si="30"/>
        <v>94</v>
      </c>
      <c r="G78" s="48">
        <f t="shared" ca="1" si="7"/>
        <v>66</v>
      </c>
      <c r="H78" s="48">
        <f t="shared" ca="1" si="31"/>
        <v>28</v>
      </c>
      <c r="I78" s="51">
        <f t="shared" ca="1" si="18"/>
        <v>1</v>
      </c>
      <c r="J78" s="46">
        <f t="shared" ca="1" si="8"/>
        <v>1</v>
      </c>
      <c r="K78" s="53">
        <f t="shared" ca="1" si="19"/>
        <v>56.363636363636367</v>
      </c>
      <c r="L78" s="51">
        <f t="shared" ca="1" si="32"/>
        <v>372</v>
      </c>
      <c r="M78" s="55">
        <f t="shared" ca="1" si="33"/>
        <v>400</v>
      </c>
    </row>
    <row r="79" spans="1:13" x14ac:dyDescent="0.25">
      <c r="A79" s="44">
        <v>44252</v>
      </c>
      <c r="B79" s="56" t="str">
        <f t="shared" si="28"/>
        <v>Thu</v>
      </c>
      <c r="C79" s="45">
        <f t="shared" ca="1" si="3"/>
        <v>0.76349561509103459</v>
      </c>
      <c r="D79" s="45">
        <f t="shared" ca="1" si="4"/>
        <v>0.27057737664581866</v>
      </c>
      <c r="E79" s="54">
        <f t="shared" ca="1" si="29"/>
        <v>12.169962277314816</v>
      </c>
      <c r="F79" s="47">
        <f t="shared" ca="1" si="30"/>
        <v>400</v>
      </c>
      <c r="G79" s="48">
        <f t="shared" ca="1" si="7"/>
        <v>75</v>
      </c>
      <c r="H79" s="48">
        <f t="shared" ca="1" si="31"/>
        <v>325</v>
      </c>
      <c r="I79" s="51">
        <f t="shared" ca="1" si="18"/>
        <v>0</v>
      </c>
      <c r="J79" s="46">
        <f t="shared" ca="1" si="8"/>
        <v>0</v>
      </c>
      <c r="K79" s="53">
        <f t="shared" ca="1" si="19"/>
        <v>0</v>
      </c>
      <c r="L79" s="51">
        <f t="shared" ca="1" si="32"/>
        <v>0</v>
      </c>
      <c r="M79" s="55" t="str">
        <f t="shared" ca="1" si="33"/>
        <v>?</v>
      </c>
    </row>
    <row r="80" spans="1:13" x14ac:dyDescent="0.25">
      <c r="A80" s="44">
        <v>44253</v>
      </c>
      <c r="B80" s="56" t="str">
        <f t="shared" si="28"/>
        <v>Fri</v>
      </c>
      <c r="C80" s="45">
        <f t="shared" ca="1" si="3"/>
        <v>0.69323732130221516</v>
      </c>
      <c r="D80" s="45">
        <f t="shared" ca="1" si="4"/>
        <v>0.32662597731415072</v>
      </c>
      <c r="E80" s="54">
        <f t="shared" ca="1" si="29"/>
        <v>15.201327744286452</v>
      </c>
      <c r="F80" s="47">
        <f t="shared" ca="1" si="30"/>
        <v>325</v>
      </c>
      <c r="G80" s="48">
        <f t="shared" ca="1" si="7"/>
        <v>59</v>
      </c>
      <c r="H80" s="48">
        <f t="shared" ca="1" si="31"/>
        <v>266</v>
      </c>
      <c r="I80" s="51">
        <f t="shared" ca="1" si="18"/>
        <v>0</v>
      </c>
      <c r="J80" s="46">
        <f t="shared" ca="1" si="8"/>
        <v>0</v>
      </c>
      <c r="K80" s="53">
        <f t="shared" ca="1" si="19"/>
        <v>0</v>
      </c>
      <c r="L80" s="51">
        <f t="shared" ca="1" si="32"/>
        <v>0</v>
      </c>
      <c r="M80" s="55" t="str">
        <f t="shared" ca="1" si="33"/>
        <v>?</v>
      </c>
    </row>
    <row r="81" spans="1:13" x14ac:dyDescent="0.25">
      <c r="A81" s="44">
        <v>44254</v>
      </c>
      <c r="B81" s="56" t="str">
        <f t="shared" si="28"/>
        <v>Sat</v>
      </c>
      <c r="C81" s="45">
        <f t="shared" ca="1" si="3"/>
        <v>0.53716530272389373</v>
      </c>
      <c r="D81" s="45">
        <f t="shared" ca="1" si="4"/>
        <v>0.27830667015197519</v>
      </c>
      <c r="E81" s="54">
        <f t="shared" ca="1" si="29"/>
        <v>17.787392818273954</v>
      </c>
      <c r="F81" s="47">
        <f t="shared" ca="1" si="30"/>
        <v>266</v>
      </c>
      <c r="G81" s="48">
        <f t="shared" ca="1" si="7"/>
        <v>25</v>
      </c>
      <c r="H81" s="48">
        <f t="shared" ca="1" si="31"/>
        <v>241</v>
      </c>
      <c r="I81" s="51">
        <f t="shared" ca="1" si="18"/>
        <v>0</v>
      </c>
      <c r="J81" s="46">
        <f t="shared" ca="1" si="8"/>
        <v>0</v>
      </c>
      <c r="K81" s="53">
        <f t="shared" ca="1" si="19"/>
        <v>0</v>
      </c>
      <c r="L81" s="51">
        <f t="shared" ca="1" si="32"/>
        <v>0</v>
      </c>
      <c r="M81" s="55" t="str">
        <f t="shared" ca="1" si="33"/>
        <v>?</v>
      </c>
    </row>
    <row r="82" spans="1:13" x14ac:dyDescent="0.25">
      <c r="A82" s="44">
        <v>44255</v>
      </c>
      <c r="B82" s="56" t="str">
        <f t="shared" si="28"/>
        <v>Sun</v>
      </c>
      <c r="C82" s="45">
        <f t="shared" ca="1" si="3"/>
        <v>0.37363300953787326</v>
      </c>
      <c r="D82" s="45">
        <f t="shared" ca="1" si="4"/>
        <v>0.52342287834646317</v>
      </c>
      <c r="E82" s="54">
        <f t="shared" ca="1" si="29"/>
        <v>3.5949568514061578</v>
      </c>
      <c r="F82" s="47">
        <f t="shared" ca="1" si="30"/>
        <v>241</v>
      </c>
      <c r="G82" s="48">
        <f t="shared" ca="1" si="7"/>
        <v>21</v>
      </c>
      <c r="H82" s="48">
        <f t="shared" ca="1" si="31"/>
        <v>220</v>
      </c>
      <c r="I82" s="51">
        <f t="shared" ca="1" si="18"/>
        <v>0</v>
      </c>
      <c r="J82" s="46">
        <f t="shared" ca="1" si="8"/>
        <v>0</v>
      </c>
      <c r="K82" s="53">
        <f t="shared" ca="1" si="19"/>
        <v>0</v>
      </c>
      <c r="L82" s="51">
        <f t="shared" ca="1" si="32"/>
        <v>0</v>
      </c>
      <c r="M82" s="55" t="str">
        <f t="shared" ca="1" si="33"/>
        <v>?</v>
      </c>
    </row>
    <row r="83" spans="1:13" x14ac:dyDescent="0.25">
      <c r="A83" s="44">
        <v>44256</v>
      </c>
      <c r="B83" s="56" t="str">
        <f t="shared" si="28"/>
        <v>Mon</v>
      </c>
      <c r="C83" s="45">
        <f t="shared" ca="1" si="3"/>
        <v>0.69305613435596547</v>
      </c>
      <c r="D83" s="45">
        <f t="shared" ca="1" si="4"/>
        <v>0.31188008522918298</v>
      </c>
      <c r="E83" s="54">
        <f t="shared" ca="1" si="29"/>
        <v>14.851774820957221</v>
      </c>
      <c r="F83" s="47">
        <f t="shared" ca="1" si="30"/>
        <v>220</v>
      </c>
      <c r="G83" s="48">
        <f t="shared" ca="1" si="7"/>
        <v>67</v>
      </c>
      <c r="H83" s="48">
        <f t="shared" ca="1" si="31"/>
        <v>153</v>
      </c>
      <c r="I83" s="51">
        <f t="shared" ca="1" si="18"/>
        <v>0</v>
      </c>
      <c r="J83" s="46">
        <f t="shared" ca="1" si="8"/>
        <v>0</v>
      </c>
      <c r="K83" s="53">
        <f t="shared" ca="1" si="19"/>
        <v>0</v>
      </c>
      <c r="L83" s="51">
        <f t="shared" ca="1" si="32"/>
        <v>0</v>
      </c>
      <c r="M83" s="55" t="str">
        <f t="shared" ca="1" si="33"/>
        <v>?</v>
      </c>
    </row>
    <row r="84" spans="1:13" x14ac:dyDescent="0.25">
      <c r="A84" s="44">
        <v>44257</v>
      </c>
      <c r="B84" s="56" t="str">
        <f t="shared" si="28"/>
        <v>Tue</v>
      </c>
      <c r="C84" s="45">
        <f t="shared" ca="1" si="3"/>
        <v>0.76176506545973777</v>
      </c>
      <c r="D84" s="45">
        <f t="shared" ca="1" si="4"/>
        <v>0.3347548025229713</v>
      </c>
      <c r="E84" s="54">
        <f t="shared" ca="1" si="29"/>
        <v>13.751753689517605</v>
      </c>
      <c r="F84" s="47">
        <f t="shared" ca="1" si="30"/>
        <v>153</v>
      </c>
      <c r="G84" s="48">
        <f t="shared" ca="1" si="7"/>
        <v>64</v>
      </c>
      <c r="H84" s="48">
        <f t="shared" ca="1" si="31"/>
        <v>89</v>
      </c>
      <c r="I84" s="51">
        <f t="shared" ca="1" si="18"/>
        <v>0</v>
      </c>
      <c r="J84" s="46">
        <f t="shared" ca="1" si="8"/>
        <v>0</v>
      </c>
      <c r="K84" s="53">
        <f t="shared" ca="1" si="19"/>
        <v>0</v>
      </c>
      <c r="L84" s="51">
        <f t="shared" ca="1" si="32"/>
        <v>0</v>
      </c>
      <c r="M84" s="55" t="str">
        <f t="shared" ca="1" si="33"/>
        <v>?</v>
      </c>
    </row>
    <row r="85" spans="1:13" x14ac:dyDescent="0.25">
      <c r="A85" s="44">
        <v>44258</v>
      </c>
      <c r="B85" s="56" t="str">
        <f t="shared" si="28"/>
        <v>Wed</v>
      </c>
      <c r="C85" s="45">
        <f t="shared" ca="1" si="3"/>
        <v>0.72423190690745809</v>
      </c>
      <c r="D85" s="45">
        <f t="shared" ca="1" si="4"/>
        <v>0.31704530945102699</v>
      </c>
      <c r="E85" s="54">
        <f t="shared" ca="1" si="29"/>
        <v>14.227521661045655</v>
      </c>
      <c r="F85" s="47">
        <f t="shared" ca="1" si="30"/>
        <v>89</v>
      </c>
      <c r="G85" s="48">
        <f t="shared" ca="1" si="7"/>
        <v>66</v>
      </c>
      <c r="H85" s="48">
        <f t="shared" ca="1" si="31"/>
        <v>23</v>
      </c>
      <c r="I85" s="51">
        <f t="shared" ca="1" si="18"/>
        <v>1</v>
      </c>
      <c r="J85" s="46">
        <f t="shared" ca="1" si="8"/>
        <v>1</v>
      </c>
      <c r="K85" s="53">
        <f t="shared" ca="1" si="19"/>
        <v>57.121212121212125</v>
      </c>
      <c r="L85" s="51">
        <f t="shared" ca="1" si="32"/>
        <v>377</v>
      </c>
      <c r="M85" s="55">
        <f t="shared" ca="1" si="33"/>
        <v>400</v>
      </c>
    </row>
    <row r="86" spans="1:13" x14ac:dyDescent="0.25">
      <c r="A86" s="44">
        <v>44259</v>
      </c>
      <c r="B86" s="56" t="str">
        <f t="shared" si="28"/>
        <v>Thu</v>
      </c>
      <c r="C86" s="45">
        <f t="shared" ca="1" si="3"/>
        <v>0.77540037712713805</v>
      </c>
      <c r="D86" s="45">
        <f t="shared" ca="1" si="4"/>
        <v>0.29951909103368379</v>
      </c>
      <c r="E86" s="54">
        <f t="shared" ca="1" si="29"/>
        <v>12.578849133757098</v>
      </c>
      <c r="F86" s="47">
        <f t="shared" ca="1" si="30"/>
        <v>400</v>
      </c>
      <c r="G86" s="48">
        <f t="shared" ca="1" si="7"/>
        <v>77</v>
      </c>
      <c r="H86" s="48">
        <f t="shared" ca="1" si="31"/>
        <v>323</v>
      </c>
      <c r="I86" s="51">
        <f t="shared" ca="1" si="18"/>
        <v>0</v>
      </c>
      <c r="J86" s="46">
        <f t="shared" ca="1" si="8"/>
        <v>0</v>
      </c>
      <c r="K86" s="53">
        <f t="shared" ca="1" si="19"/>
        <v>0</v>
      </c>
      <c r="L86" s="51">
        <f t="shared" ca="1" si="32"/>
        <v>0</v>
      </c>
      <c r="M86" s="55" t="str">
        <f t="shared" ca="1" si="33"/>
        <v>?</v>
      </c>
    </row>
    <row r="87" spans="1:13" x14ac:dyDescent="0.25">
      <c r="A87" s="44">
        <v>44260</v>
      </c>
      <c r="B87" s="56" t="str">
        <f t="shared" si="28"/>
        <v>Fri</v>
      </c>
      <c r="C87" s="45">
        <f t="shared" ca="1" si="3"/>
        <v>0.66040703786000809</v>
      </c>
      <c r="D87" s="45">
        <f t="shared" ca="1" si="4"/>
        <v>0.28982335067713083</v>
      </c>
      <c r="E87" s="54">
        <f t="shared" ca="1" si="29"/>
        <v>15.105991507610945</v>
      </c>
      <c r="F87" s="47">
        <f t="shared" ca="1" si="30"/>
        <v>323</v>
      </c>
      <c r="G87" s="48">
        <f t="shared" ca="1" si="7"/>
        <v>60</v>
      </c>
      <c r="H87" s="48">
        <f t="shared" ca="1" si="31"/>
        <v>263</v>
      </c>
      <c r="I87" s="51">
        <f t="shared" ca="1" si="18"/>
        <v>0</v>
      </c>
      <c r="J87" s="46">
        <f t="shared" ca="1" si="8"/>
        <v>0</v>
      </c>
      <c r="K87" s="53">
        <f t="shared" ca="1" si="19"/>
        <v>0</v>
      </c>
      <c r="L87" s="51">
        <f t="shared" ca="1" si="32"/>
        <v>0</v>
      </c>
      <c r="M87" s="55" t="str">
        <f t="shared" ca="1" si="33"/>
        <v>?</v>
      </c>
    </row>
    <row r="88" spans="1:13" x14ac:dyDescent="0.25">
      <c r="A88" s="44">
        <v>44261</v>
      </c>
      <c r="B88" s="56" t="str">
        <f t="shared" si="28"/>
        <v>Sat</v>
      </c>
      <c r="C88" s="45">
        <f t="shared" ca="1" si="3"/>
        <v>0.51984590358675054</v>
      </c>
      <c r="D88" s="45">
        <f t="shared" ca="1" si="4"/>
        <v>0.35783152143901786</v>
      </c>
      <c r="E88" s="54">
        <f t="shared" ca="1" si="29"/>
        <v>20.111654828454416</v>
      </c>
      <c r="F88" s="47">
        <f t="shared" ca="1" si="30"/>
        <v>263</v>
      </c>
      <c r="G88" s="48">
        <f t="shared" ca="1" si="7"/>
        <v>25</v>
      </c>
      <c r="H88" s="48">
        <f t="shared" ca="1" si="31"/>
        <v>238</v>
      </c>
      <c r="I88" s="51">
        <f t="shared" ca="1" si="18"/>
        <v>0</v>
      </c>
      <c r="J88" s="46">
        <f t="shared" ca="1" si="8"/>
        <v>0</v>
      </c>
      <c r="K88" s="53">
        <f t="shared" ca="1" si="19"/>
        <v>0</v>
      </c>
      <c r="L88" s="51">
        <f t="shared" ca="1" si="32"/>
        <v>0</v>
      </c>
      <c r="M88" s="55" t="str">
        <f t="shared" ca="1" si="33"/>
        <v>?</v>
      </c>
    </row>
    <row r="89" spans="1:13" x14ac:dyDescent="0.25">
      <c r="A89" s="44">
        <v>44262</v>
      </c>
      <c r="B89" s="56" t="str">
        <f t="shared" si="28"/>
        <v>Sun</v>
      </c>
      <c r="C89" s="45">
        <f t="shared" ref="C89:C152" ca="1" si="34">VLOOKUP(WEEKDAY(A89),$D$7:$J$13,4)+_xlfn.NORM.INV(RAND(),0,VLOOKUP(WEEKDAY(A89),$D$7:$J$13,5))</f>
        <v>0.47429406215554437</v>
      </c>
      <c r="D89" s="45">
        <f t="shared" ref="D89:D152" ca="1" si="35">VLOOKUP(WEEKDAY(A89),$D$7:$J$13,6)+_xlfn.NORM.INV(RAND(),0,VLOOKUP(WEEKDAY(A89),$D$7:$J$13,7))</f>
        <v>0.39166134375912587</v>
      </c>
      <c r="E89" s="54">
        <f t="shared" ca="1" si="29"/>
        <v>22.016814758485957</v>
      </c>
      <c r="F89" s="47">
        <f t="shared" ca="1" si="30"/>
        <v>238</v>
      </c>
      <c r="G89" s="48">
        <f t="shared" ref="G89:G152" ca="1" si="36">INT(VLOOKUP(WEEKDAY(A89),$D$7:$J$13,2)+_xlfn.NORM.INV(RAND(),0,VLOOKUP(WEEKDAY(A89),$D$7:$J$13,3)))</f>
        <v>21</v>
      </c>
      <c r="H89" s="48">
        <f t="shared" ca="1" si="31"/>
        <v>217</v>
      </c>
      <c r="I89" s="51">
        <f t="shared" ca="1" si="18"/>
        <v>0</v>
      </c>
      <c r="J89" s="46">
        <f t="shared" ref="J89:J152" ca="1" si="37">IF(I89,IF(RAND()&gt;0.9,0,1),0)</f>
        <v>0</v>
      </c>
      <c r="K89" s="53">
        <f t="shared" ca="1" si="19"/>
        <v>0</v>
      </c>
      <c r="L89" s="51">
        <f t="shared" ca="1" si="32"/>
        <v>0</v>
      </c>
      <c r="M89" s="55" t="str">
        <f t="shared" ca="1" si="33"/>
        <v>?</v>
      </c>
    </row>
    <row r="90" spans="1:13" x14ac:dyDescent="0.25">
      <c r="A90" s="44">
        <v>44263</v>
      </c>
      <c r="B90" s="56" t="str">
        <f t="shared" si="28"/>
        <v>Mon</v>
      </c>
      <c r="C90" s="45">
        <f t="shared" ca="1" si="34"/>
        <v>0.71526266017447604</v>
      </c>
      <c r="D90" s="45">
        <f t="shared" ca="1" si="35"/>
        <v>0.29063057474370835</v>
      </c>
      <c r="E90" s="54">
        <f t="shared" ca="1" si="29"/>
        <v>13.808829949661575</v>
      </c>
      <c r="F90" s="47">
        <f t="shared" ca="1" si="30"/>
        <v>217</v>
      </c>
      <c r="G90" s="48">
        <f t="shared" ca="1" si="36"/>
        <v>66</v>
      </c>
      <c r="H90" s="48">
        <f t="shared" ca="1" si="31"/>
        <v>151</v>
      </c>
      <c r="I90" s="51">
        <f t="shared" ca="1" si="18"/>
        <v>0</v>
      </c>
      <c r="J90" s="46">
        <f t="shared" ca="1" si="37"/>
        <v>0</v>
      </c>
      <c r="K90" s="53">
        <f t="shared" ca="1" si="19"/>
        <v>0</v>
      </c>
      <c r="L90" s="51">
        <f t="shared" ca="1" si="32"/>
        <v>0</v>
      </c>
      <c r="M90" s="55" t="str">
        <f t="shared" ca="1" si="33"/>
        <v>?</v>
      </c>
    </row>
    <row r="91" spans="1:13" x14ac:dyDescent="0.25">
      <c r="A91" s="44">
        <v>44264</v>
      </c>
      <c r="B91" s="56" t="str">
        <f t="shared" si="28"/>
        <v>Tue</v>
      </c>
      <c r="C91" s="45">
        <f t="shared" ca="1" si="34"/>
        <v>0.71998265520219695</v>
      </c>
      <c r="D91" s="45">
        <f t="shared" ca="1" si="35"/>
        <v>0.29067141723315104</v>
      </c>
      <c r="E91" s="54">
        <f t="shared" ca="1" si="29"/>
        <v>13.696530288742899</v>
      </c>
      <c r="F91" s="47">
        <f t="shared" ca="1" si="30"/>
        <v>151</v>
      </c>
      <c r="G91" s="48">
        <f t="shared" ca="1" si="36"/>
        <v>64</v>
      </c>
      <c r="H91" s="48">
        <f t="shared" ca="1" si="31"/>
        <v>87</v>
      </c>
      <c r="I91" s="51">
        <f t="shared" ca="1" si="18"/>
        <v>0</v>
      </c>
      <c r="J91" s="46">
        <f t="shared" ca="1" si="37"/>
        <v>0</v>
      </c>
      <c r="K91" s="53">
        <f t="shared" ca="1" si="19"/>
        <v>0</v>
      </c>
      <c r="L91" s="51">
        <f t="shared" ca="1" si="32"/>
        <v>0</v>
      </c>
      <c r="M91" s="55" t="str">
        <f t="shared" ca="1" si="33"/>
        <v>?</v>
      </c>
    </row>
    <row r="92" spans="1:13" x14ac:dyDescent="0.25">
      <c r="A92" s="44">
        <v>44265</v>
      </c>
      <c r="B92" s="56" t="str">
        <f t="shared" si="28"/>
        <v>Wed</v>
      </c>
      <c r="C92" s="45">
        <f t="shared" ca="1" si="34"/>
        <v>0.71072824959553615</v>
      </c>
      <c r="D92" s="45">
        <f t="shared" ca="1" si="35"/>
        <v>0.26543927053941568</v>
      </c>
      <c r="E92" s="54">
        <f t="shared" ca="1" si="29"/>
        <v>13.313064502653107</v>
      </c>
      <c r="F92" s="47">
        <f t="shared" ca="1" si="30"/>
        <v>87</v>
      </c>
      <c r="G92" s="48">
        <f t="shared" ca="1" si="36"/>
        <v>68</v>
      </c>
      <c r="H92" s="48">
        <f t="shared" ca="1" si="31"/>
        <v>19</v>
      </c>
      <c r="I92" s="51">
        <f t="shared" ca="1" si="18"/>
        <v>1</v>
      </c>
      <c r="J92" s="46">
        <f t="shared" ca="1" si="37"/>
        <v>1</v>
      </c>
      <c r="K92" s="53">
        <f t="shared" ca="1" si="19"/>
        <v>57.727272727272734</v>
      </c>
      <c r="L92" s="51">
        <f t="shared" ca="1" si="32"/>
        <v>381</v>
      </c>
      <c r="M92" s="55">
        <f t="shared" ca="1" si="33"/>
        <v>400</v>
      </c>
    </row>
    <row r="93" spans="1:13" x14ac:dyDescent="0.25">
      <c r="A93" s="44">
        <v>44266</v>
      </c>
      <c r="B93" s="56" t="str">
        <f t="shared" si="28"/>
        <v>Thu</v>
      </c>
      <c r="C93" s="45">
        <f t="shared" ca="1" si="34"/>
        <v>0.79563539343713985</v>
      </c>
      <c r="D93" s="45">
        <f t="shared" ca="1" si="35"/>
        <v>0.30768323186987567</v>
      </c>
      <c r="E93" s="54">
        <f t="shared" ca="1" si="29"/>
        <v>12.28914812238566</v>
      </c>
      <c r="F93" s="47">
        <f t="shared" ca="1" si="30"/>
        <v>400</v>
      </c>
      <c r="G93" s="48">
        <f t="shared" ca="1" si="36"/>
        <v>71</v>
      </c>
      <c r="H93" s="48">
        <f t="shared" ca="1" si="31"/>
        <v>329</v>
      </c>
      <c r="I93" s="51">
        <f t="shared" ca="1" si="18"/>
        <v>0</v>
      </c>
      <c r="J93" s="46">
        <f t="shared" ca="1" si="37"/>
        <v>0</v>
      </c>
      <c r="K93" s="53">
        <f t="shared" ca="1" si="19"/>
        <v>0</v>
      </c>
      <c r="L93" s="51">
        <f t="shared" ca="1" si="32"/>
        <v>0</v>
      </c>
      <c r="M93" s="55" t="str">
        <f t="shared" ca="1" si="33"/>
        <v>?</v>
      </c>
    </row>
    <row r="94" spans="1:13" x14ac:dyDescent="0.25">
      <c r="A94" s="44">
        <v>44267</v>
      </c>
      <c r="B94" s="56" t="str">
        <f t="shared" si="28"/>
        <v>Fri</v>
      </c>
      <c r="C94" s="45">
        <f t="shared" ca="1" si="34"/>
        <v>0.64034340401006862</v>
      </c>
      <c r="D94" s="45">
        <f t="shared" ca="1" si="35"/>
        <v>0.34362380512252605</v>
      </c>
      <c r="E94" s="54">
        <f t="shared" ca="1" si="29"/>
        <v>16.878729626698977</v>
      </c>
      <c r="F94" s="47">
        <f t="shared" ca="1" si="30"/>
        <v>329</v>
      </c>
      <c r="G94" s="48">
        <f t="shared" ca="1" si="36"/>
        <v>59</v>
      </c>
      <c r="H94" s="48">
        <f t="shared" ca="1" si="31"/>
        <v>270</v>
      </c>
      <c r="I94" s="51">
        <f t="shared" ca="1" si="18"/>
        <v>0</v>
      </c>
      <c r="J94" s="46">
        <f t="shared" ca="1" si="37"/>
        <v>0</v>
      </c>
      <c r="K94" s="53">
        <f t="shared" ca="1" si="19"/>
        <v>0</v>
      </c>
      <c r="L94" s="51">
        <f t="shared" ca="1" si="32"/>
        <v>0</v>
      </c>
      <c r="M94" s="55" t="str">
        <f t="shared" ca="1" si="33"/>
        <v>?</v>
      </c>
    </row>
    <row r="95" spans="1:13" x14ac:dyDescent="0.25">
      <c r="A95" s="44">
        <v>44268</v>
      </c>
      <c r="B95" s="56" t="str">
        <f t="shared" si="28"/>
        <v>Sat</v>
      </c>
      <c r="C95" s="45">
        <f t="shared" ca="1" si="34"/>
        <v>0.5685400439554229</v>
      </c>
      <c r="D95" s="45">
        <f t="shared" ca="1" si="35"/>
        <v>0.34007215577482452</v>
      </c>
      <c r="E95" s="54">
        <f t="shared" ca="1" si="29"/>
        <v>18.516770683665641</v>
      </c>
      <c r="F95" s="47">
        <f t="shared" ca="1" si="30"/>
        <v>270</v>
      </c>
      <c r="G95" s="48">
        <f t="shared" ca="1" si="36"/>
        <v>25</v>
      </c>
      <c r="H95" s="48">
        <f t="shared" ca="1" si="31"/>
        <v>245</v>
      </c>
      <c r="I95" s="51">
        <f t="shared" ca="1" si="18"/>
        <v>0</v>
      </c>
      <c r="J95" s="46">
        <f t="shared" ca="1" si="37"/>
        <v>0</v>
      </c>
      <c r="K95" s="53">
        <f t="shared" ca="1" si="19"/>
        <v>0</v>
      </c>
      <c r="L95" s="51">
        <f t="shared" ca="1" si="32"/>
        <v>0</v>
      </c>
      <c r="M95" s="55" t="str">
        <f t="shared" ca="1" si="33"/>
        <v>?</v>
      </c>
    </row>
    <row r="96" spans="1:13" x14ac:dyDescent="0.25">
      <c r="A96" s="44">
        <v>44269</v>
      </c>
      <c r="B96" s="56" t="str">
        <f t="shared" si="28"/>
        <v>Sun</v>
      </c>
      <c r="C96" s="45">
        <f t="shared" ca="1" si="34"/>
        <v>0.38881674485335416</v>
      </c>
      <c r="D96" s="45">
        <f t="shared" ca="1" si="35"/>
        <v>0.38942333101128362</v>
      </c>
      <c r="E96" s="54">
        <f t="shared" ca="1" si="29"/>
        <v>1.4558067790307216E-2</v>
      </c>
      <c r="F96" s="47">
        <f t="shared" ca="1" si="30"/>
        <v>245</v>
      </c>
      <c r="G96" s="48">
        <f t="shared" ca="1" si="36"/>
        <v>19</v>
      </c>
      <c r="H96" s="48">
        <f t="shared" ca="1" si="31"/>
        <v>226</v>
      </c>
      <c r="I96" s="51">
        <f t="shared" ca="1" si="18"/>
        <v>0</v>
      </c>
      <c r="J96" s="46">
        <f t="shared" ca="1" si="37"/>
        <v>0</v>
      </c>
      <c r="K96" s="53">
        <f t="shared" ca="1" si="19"/>
        <v>0</v>
      </c>
      <c r="L96" s="51">
        <f t="shared" ca="1" si="32"/>
        <v>0</v>
      </c>
      <c r="M96" s="55" t="str">
        <f t="shared" ca="1" si="33"/>
        <v>?</v>
      </c>
    </row>
    <row r="97" spans="1:13" x14ac:dyDescent="0.25">
      <c r="A97" s="44">
        <v>44270</v>
      </c>
      <c r="B97" s="56" t="str">
        <f t="shared" si="28"/>
        <v>Mon</v>
      </c>
      <c r="C97" s="45">
        <f t="shared" ca="1" si="34"/>
        <v>0.68412050447462824</v>
      </c>
      <c r="D97" s="45">
        <f t="shared" ca="1" si="35"/>
        <v>0.29335172060178366</v>
      </c>
      <c r="E97" s="54">
        <f t="shared" ca="1" si="29"/>
        <v>14.621549187051729</v>
      </c>
      <c r="F97" s="47">
        <f t="shared" ca="1" si="30"/>
        <v>226</v>
      </c>
      <c r="G97" s="48">
        <f t="shared" ca="1" si="36"/>
        <v>70</v>
      </c>
      <c r="H97" s="48">
        <f t="shared" ca="1" si="31"/>
        <v>156</v>
      </c>
      <c r="I97" s="51">
        <f t="shared" ca="1" si="18"/>
        <v>0</v>
      </c>
      <c r="J97" s="46">
        <f t="shared" ca="1" si="37"/>
        <v>0</v>
      </c>
      <c r="K97" s="53">
        <f t="shared" ca="1" si="19"/>
        <v>0</v>
      </c>
      <c r="L97" s="51">
        <f t="shared" ca="1" si="32"/>
        <v>0</v>
      </c>
      <c r="M97" s="55" t="str">
        <f t="shared" ca="1" si="33"/>
        <v>?</v>
      </c>
    </row>
    <row r="98" spans="1:13" x14ac:dyDescent="0.25">
      <c r="A98" s="44">
        <v>44271</v>
      </c>
      <c r="B98" s="56" t="str">
        <f t="shared" si="28"/>
        <v>Tue</v>
      </c>
      <c r="C98" s="45">
        <f t="shared" ca="1" si="34"/>
        <v>0.7103809955609558</v>
      </c>
      <c r="D98" s="45">
        <f t="shared" ca="1" si="35"/>
        <v>0.33944100088222195</v>
      </c>
      <c r="E98" s="54">
        <f t="shared" ca="1" si="29"/>
        <v>15.097440127710389</v>
      </c>
      <c r="F98" s="47">
        <f t="shared" ca="1" si="30"/>
        <v>156</v>
      </c>
      <c r="G98" s="48">
        <f t="shared" ca="1" si="36"/>
        <v>63</v>
      </c>
      <c r="H98" s="48">
        <f t="shared" ca="1" si="31"/>
        <v>93</v>
      </c>
      <c r="I98" s="51">
        <f t="shared" ca="1" si="18"/>
        <v>0</v>
      </c>
      <c r="J98" s="46">
        <f t="shared" ca="1" si="37"/>
        <v>0</v>
      </c>
      <c r="K98" s="53">
        <f t="shared" ca="1" si="19"/>
        <v>0</v>
      </c>
      <c r="L98" s="51">
        <f t="shared" ca="1" si="32"/>
        <v>0</v>
      </c>
      <c r="M98" s="55" t="str">
        <f t="shared" ca="1" si="33"/>
        <v>?</v>
      </c>
    </row>
    <row r="99" spans="1:13" x14ac:dyDescent="0.25">
      <c r="A99" s="44">
        <v>44272</v>
      </c>
      <c r="B99" s="56" t="str">
        <f t="shared" si="28"/>
        <v>Wed</v>
      </c>
      <c r="C99" s="45">
        <f t="shared" ca="1" si="34"/>
        <v>0.73003019175344341</v>
      </c>
      <c r="D99" s="45">
        <f t="shared" ca="1" si="35"/>
        <v>0.29067578839364167</v>
      </c>
      <c r="E99" s="54">
        <f t="shared" ca="1" si="29"/>
        <v>13.455494319364757</v>
      </c>
      <c r="F99" s="47">
        <f t="shared" ca="1" si="30"/>
        <v>93</v>
      </c>
      <c r="G99" s="48">
        <f t="shared" ca="1" si="36"/>
        <v>68</v>
      </c>
      <c r="H99" s="48">
        <f t="shared" ca="1" si="31"/>
        <v>25</v>
      </c>
      <c r="I99" s="51">
        <f t="shared" ca="1" si="18"/>
        <v>1</v>
      </c>
      <c r="J99" s="46">
        <f t="shared" ca="1" si="37"/>
        <v>1</v>
      </c>
      <c r="K99" s="53">
        <f t="shared" ca="1" si="19"/>
        <v>56.81818181818182</v>
      </c>
      <c r="L99" s="51">
        <f t="shared" ca="1" si="32"/>
        <v>375</v>
      </c>
      <c r="M99" s="55">
        <f t="shared" ca="1" si="33"/>
        <v>400</v>
      </c>
    </row>
    <row r="100" spans="1:13" x14ac:dyDescent="0.25">
      <c r="A100" s="44">
        <v>44273</v>
      </c>
      <c r="B100" s="56" t="str">
        <f t="shared" si="28"/>
        <v>Thu</v>
      </c>
      <c r="C100" s="45">
        <f t="shared" ca="1" si="34"/>
        <v>0.7762872954644392</v>
      </c>
      <c r="D100" s="45">
        <f t="shared" ca="1" si="35"/>
        <v>0.31499009229985514</v>
      </c>
      <c r="E100" s="54">
        <f t="shared" ca="1" si="29"/>
        <v>12.928867124049981</v>
      </c>
      <c r="F100" s="47">
        <f t="shared" ca="1" si="30"/>
        <v>400</v>
      </c>
      <c r="G100" s="48">
        <f t="shared" ca="1" si="36"/>
        <v>76</v>
      </c>
      <c r="H100" s="48">
        <f t="shared" ca="1" si="31"/>
        <v>324</v>
      </c>
      <c r="I100" s="51">
        <f t="shared" ca="1" si="18"/>
        <v>0</v>
      </c>
      <c r="J100" s="46">
        <f t="shared" ca="1" si="37"/>
        <v>0</v>
      </c>
      <c r="K100" s="53">
        <f t="shared" ca="1" si="19"/>
        <v>0</v>
      </c>
      <c r="L100" s="51">
        <f t="shared" ca="1" si="32"/>
        <v>0</v>
      </c>
      <c r="M100" s="55" t="str">
        <f t="shared" ca="1" si="33"/>
        <v>?</v>
      </c>
    </row>
    <row r="101" spans="1:13" x14ac:dyDescent="0.25">
      <c r="A101" s="44">
        <v>44274</v>
      </c>
      <c r="B101" s="56" t="str">
        <f t="shared" si="28"/>
        <v>Fri</v>
      </c>
      <c r="C101" s="45">
        <f t="shared" ca="1" si="34"/>
        <v>0.63442591397669867</v>
      </c>
      <c r="D101" s="45">
        <f t="shared" ca="1" si="35"/>
        <v>0.29164747523144086</v>
      </c>
      <c r="E101" s="54">
        <f t="shared" ca="1" si="29"/>
        <v>15.773317470113813</v>
      </c>
      <c r="F101" s="47">
        <f t="shared" ca="1" si="30"/>
        <v>324</v>
      </c>
      <c r="G101" s="48">
        <f t="shared" ca="1" si="36"/>
        <v>62</v>
      </c>
      <c r="H101" s="48">
        <f t="shared" ca="1" si="31"/>
        <v>262</v>
      </c>
      <c r="I101" s="51">
        <f t="shared" ca="1" si="18"/>
        <v>0</v>
      </c>
      <c r="J101" s="46">
        <f t="shared" ca="1" si="37"/>
        <v>0</v>
      </c>
      <c r="K101" s="53">
        <f t="shared" ca="1" si="19"/>
        <v>0</v>
      </c>
      <c r="L101" s="51">
        <f t="shared" ca="1" si="32"/>
        <v>0</v>
      </c>
      <c r="M101" s="55" t="str">
        <f t="shared" ca="1" si="33"/>
        <v>?</v>
      </c>
    </row>
    <row r="102" spans="1:13" x14ac:dyDescent="0.25">
      <c r="A102" s="44">
        <v>44275</v>
      </c>
      <c r="B102" s="56" t="str">
        <f t="shared" si="28"/>
        <v>Sat</v>
      </c>
      <c r="C102" s="45">
        <f t="shared" ca="1" si="34"/>
        <v>0.56835755685127809</v>
      </c>
      <c r="D102" s="45">
        <f t="shared" ca="1" si="35"/>
        <v>0.3327790971683941</v>
      </c>
      <c r="E102" s="54">
        <f t="shared" ca="1" si="29"/>
        <v>18.346116967610783</v>
      </c>
      <c r="F102" s="47">
        <f t="shared" ca="1" si="30"/>
        <v>262</v>
      </c>
      <c r="G102" s="48">
        <f t="shared" ca="1" si="36"/>
        <v>23</v>
      </c>
      <c r="H102" s="48">
        <f t="shared" ca="1" si="31"/>
        <v>239</v>
      </c>
      <c r="I102" s="51">
        <f t="shared" ca="1" si="18"/>
        <v>0</v>
      </c>
      <c r="J102" s="46">
        <f t="shared" ca="1" si="37"/>
        <v>0</v>
      </c>
      <c r="K102" s="53">
        <f t="shared" ca="1" si="19"/>
        <v>0</v>
      </c>
      <c r="L102" s="51">
        <f t="shared" ca="1" si="32"/>
        <v>0</v>
      </c>
      <c r="M102" s="55" t="str">
        <f t="shared" ca="1" si="33"/>
        <v>?</v>
      </c>
    </row>
    <row r="103" spans="1:13" x14ac:dyDescent="0.25">
      <c r="A103" s="44">
        <v>44276</v>
      </c>
      <c r="B103" s="56" t="str">
        <f t="shared" si="28"/>
        <v>Sun</v>
      </c>
      <c r="C103" s="45">
        <f t="shared" ca="1" si="34"/>
        <v>0.52344476179758959</v>
      </c>
      <c r="D103" s="45">
        <f t="shared" ca="1" si="35"/>
        <v>0.39722914924563957</v>
      </c>
      <c r="E103" s="54">
        <f t="shared" ca="1" si="29"/>
        <v>20.970825298753198</v>
      </c>
      <c r="F103" s="47">
        <f t="shared" ca="1" si="30"/>
        <v>239</v>
      </c>
      <c r="G103" s="48">
        <f t="shared" ca="1" si="36"/>
        <v>22</v>
      </c>
      <c r="H103" s="48">
        <f t="shared" ca="1" si="31"/>
        <v>217</v>
      </c>
      <c r="I103" s="51">
        <f t="shared" ca="1" si="18"/>
        <v>0</v>
      </c>
      <c r="J103" s="46">
        <f t="shared" ca="1" si="37"/>
        <v>0</v>
      </c>
      <c r="K103" s="53">
        <f t="shared" ca="1" si="19"/>
        <v>0</v>
      </c>
      <c r="L103" s="51">
        <f t="shared" ca="1" si="32"/>
        <v>0</v>
      </c>
      <c r="M103" s="55" t="str">
        <f t="shared" ca="1" si="33"/>
        <v>?</v>
      </c>
    </row>
    <row r="104" spans="1:13" x14ac:dyDescent="0.25">
      <c r="A104" s="44">
        <v>44277</v>
      </c>
      <c r="B104" s="56" t="str">
        <f t="shared" si="28"/>
        <v>Mon</v>
      </c>
      <c r="C104" s="45">
        <f t="shared" ca="1" si="34"/>
        <v>0.72462370770499196</v>
      </c>
      <c r="D104" s="45">
        <f t="shared" ca="1" si="35"/>
        <v>0.27476365876074171</v>
      </c>
      <c r="E104" s="54">
        <f t="shared" ca="1" si="29"/>
        <v>13.203358825337993</v>
      </c>
      <c r="F104" s="47">
        <f t="shared" ca="1" si="30"/>
        <v>217</v>
      </c>
      <c r="G104" s="48">
        <f t="shared" ca="1" si="36"/>
        <v>71</v>
      </c>
      <c r="H104" s="48">
        <f t="shared" ca="1" si="31"/>
        <v>146</v>
      </c>
      <c r="I104" s="51">
        <f t="shared" ca="1" si="18"/>
        <v>0</v>
      </c>
      <c r="J104" s="46">
        <f t="shared" ca="1" si="37"/>
        <v>0</v>
      </c>
      <c r="K104" s="53">
        <f t="shared" ca="1" si="19"/>
        <v>0</v>
      </c>
      <c r="L104" s="51">
        <f t="shared" ca="1" si="32"/>
        <v>0</v>
      </c>
      <c r="M104" s="55" t="str">
        <f t="shared" ca="1" si="33"/>
        <v>?</v>
      </c>
    </row>
    <row r="105" spans="1:13" x14ac:dyDescent="0.25">
      <c r="A105" s="44">
        <v>44278</v>
      </c>
      <c r="B105" s="56" t="str">
        <f t="shared" si="28"/>
        <v>Tue</v>
      </c>
      <c r="C105" s="45">
        <f t="shared" ca="1" si="34"/>
        <v>0.72611010974164758</v>
      </c>
      <c r="D105" s="45">
        <f t="shared" ca="1" si="35"/>
        <v>0.31792577917384668</v>
      </c>
      <c r="E105" s="54">
        <f t="shared" ca="1" si="29"/>
        <v>14.203576066372779</v>
      </c>
      <c r="F105" s="47">
        <f t="shared" ca="1" si="30"/>
        <v>146</v>
      </c>
      <c r="G105" s="48">
        <f t="shared" ca="1" si="36"/>
        <v>67</v>
      </c>
      <c r="H105" s="48">
        <f t="shared" ca="1" si="31"/>
        <v>79</v>
      </c>
      <c r="I105" s="51">
        <f t="shared" ca="1" si="18"/>
        <v>1</v>
      </c>
      <c r="J105" s="46">
        <f t="shared" ca="1" si="37"/>
        <v>1</v>
      </c>
      <c r="K105" s="53">
        <f t="shared" ca="1" si="19"/>
        <v>48.63636363636364</v>
      </c>
      <c r="L105" s="51">
        <f t="shared" ca="1" si="32"/>
        <v>321</v>
      </c>
      <c r="M105" s="55">
        <f t="shared" ca="1" si="33"/>
        <v>400</v>
      </c>
    </row>
    <row r="106" spans="1:13" x14ac:dyDescent="0.25">
      <c r="A106" s="44">
        <v>44279</v>
      </c>
      <c r="B106" s="56" t="str">
        <f t="shared" si="28"/>
        <v>Wed</v>
      </c>
      <c r="C106" s="45">
        <f t="shared" ca="1" si="34"/>
        <v>0.72742963566832364</v>
      </c>
      <c r="D106" s="45">
        <f t="shared" ca="1" si="35"/>
        <v>0.30647423009877506</v>
      </c>
      <c r="E106" s="54">
        <f t="shared" ca="1" si="29"/>
        <v>13.897070266330834</v>
      </c>
      <c r="F106" s="47">
        <f t="shared" ca="1" si="30"/>
        <v>400</v>
      </c>
      <c r="G106" s="48">
        <f t="shared" ca="1" si="36"/>
        <v>62</v>
      </c>
      <c r="H106" s="48">
        <f t="shared" ca="1" si="31"/>
        <v>338</v>
      </c>
      <c r="I106" s="51">
        <f t="shared" ca="1" si="18"/>
        <v>0</v>
      </c>
      <c r="J106" s="46">
        <f t="shared" ca="1" si="37"/>
        <v>0</v>
      </c>
      <c r="K106" s="53">
        <f t="shared" ca="1" si="19"/>
        <v>0</v>
      </c>
      <c r="L106" s="51">
        <f t="shared" ca="1" si="32"/>
        <v>0</v>
      </c>
      <c r="M106" s="55" t="str">
        <f t="shared" ca="1" si="33"/>
        <v>?</v>
      </c>
    </row>
    <row r="107" spans="1:13" x14ac:dyDescent="0.25">
      <c r="A107" s="44">
        <v>44280</v>
      </c>
      <c r="B107" s="56" t="str">
        <f t="shared" si="28"/>
        <v>Thu</v>
      </c>
      <c r="C107" s="45">
        <f t="shared" ca="1" si="34"/>
        <v>0.78457691534248053</v>
      </c>
      <c r="D107" s="45">
        <f t="shared" ca="1" si="35"/>
        <v>0.30570054197504321</v>
      </c>
      <c r="E107" s="54">
        <f t="shared" ca="1" si="29"/>
        <v>12.506967039181506</v>
      </c>
      <c r="F107" s="47">
        <f t="shared" ca="1" si="30"/>
        <v>338</v>
      </c>
      <c r="G107" s="48">
        <f t="shared" ca="1" si="36"/>
        <v>76</v>
      </c>
      <c r="H107" s="48">
        <f t="shared" ca="1" si="31"/>
        <v>262</v>
      </c>
      <c r="I107" s="51">
        <f t="shared" ca="1" si="18"/>
        <v>0</v>
      </c>
      <c r="J107" s="46">
        <f t="shared" ca="1" si="37"/>
        <v>0</v>
      </c>
      <c r="K107" s="53">
        <f t="shared" ca="1" si="19"/>
        <v>0</v>
      </c>
      <c r="L107" s="51">
        <f t="shared" ca="1" si="32"/>
        <v>0</v>
      </c>
      <c r="M107" s="55" t="str">
        <f t="shared" ca="1" si="33"/>
        <v>?</v>
      </c>
    </row>
    <row r="108" spans="1:13" x14ac:dyDescent="0.25">
      <c r="A108" s="44">
        <v>44281</v>
      </c>
      <c r="B108" s="56" t="str">
        <f t="shared" si="28"/>
        <v>Fri</v>
      </c>
      <c r="C108" s="45">
        <f t="shared" ca="1" si="34"/>
        <v>0.67371493064760279</v>
      </c>
      <c r="D108" s="45">
        <f t="shared" ca="1" si="35"/>
        <v>0.28737467523077459</v>
      </c>
      <c r="E108" s="54">
        <f t="shared" ca="1" si="29"/>
        <v>14.727833869996122</v>
      </c>
      <c r="F108" s="47">
        <f t="shared" ca="1" si="30"/>
        <v>262</v>
      </c>
      <c r="G108" s="48">
        <f t="shared" ca="1" si="36"/>
        <v>57</v>
      </c>
      <c r="H108" s="48">
        <f t="shared" ca="1" si="31"/>
        <v>205</v>
      </c>
      <c r="I108" s="51">
        <f t="shared" ca="1" si="18"/>
        <v>0</v>
      </c>
      <c r="J108" s="46">
        <f t="shared" ca="1" si="37"/>
        <v>0</v>
      </c>
      <c r="K108" s="53">
        <f t="shared" ca="1" si="19"/>
        <v>0</v>
      </c>
      <c r="L108" s="51">
        <f t="shared" ca="1" si="32"/>
        <v>0</v>
      </c>
      <c r="M108" s="55" t="str">
        <f t="shared" ca="1" si="33"/>
        <v>?</v>
      </c>
    </row>
    <row r="109" spans="1:13" x14ac:dyDescent="0.25">
      <c r="A109" s="44">
        <v>44282</v>
      </c>
      <c r="B109" s="56" t="str">
        <f t="shared" si="28"/>
        <v>Sat</v>
      </c>
      <c r="C109" s="45">
        <f t="shared" ca="1" si="34"/>
        <v>0.51812496852048451</v>
      </c>
      <c r="D109" s="45">
        <f t="shared" ca="1" si="35"/>
        <v>0.36751943528905728</v>
      </c>
      <c r="E109" s="54">
        <f t="shared" ca="1" si="29"/>
        <v>20.385467202445746</v>
      </c>
      <c r="F109" s="47">
        <f t="shared" ca="1" si="30"/>
        <v>205</v>
      </c>
      <c r="G109" s="48">
        <f t="shared" ca="1" si="36"/>
        <v>27</v>
      </c>
      <c r="H109" s="48">
        <f t="shared" ca="1" si="31"/>
        <v>178</v>
      </c>
      <c r="I109" s="51">
        <f t="shared" ca="1" si="18"/>
        <v>0</v>
      </c>
      <c r="J109" s="46">
        <f t="shared" ca="1" si="37"/>
        <v>0</v>
      </c>
      <c r="K109" s="53">
        <f t="shared" ca="1" si="19"/>
        <v>0</v>
      </c>
      <c r="L109" s="51">
        <f t="shared" ca="1" si="32"/>
        <v>0</v>
      </c>
      <c r="M109" s="55" t="str">
        <f t="shared" ca="1" si="33"/>
        <v>?</v>
      </c>
    </row>
    <row r="110" spans="1:13" x14ac:dyDescent="0.25">
      <c r="A110" s="44">
        <v>44283</v>
      </c>
      <c r="B110" s="56" t="str">
        <f t="shared" si="28"/>
        <v>Sun</v>
      </c>
      <c r="C110" s="45">
        <f t="shared" ca="1" si="34"/>
        <v>0.44734020879736297</v>
      </c>
      <c r="D110" s="45">
        <f t="shared" ca="1" si="35"/>
        <v>0.40450955769738672</v>
      </c>
      <c r="E110" s="54">
        <f t="shared" ca="1" si="29"/>
        <v>22.972064373600567</v>
      </c>
      <c r="F110" s="47">
        <f t="shared" ca="1" si="30"/>
        <v>178</v>
      </c>
      <c r="G110" s="48">
        <f t="shared" ca="1" si="36"/>
        <v>22</v>
      </c>
      <c r="H110" s="48">
        <f t="shared" ca="1" si="31"/>
        <v>156</v>
      </c>
      <c r="I110" s="51">
        <f t="shared" ca="1" si="18"/>
        <v>0</v>
      </c>
      <c r="J110" s="46">
        <f t="shared" ca="1" si="37"/>
        <v>0</v>
      </c>
      <c r="K110" s="53">
        <f t="shared" ca="1" si="19"/>
        <v>0</v>
      </c>
      <c r="L110" s="51">
        <f t="shared" ca="1" si="32"/>
        <v>0</v>
      </c>
      <c r="M110" s="55" t="str">
        <f t="shared" ca="1" si="33"/>
        <v>?</v>
      </c>
    </row>
    <row r="111" spans="1:13" x14ac:dyDescent="0.25">
      <c r="A111" s="44">
        <v>44284</v>
      </c>
      <c r="B111" s="56" t="str">
        <f t="shared" si="28"/>
        <v>Mon</v>
      </c>
      <c r="C111" s="45">
        <f t="shared" ca="1" si="34"/>
        <v>0.71613468567958427</v>
      </c>
      <c r="D111" s="45">
        <f t="shared" ca="1" si="35"/>
        <v>0.31730761221939724</v>
      </c>
      <c r="E111" s="54">
        <f t="shared" ca="1" si="29"/>
        <v>14.42815023695551</v>
      </c>
      <c r="F111" s="47">
        <f t="shared" ca="1" si="30"/>
        <v>156</v>
      </c>
      <c r="G111" s="48">
        <f t="shared" ca="1" si="36"/>
        <v>74</v>
      </c>
      <c r="H111" s="48">
        <f t="shared" ca="1" si="31"/>
        <v>82</v>
      </c>
      <c r="I111" s="51">
        <f t="shared" ca="1" si="18"/>
        <v>0</v>
      </c>
      <c r="J111" s="46">
        <f t="shared" ca="1" si="37"/>
        <v>0</v>
      </c>
      <c r="K111" s="53">
        <f t="shared" ca="1" si="19"/>
        <v>0</v>
      </c>
      <c r="L111" s="51">
        <f t="shared" ca="1" si="32"/>
        <v>0</v>
      </c>
      <c r="M111" s="55" t="str">
        <f t="shared" ca="1" si="33"/>
        <v>?</v>
      </c>
    </row>
    <row r="112" spans="1:13" x14ac:dyDescent="0.25">
      <c r="A112" s="44">
        <v>44285</v>
      </c>
      <c r="B112" s="56" t="str">
        <f t="shared" si="28"/>
        <v>Tue</v>
      </c>
      <c r="C112" s="45">
        <f t="shared" ca="1" si="34"/>
        <v>0.68405778201958212</v>
      </c>
      <c r="D112" s="45">
        <f t="shared" ca="1" si="35"/>
        <v>0.30409051322263631</v>
      </c>
      <c r="E112" s="54">
        <f t="shared" ca="1" si="29"/>
        <v>14.880785548873302</v>
      </c>
      <c r="F112" s="47">
        <f t="shared" ca="1" si="30"/>
        <v>82</v>
      </c>
      <c r="G112" s="48">
        <f t="shared" ca="1" si="36"/>
        <v>64</v>
      </c>
      <c r="H112" s="48">
        <f t="shared" ca="1" si="31"/>
        <v>18</v>
      </c>
      <c r="I112" s="51">
        <f t="shared" ca="1" si="18"/>
        <v>1</v>
      </c>
      <c r="J112" s="46">
        <f t="shared" ca="1" si="37"/>
        <v>1</v>
      </c>
      <c r="K112" s="53">
        <f t="shared" ca="1" si="19"/>
        <v>57.878787878787882</v>
      </c>
      <c r="L112" s="51">
        <f t="shared" ca="1" si="32"/>
        <v>382</v>
      </c>
      <c r="M112" s="55">
        <f t="shared" ca="1" si="33"/>
        <v>400</v>
      </c>
    </row>
    <row r="113" spans="1:13" x14ac:dyDescent="0.25">
      <c r="A113" s="44">
        <v>44286</v>
      </c>
      <c r="B113" s="56" t="str">
        <f t="shared" si="28"/>
        <v>Wed</v>
      </c>
      <c r="C113" s="45">
        <f t="shared" ca="1" si="34"/>
        <v>0.75311062329923728</v>
      </c>
      <c r="D113" s="45">
        <f t="shared" ca="1" si="35"/>
        <v>0.3364872366972001</v>
      </c>
      <c r="E113" s="54">
        <f t="shared" ca="1" si="29"/>
        <v>14.001038721551106</v>
      </c>
      <c r="F113" s="47">
        <f t="shared" ca="1" si="30"/>
        <v>400</v>
      </c>
      <c r="G113" s="48">
        <f t="shared" ca="1" si="36"/>
        <v>62</v>
      </c>
      <c r="H113" s="48">
        <f t="shared" ca="1" si="31"/>
        <v>338</v>
      </c>
      <c r="I113" s="51">
        <f t="shared" ca="1" si="18"/>
        <v>0</v>
      </c>
      <c r="J113" s="46">
        <f t="shared" ca="1" si="37"/>
        <v>0</v>
      </c>
      <c r="K113" s="53">
        <f t="shared" ca="1" si="19"/>
        <v>0</v>
      </c>
      <c r="L113" s="51">
        <f t="shared" ca="1" si="32"/>
        <v>0</v>
      </c>
      <c r="M113" s="55" t="str">
        <f t="shared" ca="1" si="33"/>
        <v>?</v>
      </c>
    </row>
    <row r="114" spans="1:13" x14ac:dyDescent="0.25">
      <c r="A114" s="44">
        <v>44287</v>
      </c>
      <c r="B114" s="56" t="str">
        <f t="shared" si="28"/>
        <v>Thu</v>
      </c>
      <c r="C114" s="45">
        <f t="shared" ca="1" si="34"/>
        <v>0.7650539085582444</v>
      </c>
      <c r="D114" s="45">
        <f t="shared" ca="1" si="35"/>
        <v>0.28770275462592548</v>
      </c>
      <c r="E114" s="54">
        <f t="shared" ca="1" si="29"/>
        <v>12.543572305624345</v>
      </c>
      <c r="F114" s="47">
        <f t="shared" ca="1" si="30"/>
        <v>338</v>
      </c>
      <c r="G114" s="48">
        <f t="shared" ca="1" si="36"/>
        <v>75</v>
      </c>
      <c r="H114" s="48">
        <f t="shared" ca="1" si="31"/>
        <v>263</v>
      </c>
      <c r="I114" s="51">
        <f t="shared" ca="1" si="18"/>
        <v>0</v>
      </c>
      <c r="J114" s="46">
        <f t="shared" ca="1" si="37"/>
        <v>0</v>
      </c>
      <c r="K114" s="53">
        <f t="shared" ca="1" si="19"/>
        <v>0</v>
      </c>
      <c r="L114" s="51">
        <f t="shared" ca="1" si="32"/>
        <v>0</v>
      </c>
      <c r="M114" s="55" t="str">
        <f t="shared" ca="1" si="33"/>
        <v>?</v>
      </c>
    </row>
    <row r="115" spans="1:13" x14ac:dyDescent="0.25">
      <c r="A115" s="44">
        <v>44288</v>
      </c>
      <c r="B115" s="56" t="str">
        <f t="shared" si="28"/>
        <v>Fri</v>
      </c>
      <c r="C115" s="45">
        <f t="shared" ca="1" si="34"/>
        <v>0.69908924731643307</v>
      </c>
      <c r="D115" s="45">
        <f t="shared" ca="1" si="35"/>
        <v>0.27482694943023023</v>
      </c>
      <c r="E115" s="54">
        <f t="shared" ca="1" si="29"/>
        <v>13.817704850731133</v>
      </c>
      <c r="F115" s="47">
        <f t="shared" ca="1" si="30"/>
        <v>263</v>
      </c>
      <c r="G115" s="48">
        <f t="shared" ca="1" si="36"/>
        <v>60</v>
      </c>
      <c r="H115" s="48">
        <f t="shared" ca="1" si="31"/>
        <v>203</v>
      </c>
      <c r="I115" s="51">
        <f t="shared" ca="1" si="18"/>
        <v>0</v>
      </c>
      <c r="J115" s="46">
        <f t="shared" ca="1" si="37"/>
        <v>0</v>
      </c>
      <c r="K115" s="53">
        <f t="shared" ca="1" si="19"/>
        <v>0</v>
      </c>
      <c r="L115" s="51">
        <f t="shared" ca="1" si="32"/>
        <v>0</v>
      </c>
      <c r="M115" s="55" t="str">
        <f t="shared" ca="1" si="33"/>
        <v>?</v>
      </c>
    </row>
    <row r="116" spans="1:13" x14ac:dyDescent="0.25">
      <c r="A116" s="44">
        <v>44289</v>
      </c>
      <c r="B116" s="56" t="str">
        <f t="shared" si="28"/>
        <v>Sat</v>
      </c>
      <c r="C116" s="45">
        <f t="shared" ca="1" si="34"/>
        <v>0.56618425685195051</v>
      </c>
      <c r="D116" s="45">
        <f t="shared" ca="1" si="35"/>
        <v>0.4553178417111825</v>
      </c>
      <c r="E116" s="54">
        <f t="shared" ca="1" si="29"/>
        <v>21.339206036621569</v>
      </c>
      <c r="F116" s="47">
        <f t="shared" ca="1" si="30"/>
        <v>203</v>
      </c>
      <c r="G116" s="48">
        <f t="shared" ca="1" si="36"/>
        <v>25</v>
      </c>
      <c r="H116" s="48">
        <f t="shared" ca="1" si="31"/>
        <v>178</v>
      </c>
      <c r="I116" s="51">
        <f t="shared" ca="1" si="18"/>
        <v>0</v>
      </c>
      <c r="J116" s="46">
        <f t="shared" ca="1" si="37"/>
        <v>0</v>
      </c>
      <c r="K116" s="53">
        <f t="shared" ca="1" si="19"/>
        <v>0</v>
      </c>
      <c r="L116" s="51">
        <f t="shared" ca="1" si="32"/>
        <v>0</v>
      </c>
      <c r="M116" s="55" t="str">
        <f t="shared" ca="1" si="33"/>
        <v>?</v>
      </c>
    </row>
    <row r="117" spans="1:13" x14ac:dyDescent="0.25">
      <c r="A117" s="44">
        <v>44290</v>
      </c>
      <c r="B117" s="56" t="str">
        <f t="shared" si="28"/>
        <v>Sun</v>
      </c>
      <c r="C117" s="45">
        <f t="shared" ca="1" si="34"/>
        <v>0.62691423987072881</v>
      </c>
      <c r="D117" s="45">
        <f t="shared" ca="1" si="35"/>
        <v>0.48872273732566635</v>
      </c>
      <c r="E117" s="54">
        <f t="shared" ca="1" si="29"/>
        <v>20.683403938918502</v>
      </c>
      <c r="F117" s="47">
        <f t="shared" ca="1" si="30"/>
        <v>178</v>
      </c>
      <c r="G117" s="48">
        <f t="shared" ca="1" si="36"/>
        <v>18</v>
      </c>
      <c r="H117" s="48">
        <f t="shared" ca="1" si="31"/>
        <v>160</v>
      </c>
      <c r="I117" s="51">
        <f t="shared" ca="1" si="18"/>
        <v>0</v>
      </c>
      <c r="J117" s="46">
        <f t="shared" ca="1" si="37"/>
        <v>0</v>
      </c>
      <c r="K117" s="53">
        <f t="shared" ca="1" si="19"/>
        <v>0</v>
      </c>
      <c r="L117" s="51">
        <f t="shared" ca="1" si="32"/>
        <v>0</v>
      </c>
      <c r="M117" s="55" t="str">
        <f t="shared" ca="1" si="33"/>
        <v>?</v>
      </c>
    </row>
    <row r="118" spans="1:13" x14ac:dyDescent="0.25">
      <c r="A118" s="44">
        <v>44291</v>
      </c>
      <c r="B118" s="56" t="str">
        <f t="shared" si="28"/>
        <v>Mon</v>
      </c>
      <c r="C118" s="45">
        <f t="shared" ca="1" si="34"/>
        <v>0.72683922680438728</v>
      </c>
      <c r="D118" s="45">
        <f t="shared" ca="1" si="35"/>
        <v>0.34777412541847952</v>
      </c>
      <c r="E118" s="54">
        <f t="shared" ca="1" si="29"/>
        <v>14.902437566738215</v>
      </c>
      <c r="F118" s="47">
        <f t="shared" ca="1" si="30"/>
        <v>160</v>
      </c>
      <c r="G118" s="48">
        <f t="shared" ca="1" si="36"/>
        <v>67</v>
      </c>
      <c r="H118" s="48">
        <f t="shared" ca="1" si="31"/>
        <v>93</v>
      </c>
      <c r="I118" s="51">
        <f t="shared" ca="1" si="18"/>
        <v>0</v>
      </c>
      <c r="J118" s="46">
        <f t="shared" ca="1" si="37"/>
        <v>0</v>
      </c>
      <c r="K118" s="53">
        <f t="shared" ca="1" si="19"/>
        <v>0</v>
      </c>
      <c r="L118" s="51">
        <f t="shared" ca="1" si="32"/>
        <v>0</v>
      </c>
      <c r="M118" s="55" t="str">
        <f t="shared" ca="1" si="33"/>
        <v>?</v>
      </c>
    </row>
    <row r="119" spans="1:13" x14ac:dyDescent="0.25">
      <c r="A119" s="44">
        <v>44292</v>
      </c>
      <c r="B119" s="56" t="str">
        <f t="shared" si="28"/>
        <v>Tue</v>
      </c>
      <c r="C119" s="45">
        <f t="shared" ca="1" si="34"/>
        <v>0.73379615902557926</v>
      </c>
      <c r="D119" s="45">
        <f t="shared" ca="1" si="35"/>
        <v>0.33417641320352526</v>
      </c>
      <c r="E119" s="54">
        <f t="shared" ca="1" si="29"/>
        <v>14.409126100270703</v>
      </c>
      <c r="F119" s="47">
        <f t="shared" ca="1" si="30"/>
        <v>93</v>
      </c>
      <c r="G119" s="48">
        <f t="shared" ca="1" si="36"/>
        <v>66</v>
      </c>
      <c r="H119" s="48">
        <f t="shared" ca="1" si="31"/>
        <v>27</v>
      </c>
      <c r="I119" s="51">
        <f t="shared" ca="1" si="18"/>
        <v>1</v>
      </c>
      <c r="J119" s="46">
        <f t="shared" ca="1" si="37"/>
        <v>1</v>
      </c>
      <c r="K119" s="53">
        <f t="shared" ca="1" si="19"/>
        <v>56.515151515151516</v>
      </c>
      <c r="L119" s="51">
        <f t="shared" ca="1" si="32"/>
        <v>373</v>
      </c>
      <c r="M119" s="55">
        <f t="shared" ca="1" si="33"/>
        <v>400</v>
      </c>
    </row>
    <row r="120" spans="1:13" x14ac:dyDescent="0.25">
      <c r="A120" s="44">
        <v>44293</v>
      </c>
      <c r="B120" s="56" t="str">
        <f t="shared" si="28"/>
        <v>Wed</v>
      </c>
      <c r="C120" s="45">
        <f t="shared" ca="1" si="34"/>
        <v>0.68501286099304637</v>
      </c>
      <c r="D120" s="45">
        <f t="shared" ca="1" si="35"/>
        <v>0.29803249671875021</v>
      </c>
      <c r="E120" s="54">
        <f t="shared" ca="1" si="29"/>
        <v>14.712471257416892</v>
      </c>
      <c r="F120" s="47">
        <f t="shared" ca="1" si="30"/>
        <v>400</v>
      </c>
      <c r="G120" s="48">
        <f t="shared" ca="1" si="36"/>
        <v>66</v>
      </c>
      <c r="H120" s="48">
        <f t="shared" ca="1" si="31"/>
        <v>334</v>
      </c>
      <c r="I120" s="51">
        <f t="shared" ca="1" si="18"/>
        <v>0</v>
      </c>
      <c r="J120" s="46">
        <f t="shared" ca="1" si="37"/>
        <v>0</v>
      </c>
      <c r="K120" s="53">
        <f t="shared" ca="1" si="19"/>
        <v>0</v>
      </c>
      <c r="L120" s="51">
        <f t="shared" ca="1" si="32"/>
        <v>0</v>
      </c>
      <c r="M120" s="55" t="str">
        <f t="shared" ca="1" si="33"/>
        <v>?</v>
      </c>
    </row>
    <row r="121" spans="1:13" x14ac:dyDescent="0.25">
      <c r="A121" s="44">
        <v>44294</v>
      </c>
      <c r="B121" s="56" t="str">
        <f t="shared" si="28"/>
        <v>Thu</v>
      </c>
      <c r="C121" s="45">
        <f t="shared" ca="1" si="34"/>
        <v>0.82483650448998769</v>
      </c>
      <c r="D121" s="45">
        <f t="shared" ca="1" si="35"/>
        <v>0.28737629211097199</v>
      </c>
      <c r="E121" s="54">
        <f t="shared" ca="1" si="29"/>
        <v>11.100954902903622</v>
      </c>
      <c r="F121" s="47">
        <f t="shared" ca="1" si="30"/>
        <v>334</v>
      </c>
      <c r="G121" s="48">
        <f t="shared" ca="1" si="36"/>
        <v>75</v>
      </c>
      <c r="H121" s="48">
        <f t="shared" ca="1" si="31"/>
        <v>259</v>
      </c>
      <c r="I121" s="51">
        <f t="shared" ca="1" si="18"/>
        <v>0</v>
      </c>
      <c r="J121" s="46">
        <f t="shared" ca="1" si="37"/>
        <v>0</v>
      </c>
      <c r="K121" s="53">
        <f t="shared" ca="1" si="19"/>
        <v>0</v>
      </c>
      <c r="L121" s="51">
        <f t="shared" ca="1" si="32"/>
        <v>0</v>
      </c>
      <c r="M121" s="55" t="str">
        <f t="shared" ca="1" si="33"/>
        <v>?</v>
      </c>
    </row>
    <row r="122" spans="1:13" x14ac:dyDescent="0.25">
      <c r="A122" s="44">
        <v>44295</v>
      </c>
      <c r="B122" s="56" t="str">
        <f t="shared" si="28"/>
        <v>Fri</v>
      </c>
      <c r="C122" s="45">
        <f t="shared" ca="1" si="34"/>
        <v>0.66281685767212806</v>
      </c>
      <c r="D122" s="45">
        <f t="shared" ca="1" si="35"/>
        <v>0.30531740394302215</v>
      </c>
      <c r="E122" s="54">
        <f t="shared" ca="1" si="29"/>
        <v>15.42001311050146</v>
      </c>
      <c r="F122" s="47">
        <f t="shared" ca="1" si="30"/>
        <v>259</v>
      </c>
      <c r="G122" s="48">
        <f t="shared" ca="1" si="36"/>
        <v>60</v>
      </c>
      <c r="H122" s="48">
        <f t="shared" ca="1" si="31"/>
        <v>199</v>
      </c>
      <c r="I122" s="51">
        <f t="shared" ca="1" si="18"/>
        <v>0</v>
      </c>
      <c r="J122" s="46">
        <f t="shared" ca="1" si="37"/>
        <v>0</v>
      </c>
      <c r="K122" s="53">
        <f t="shared" ca="1" si="19"/>
        <v>0</v>
      </c>
      <c r="L122" s="51">
        <f t="shared" ca="1" si="32"/>
        <v>0</v>
      </c>
      <c r="M122" s="55" t="str">
        <f t="shared" ca="1" si="33"/>
        <v>?</v>
      </c>
    </row>
    <row r="123" spans="1:13" x14ac:dyDescent="0.25">
      <c r="A123" s="44">
        <v>44296</v>
      </c>
      <c r="B123" s="56" t="str">
        <f t="shared" si="28"/>
        <v>Sat</v>
      </c>
      <c r="C123" s="45">
        <f t="shared" ca="1" si="34"/>
        <v>0.5754808832172329</v>
      </c>
      <c r="D123" s="45">
        <f t="shared" ca="1" si="35"/>
        <v>0.38721289080246013</v>
      </c>
      <c r="E123" s="54">
        <f t="shared" ca="1" si="29"/>
        <v>19.481568182045454</v>
      </c>
      <c r="F123" s="47">
        <f t="shared" ca="1" si="30"/>
        <v>199</v>
      </c>
      <c r="G123" s="48">
        <f t="shared" ca="1" si="36"/>
        <v>21</v>
      </c>
      <c r="H123" s="48">
        <f t="shared" ca="1" si="31"/>
        <v>178</v>
      </c>
      <c r="I123" s="51">
        <f t="shared" ca="1" si="18"/>
        <v>0</v>
      </c>
      <c r="J123" s="46">
        <f t="shared" ca="1" si="37"/>
        <v>0</v>
      </c>
      <c r="K123" s="53">
        <f t="shared" ca="1" si="19"/>
        <v>0</v>
      </c>
      <c r="L123" s="51">
        <f t="shared" ca="1" si="32"/>
        <v>0</v>
      </c>
      <c r="M123" s="55" t="str">
        <f t="shared" ca="1" si="33"/>
        <v>?</v>
      </c>
    </row>
    <row r="124" spans="1:13" x14ac:dyDescent="0.25">
      <c r="A124" s="44">
        <v>44297</v>
      </c>
      <c r="B124" s="56" t="str">
        <f t="shared" si="28"/>
        <v>Sun</v>
      </c>
      <c r="C124" s="45">
        <f t="shared" ca="1" si="34"/>
        <v>0.39176760775726976</v>
      </c>
      <c r="D124" s="45">
        <f t="shared" ca="1" si="35"/>
        <v>0.48151391823759704</v>
      </c>
      <c r="E124" s="54">
        <f t="shared" ca="1" si="29"/>
        <v>2.1539114515278546</v>
      </c>
      <c r="F124" s="47">
        <f t="shared" ca="1" si="30"/>
        <v>178</v>
      </c>
      <c r="G124" s="48">
        <f t="shared" ca="1" si="36"/>
        <v>21</v>
      </c>
      <c r="H124" s="48">
        <f t="shared" ca="1" si="31"/>
        <v>157</v>
      </c>
      <c r="I124" s="51">
        <f t="shared" ca="1" si="18"/>
        <v>0</v>
      </c>
      <c r="J124" s="46">
        <f t="shared" ca="1" si="37"/>
        <v>0</v>
      </c>
      <c r="K124" s="53">
        <f t="shared" ca="1" si="19"/>
        <v>0</v>
      </c>
      <c r="L124" s="51">
        <f t="shared" ca="1" si="32"/>
        <v>0</v>
      </c>
      <c r="M124" s="55" t="str">
        <f t="shared" ca="1" si="33"/>
        <v>?</v>
      </c>
    </row>
    <row r="125" spans="1:13" x14ac:dyDescent="0.25">
      <c r="A125" s="44">
        <v>44298</v>
      </c>
      <c r="B125" s="56" t="str">
        <f t="shared" si="28"/>
        <v>Mon</v>
      </c>
      <c r="C125" s="45">
        <f t="shared" ca="1" si="34"/>
        <v>0.73620521668778971</v>
      </c>
      <c r="D125" s="45">
        <f t="shared" ca="1" si="35"/>
        <v>0.31593548676070421</v>
      </c>
      <c r="E125" s="54">
        <f t="shared" ca="1" si="29"/>
        <v>13.913526481749949</v>
      </c>
      <c r="F125" s="47">
        <f t="shared" ca="1" si="30"/>
        <v>157</v>
      </c>
      <c r="G125" s="48">
        <f t="shared" ca="1" si="36"/>
        <v>69</v>
      </c>
      <c r="H125" s="48">
        <f t="shared" ca="1" si="31"/>
        <v>88</v>
      </c>
      <c r="I125" s="51">
        <f t="shared" ca="1" si="18"/>
        <v>0</v>
      </c>
      <c r="J125" s="46">
        <f t="shared" ca="1" si="37"/>
        <v>0</v>
      </c>
      <c r="K125" s="53">
        <f t="shared" ca="1" si="19"/>
        <v>0</v>
      </c>
      <c r="L125" s="51">
        <f t="shared" ca="1" si="32"/>
        <v>0</v>
      </c>
      <c r="M125" s="55" t="str">
        <f t="shared" ca="1" si="33"/>
        <v>?</v>
      </c>
    </row>
    <row r="126" spans="1:13" x14ac:dyDescent="0.25">
      <c r="A126" s="44">
        <v>44299</v>
      </c>
      <c r="B126" s="56" t="str">
        <f t="shared" si="28"/>
        <v>Tue</v>
      </c>
      <c r="C126" s="45">
        <f t="shared" ca="1" si="34"/>
        <v>0.6959360219716626</v>
      </c>
      <c r="D126" s="45">
        <f t="shared" ca="1" si="35"/>
        <v>0.31474428269221938</v>
      </c>
      <c r="E126" s="54">
        <f t="shared" ca="1" si="29"/>
        <v>14.851398257293361</v>
      </c>
      <c r="F126" s="47">
        <f t="shared" ca="1" si="30"/>
        <v>88</v>
      </c>
      <c r="G126" s="48">
        <f t="shared" ca="1" si="36"/>
        <v>67</v>
      </c>
      <c r="H126" s="48">
        <f t="shared" ca="1" si="31"/>
        <v>21</v>
      </c>
      <c r="I126" s="51">
        <f t="shared" ca="1" si="18"/>
        <v>1</v>
      </c>
      <c r="J126" s="46">
        <f t="shared" ca="1" si="37"/>
        <v>1</v>
      </c>
      <c r="K126" s="53">
        <f t="shared" ca="1" si="19"/>
        <v>57.424242424242429</v>
      </c>
      <c r="L126" s="51">
        <f t="shared" ca="1" si="32"/>
        <v>379</v>
      </c>
      <c r="M126" s="55">
        <f t="shared" ca="1" si="33"/>
        <v>400</v>
      </c>
    </row>
    <row r="127" spans="1:13" x14ac:dyDescent="0.25">
      <c r="A127" s="44">
        <v>44300</v>
      </c>
      <c r="B127" s="56" t="str">
        <f t="shared" si="28"/>
        <v>Wed</v>
      </c>
      <c r="C127" s="45">
        <f t="shared" ca="1" si="34"/>
        <v>0.71850805678952756</v>
      </c>
      <c r="D127" s="45">
        <f t="shared" ca="1" si="35"/>
        <v>0.30066877763103395</v>
      </c>
      <c r="E127" s="54">
        <f t="shared" ca="1" si="29"/>
        <v>13.971857300196152</v>
      </c>
      <c r="F127" s="47">
        <f t="shared" ca="1" si="30"/>
        <v>400</v>
      </c>
      <c r="G127" s="48">
        <f t="shared" ca="1" si="36"/>
        <v>63</v>
      </c>
      <c r="H127" s="48">
        <f t="shared" ca="1" si="31"/>
        <v>337</v>
      </c>
      <c r="I127" s="51">
        <f t="shared" ca="1" si="18"/>
        <v>0</v>
      </c>
      <c r="J127" s="46">
        <f t="shared" ca="1" si="37"/>
        <v>0</v>
      </c>
      <c r="K127" s="53">
        <f t="shared" ca="1" si="19"/>
        <v>0</v>
      </c>
      <c r="L127" s="51">
        <f t="shared" ca="1" si="32"/>
        <v>0</v>
      </c>
      <c r="M127" s="55" t="str">
        <f t="shared" ca="1" si="33"/>
        <v>?</v>
      </c>
    </row>
    <row r="128" spans="1:13" x14ac:dyDescent="0.25">
      <c r="A128" s="44">
        <v>44301</v>
      </c>
      <c r="B128" s="56" t="str">
        <f t="shared" si="28"/>
        <v>Thu</v>
      </c>
      <c r="C128" s="45">
        <f t="shared" ca="1" si="34"/>
        <v>0.81788314388575123</v>
      </c>
      <c r="D128" s="45">
        <f t="shared" ca="1" si="35"/>
        <v>0.29448260692095402</v>
      </c>
      <c r="E128" s="54">
        <f t="shared" ca="1" si="29"/>
        <v>11.438387112844868</v>
      </c>
      <c r="F128" s="47">
        <f t="shared" ca="1" si="30"/>
        <v>337</v>
      </c>
      <c r="G128" s="48">
        <f t="shared" ca="1" si="36"/>
        <v>74</v>
      </c>
      <c r="H128" s="48">
        <f t="shared" ca="1" si="31"/>
        <v>263</v>
      </c>
      <c r="I128" s="51">
        <f t="shared" ca="1" si="18"/>
        <v>0</v>
      </c>
      <c r="J128" s="46">
        <f t="shared" ca="1" si="37"/>
        <v>0</v>
      </c>
      <c r="K128" s="53">
        <f t="shared" ca="1" si="19"/>
        <v>0</v>
      </c>
      <c r="L128" s="51">
        <f t="shared" ca="1" si="32"/>
        <v>0</v>
      </c>
      <c r="M128" s="55" t="str">
        <f t="shared" ca="1" si="33"/>
        <v>?</v>
      </c>
    </row>
    <row r="129" spans="1:13" x14ac:dyDescent="0.25">
      <c r="A129" s="44">
        <v>44302</v>
      </c>
      <c r="B129" s="56" t="str">
        <f t="shared" si="28"/>
        <v>Fri</v>
      </c>
      <c r="C129" s="45">
        <f t="shared" ca="1" si="34"/>
        <v>0.71444907545897574</v>
      </c>
      <c r="D129" s="45">
        <f t="shared" ca="1" si="35"/>
        <v>0.29234452818521872</v>
      </c>
      <c r="E129" s="54">
        <f t="shared" ca="1" si="29"/>
        <v>13.869490865429832</v>
      </c>
      <c r="F129" s="47">
        <f t="shared" ca="1" si="30"/>
        <v>263</v>
      </c>
      <c r="G129" s="48">
        <f t="shared" ca="1" si="36"/>
        <v>57</v>
      </c>
      <c r="H129" s="48">
        <f t="shared" ca="1" si="31"/>
        <v>206</v>
      </c>
      <c r="I129" s="51">
        <f t="shared" ca="1" si="18"/>
        <v>0</v>
      </c>
      <c r="J129" s="46">
        <f t="shared" ca="1" si="37"/>
        <v>0</v>
      </c>
      <c r="K129" s="53">
        <f t="shared" ca="1" si="19"/>
        <v>0</v>
      </c>
      <c r="L129" s="51">
        <f t="shared" ca="1" si="32"/>
        <v>0</v>
      </c>
      <c r="M129" s="55" t="str">
        <f t="shared" ca="1" si="33"/>
        <v>?</v>
      </c>
    </row>
    <row r="130" spans="1:13" x14ac:dyDescent="0.25">
      <c r="A130" s="44">
        <v>44303</v>
      </c>
      <c r="B130" s="56" t="str">
        <f t="shared" si="28"/>
        <v>Sat</v>
      </c>
      <c r="C130" s="45">
        <f t="shared" ca="1" si="34"/>
        <v>0.57729231203503473</v>
      </c>
      <c r="D130" s="45">
        <f t="shared" ca="1" si="35"/>
        <v>0.3647113484718168</v>
      </c>
      <c r="E130" s="54">
        <f t="shared" ca="1" si="29"/>
        <v>18.898056874482769</v>
      </c>
      <c r="F130" s="47">
        <f t="shared" ca="1" si="30"/>
        <v>206</v>
      </c>
      <c r="G130" s="48">
        <f t="shared" ca="1" si="36"/>
        <v>25</v>
      </c>
      <c r="H130" s="48">
        <f t="shared" ca="1" si="31"/>
        <v>181</v>
      </c>
      <c r="I130" s="51">
        <f t="shared" ca="1" si="18"/>
        <v>0</v>
      </c>
      <c r="J130" s="46">
        <f t="shared" ca="1" si="37"/>
        <v>0</v>
      </c>
      <c r="K130" s="53">
        <f t="shared" ca="1" si="19"/>
        <v>0</v>
      </c>
      <c r="L130" s="51">
        <f t="shared" ca="1" si="32"/>
        <v>0</v>
      </c>
      <c r="M130" s="55" t="str">
        <f t="shared" ca="1" si="33"/>
        <v>?</v>
      </c>
    </row>
    <row r="131" spans="1:13" x14ac:dyDescent="0.25">
      <c r="A131" s="44">
        <v>44304</v>
      </c>
      <c r="B131" s="56" t="str">
        <f t="shared" si="28"/>
        <v>Sun</v>
      </c>
      <c r="C131" s="45">
        <f t="shared" ca="1" si="34"/>
        <v>0.42334138606121308</v>
      </c>
      <c r="D131" s="45">
        <f t="shared" ca="1" si="35"/>
        <v>0.44381136983834096</v>
      </c>
      <c r="E131" s="54">
        <f t="shared" ca="1" si="29"/>
        <v>0.49127961065106929</v>
      </c>
      <c r="F131" s="47">
        <f t="shared" ca="1" si="30"/>
        <v>181</v>
      </c>
      <c r="G131" s="48">
        <f t="shared" ca="1" si="36"/>
        <v>17</v>
      </c>
      <c r="H131" s="48">
        <f t="shared" ca="1" si="31"/>
        <v>164</v>
      </c>
      <c r="I131" s="51">
        <f t="shared" ca="1" si="18"/>
        <v>0</v>
      </c>
      <c r="J131" s="46">
        <f t="shared" ca="1" si="37"/>
        <v>0</v>
      </c>
      <c r="K131" s="53">
        <f t="shared" ca="1" si="19"/>
        <v>0</v>
      </c>
      <c r="L131" s="51">
        <f t="shared" ca="1" si="32"/>
        <v>0</v>
      </c>
      <c r="M131" s="55" t="str">
        <f t="shared" ca="1" si="33"/>
        <v>?</v>
      </c>
    </row>
    <row r="132" spans="1:13" x14ac:dyDescent="0.25">
      <c r="A132" s="44">
        <v>44305</v>
      </c>
      <c r="B132" s="56" t="str">
        <f t="shared" si="28"/>
        <v>Mon</v>
      </c>
      <c r="C132" s="45">
        <f t="shared" ca="1" si="34"/>
        <v>0.75340562870617478</v>
      </c>
      <c r="D132" s="45">
        <f t="shared" ca="1" si="35"/>
        <v>0.32134305733630358</v>
      </c>
      <c r="E132" s="54">
        <f t="shared" ca="1" si="29"/>
        <v>13.630498287123093</v>
      </c>
      <c r="F132" s="47">
        <f t="shared" ca="1" si="30"/>
        <v>164</v>
      </c>
      <c r="G132" s="48">
        <f t="shared" ca="1" si="36"/>
        <v>69</v>
      </c>
      <c r="H132" s="48">
        <f t="shared" ca="1" si="31"/>
        <v>95</v>
      </c>
      <c r="I132" s="51">
        <f t="shared" ca="1" si="18"/>
        <v>0</v>
      </c>
      <c r="J132" s="46">
        <f t="shared" ca="1" si="37"/>
        <v>0</v>
      </c>
      <c r="K132" s="53">
        <f t="shared" ca="1" si="19"/>
        <v>0</v>
      </c>
      <c r="L132" s="51">
        <f t="shared" ca="1" si="32"/>
        <v>0</v>
      </c>
      <c r="M132" s="55" t="str">
        <f t="shared" ca="1" si="33"/>
        <v>?</v>
      </c>
    </row>
    <row r="133" spans="1:13" x14ac:dyDescent="0.25">
      <c r="A133" s="44">
        <v>44306</v>
      </c>
      <c r="B133" s="56" t="str">
        <f t="shared" si="28"/>
        <v>Tue</v>
      </c>
      <c r="C133" s="45">
        <f t="shared" ca="1" si="34"/>
        <v>0.68585130045754594</v>
      </c>
      <c r="D133" s="45">
        <f t="shared" ca="1" si="35"/>
        <v>0.3194802526106606</v>
      </c>
      <c r="E133" s="54">
        <f t="shared" ca="1" si="29"/>
        <v>15.207094851674752</v>
      </c>
      <c r="F133" s="47">
        <f t="shared" ca="1" si="30"/>
        <v>95</v>
      </c>
      <c r="G133" s="48">
        <f t="shared" ca="1" si="36"/>
        <v>67</v>
      </c>
      <c r="H133" s="48">
        <f t="shared" ca="1" si="31"/>
        <v>28</v>
      </c>
      <c r="I133" s="51">
        <f t="shared" ca="1" si="18"/>
        <v>1</v>
      </c>
      <c r="J133" s="46">
        <f t="shared" ca="1" si="37"/>
        <v>1</v>
      </c>
      <c r="K133" s="53">
        <f t="shared" ca="1" si="19"/>
        <v>56.363636363636367</v>
      </c>
      <c r="L133" s="51">
        <f t="shared" ca="1" si="32"/>
        <v>372</v>
      </c>
      <c r="M133" s="55">
        <f t="shared" ca="1" si="33"/>
        <v>400</v>
      </c>
    </row>
    <row r="134" spans="1:13" x14ac:dyDescent="0.25">
      <c r="A134" s="44">
        <v>44307</v>
      </c>
      <c r="B134" s="56" t="str">
        <f t="shared" si="28"/>
        <v>Wed</v>
      </c>
      <c r="C134" s="45">
        <f t="shared" ca="1" si="34"/>
        <v>0.74654011862751368</v>
      </c>
      <c r="D134" s="45">
        <f t="shared" ca="1" si="35"/>
        <v>0.3130412544774302</v>
      </c>
      <c r="E134" s="54">
        <f t="shared" ca="1" si="29"/>
        <v>13.596027260397998</v>
      </c>
      <c r="F134" s="47">
        <f t="shared" ca="1" si="30"/>
        <v>400</v>
      </c>
      <c r="G134" s="48">
        <f t="shared" ca="1" si="36"/>
        <v>62</v>
      </c>
      <c r="H134" s="48">
        <f t="shared" ca="1" si="31"/>
        <v>338</v>
      </c>
      <c r="I134" s="51">
        <f t="shared" ca="1" si="18"/>
        <v>0</v>
      </c>
      <c r="J134" s="46">
        <f t="shared" ca="1" si="37"/>
        <v>0</v>
      </c>
      <c r="K134" s="53">
        <f t="shared" ca="1" si="19"/>
        <v>0</v>
      </c>
      <c r="L134" s="51">
        <f t="shared" ca="1" si="32"/>
        <v>0</v>
      </c>
      <c r="M134" s="55" t="str">
        <f t="shared" ca="1" si="33"/>
        <v>?</v>
      </c>
    </row>
    <row r="135" spans="1:13" x14ac:dyDescent="0.25">
      <c r="A135" s="44">
        <v>44308</v>
      </c>
      <c r="B135" s="56" t="str">
        <f t="shared" si="28"/>
        <v>Thu</v>
      </c>
      <c r="C135" s="45">
        <f t="shared" ca="1" si="34"/>
        <v>0.76781607878600344</v>
      </c>
      <c r="D135" s="45">
        <f t="shared" ca="1" si="35"/>
        <v>0.27773925843392194</v>
      </c>
      <c r="E135" s="54">
        <f t="shared" ca="1" si="29"/>
        <v>12.238156311550043</v>
      </c>
      <c r="F135" s="47">
        <f t="shared" ca="1" si="30"/>
        <v>338</v>
      </c>
      <c r="G135" s="48">
        <f t="shared" ca="1" si="36"/>
        <v>76</v>
      </c>
      <c r="H135" s="48">
        <f t="shared" ca="1" si="31"/>
        <v>262</v>
      </c>
      <c r="I135" s="51">
        <f t="shared" ca="1" si="18"/>
        <v>0</v>
      </c>
      <c r="J135" s="46">
        <f t="shared" ca="1" si="37"/>
        <v>0</v>
      </c>
      <c r="K135" s="53">
        <f t="shared" ca="1" si="19"/>
        <v>0</v>
      </c>
      <c r="L135" s="51">
        <f t="shared" ca="1" si="32"/>
        <v>0</v>
      </c>
      <c r="M135" s="55" t="str">
        <f t="shared" ca="1" si="33"/>
        <v>?</v>
      </c>
    </row>
    <row r="136" spans="1:13" x14ac:dyDescent="0.25">
      <c r="A136" s="44">
        <v>44309</v>
      </c>
      <c r="B136" s="56" t="str">
        <f t="shared" si="28"/>
        <v>Fri</v>
      </c>
      <c r="C136" s="45">
        <f t="shared" ca="1" si="34"/>
        <v>0.66912510201027631</v>
      </c>
      <c r="D136" s="45">
        <f t="shared" ca="1" si="35"/>
        <v>0.32194676754885049</v>
      </c>
      <c r="E136" s="54">
        <f t="shared" ca="1" si="29"/>
        <v>15.667719972925779</v>
      </c>
      <c r="F136" s="47">
        <f t="shared" ca="1" si="30"/>
        <v>262</v>
      </c>
      <c r="G136" s="48">
        <f t="shared" ca="1" si="36"/>
        <v>61</v>
      </c>
      <c r="H136" s="48">
        <f t="shared" ca="1" si="31"/>
        <v>201</v>
      </c>
      <c r="I136" s="51">
        <f t="shared" ca="1" si="18"/>
        <v>0</v>
      </c>
      <c r="J136" s="46">
        <f t="shared" ca="1" si="37"/>
        <v>0</v>
      </c>
      <c r="K136" s="53">
        <f t="shared" ca="1" si="19"/>
        <v>0</v>
      </c>
      <c r="L136" s="51">
        <f t="shared" ca="1" si="32"/>
        <v>0</v>
      </c>
      <c r="M136" s="55" t="str">
        <f t="shared" ca="1" si="33"/>
        <v>?</v>
      </c>
    </row>
    <row r="137" spans="1:13" x14ac:dyDescent="0.25">
      <c r="A137" s="44">
        <v>44310</v>
      </c>
      <c r="B137" s="56" t="str">
        <f t="shared" si="28"/>
        <v>Sat</v>
      </c>
      <c r="C137" s="45">
        <f t="shared" ca="1" si="34"/>
        <v>0.58997610593433736</v>
      </c>
      <c r="D137" s="45">
        <f t="shared" ca="1" si="35"/>
        <v>0.39302281380524445</v>
      </c>
      <c r="E137" s="54">
        <f t="shared" ca="1" si="29"/>
        <v>19.273120988901773</v>
      </c>
      <c r="F137" s="47">
        <f t="shared" ca="1" si="30"/>
        <v>201</v>
      </c>
      <c r="G137" s="48">
        <f t="shared" ca="1" si="36"/>
        <v>30</v>
      </c>
      <c r="H137" s="48">
        <f t="shared" ca="1" si="31"/>
        <v>171</v>
      </c>
      <c r="I137" s="51">
        <f t="shared" ca="1" si="18"/>
        <v>0</v>
      </c>
      <c r="J137" s="46">
        <f t="shared" ca="1" si="37"/>
        <v>0</v>
      </c>
      <c r="K137" s="53">
        <f t="shared" ca="1" si="19"/>
        <v>0</v>
      </c>
      <c r="L137" s="51">
        <f t="shared" ca="1" si="32"/>
        <v>0</v>
      </c>
      <c r="M137" s="55" t="str">
        <f t="shared" ca="1" si="33"/>
        <v>?</v>
      </c>
    </row>
    <row r="138" spans="1:13" x14ac:dyDescent="0.25">
      <c r="A138" s="44">
        <v>44311</v>
      </c>
      <c r="B138" s="56" t="str">
        <f t="shared" si="28"/>
        <v>Sun</v>
      </c>
      <c r="C138" s="45">
        <f t="shared" ca="1" si="34"/>
        <v>0.52808692044340166</v>
      </c>
      <c r="D138" s="45">
        <f t="shared" ca="1" si="35"/>
        <v>0.54338768300957341</v>
      </c>
      <c r="E138" s="54">
        <f t="shared" ca="1" si="29"/>
        <v>0.36721830158812185</v>
      </c>
      <c r="F138" s="47">
        <f t="shared" ca="1" si="30"/>
        <v>171</v>
      </c>
      <c r="G138" s="48">
        <f t="shared" ca="1" si="36"/>
        <v>19</v>
      </c>
      <c r="H138" s="48">
        <f t="shared" ca="1" si="31"/>
        <v>152</v>
      </c>
      <c r="I138" s="51">
        <f t="shared" ca="1" si="18"/>
        <v>0</v>
      </c>
      <c r="J138" s="46">
        <f t="shared" ca="1" si="37"/>
        <v>0</v>
      </c>
      <c r="K138" s="53">
        <f t="shared" ca="1" si="19"/>
        <v>0</v>
      </c>
      <c r="L138" s="51">
        <f t="shared" ca="1" si="32"/>
        <v>0</v>
      </c>
      <c r="M138" s="55" t="str">
        <f t="shared" ca="1" si="33"/>
        <v>?</v>
      </c>
    </row>
    <row r="139" spans="1:13" x14ac:dyDescent="0.25">
      <c r="A139" s="44">
        <v>44312</v>
      </c>
      <c r="B139" s="56" t="str">
        <f t="shared" si="28"/>
        <v>Mon</v>
      </c>
      <c r="C139" s="45">
        <f t="shared" ca="1" si="34"/>
        <v>0.68764783293172915</v>
      </c>
      <c r="D139" s="45">
        <f t="shared" ca="1" si="35"/>
        <v>0.33634595649898319</v>
      </c>
      <c r="E139" s="54">
        <f t="shared" ca="1" si="29"/>
        <v>15.568754965614096</v>
      </c>
      <c r="F139" s="47">
        <f t="shared" ca="1" si="30"/>
        <v>152</v>
      </c>
      <c r="G139" s="48">
        <f t="shared" ca="1" si="36"/>
        <v>68</v>
      </c>
      <c r="H139" s="48">
        <f t="shared" ca="1" si="31"/>
        <v>84</v>
      </c>
      <c r="I139" s="51">
        <f t="shared" ca="1" si="18"/>
        <v>0</v>
      </c>
      <c r="J139" s="46">
        <f t="shared" ca="1" si="37"/>
        <v>0</v>
      </c>
      <c r="K139" s="53">
        <f t="shared" ca="1" si="19"/>
        <v>0</v>
      </c>
      <c r="L139" s="51">
        <f t="shared" ca="1" si="32"/>
        <v>0</v>
      </c>
      <c r="M139" s="55" t="str">
        <f t="shared" ca="1" si="33"/>
        <v>?</v>
      </c>
    </row>
    <row r="140" spans="1:13" x14ac:dyDescent="0.25">
      <c r="A140" s="44">
        <v>44313</v>
      </c>
      <c r="B140" s="56" t="str">
        <f t="shared" ref="B140:B203" si="38">TEXT(A140, "ddd")</f>
        <v>Tue</v>
      </c>
      <c r="C140" s="45">
        <f t="shared" ca="1" si="34"/>
        <v>0.70198373546672554</v>
      </c>
      <c r="D140" s="45">
        <f t="shared" ca="1" si="35"/>
        <v>0.31679733593459508</v>
      </c>
      <c r="E140" s="54">
        <f t="shared" ref="E140:E203" ca="1" si="39">(D140-C140+IF(D140&lt;C140,1,0))*24</f>
        <v>14.755526411228868</v>
      </c>
      <c r="F140" s="47">
        <f t="shared" ref="F140:F203" ca="1" si="40">H139+L139</f>
        <v>84</v>
      </c>
      <c r="G140" s="48">
        <f t="shared" ca="1" si="36"/>
        <v>63</v>
      </c>
      <c r="H140" s="48">
        <f t="shared" ref="H140:H203" ca="1" si="41">F140-G140</f>
        <v>21</v>
      </c>
      <c r="I140" s="51">
        <f t="shared" ca="1" si="18"/>
        <v>1</v>
      </c>
      <c r="J140" s="46">
        <f t="shared" ca="1" si="37"/>
        <v>1</v>
      </c>
      <c r="K140" s="53">
        <f t="shared" ca="1" si="19"/>
        <v>57.424242424242429</v>
      </c>
      <c r="L140" s="51">
        <f t="shared" ref="L140:L203" ca="1" si="42">IF(I140,IF(J140,$E$2-H140,INT(($E$2-H140)*(0.8+RAND()*0.2))),0)</f>
        <v>379</v>
      </c>
      <c r="M140" s="55">
        <f t="shared" ref="M140:M203" ca="1" si="43">IF(J140,$E$2,"?")</f>
        <v>400</v>
      </c>
    </row>
    <row r="141" spans="1:13" x14ac:dyDescent="0.25">
      <c r="A141" s="44">
        <v>44314</v>
      </c>
      <c r="B141" s="56" t="str">
        <f t="shared" si="38"/>
        <v>Wed</v>
      </c>
      <c r="C141" s="45">
        <f t="shared" ca="1" si="34"/>
        <v>0.72224305645960718</v>
      </c>
      <c r="D141" s="45">
        <f t="shared" ca="1" si="35"/>
        <v>0.30070625468692724</v>
      </c>
      <c r="E141" s="54">
        <f t="shared" ca="1" si="39"/>
        <v>13.883116757455682</v>
      </c>
      <c r="F141" s="47">
        <f t="shared" ca="1" si="40"/>
        <v>400</v>
      </c>
      <c r="G141" s="48">
        <f t="shared" ca="1" si="36"/>
        <v>67</v>
      </c>
      <c r="H141" s="48">
        <f t="shared" ca="1" si="41"/>
        <v>333</v>
      </c>
      <c r="I141" s="51">
        <f t="shared" ca="1" si="18"/>
        <v>0</v>
      </c>
      <c r="J141" s="46">
        <f t="shared" ca="1" si="37"/>
        <v>0</v>
      </c>
      <c r="K141" s="53">
        <f t="shared" ca="1" si="19"/>
        <v>0</v>
      </c>
      <c r="L141" s="51">
        <f t="shared" ca="1" si="42"/>
        <v>0</v>
      </c>
      <c r="M141" s="55" t="str">
        <f t="shared" ca="1" si="43"/>
        <v>?</v>
      </c>
    </row>
    <row r="142" spans="1:13" x14ac:dyDescent="0.25">
      <c r="A142" s="44">
        <v>44315</v>
      </c>
      <c r="B142" s="56" t="str">
        <f t="shared" si="38"/>
        <v>Thu</v>
      </c>
      <c r="C142" s="45">
        <f t="shared" ca="1" si="34"/>
        <v>0.77221186870122904</v>
      </c>
      <c r="D142" s="45">
        <f t="shared" ca="1" si="35"/>
        <v>0.2963120843651515</v>
      </c>
      <c r="E142" s="54">
        <f t="shared" ca="1" si="39"/>
        <v>12.57840517593414</v>
      </c>
      <c r="F142" s="47">
        <f t="shared" ca="1" si="40"/>
        <v>333</v>
      </c>
      <c r="G142" s="48">
        <f t="shared" ca="1" si="36"/>
        <v>75</v>
      </c>
      <c r="H142" s="48">
        <f t="shared" ca="1" si="41"/>
        <v>258</v>
      </c>
      <c r="I142" s="51">
        <f t="shared" ca="1" si="18"/>
        <v>0</v>
      </c>
      <c r="J142" s="46">
        <f t="shared" ca="1" si="37"/>
        <v>0</v>
      </c>
      <c r="K142" s="53">
        <f t="shared" ca="1" si="19"/>
        <v>0</v>
      </c>
      <c r="L142" s="51">
        <f t="shared" ca="1" si="42"/>
        <v>0</v>
      </c>
      <c r="M142" s="55" t="str">
        <f t="shared" ca="1" si="43"/>
        <v>?</v>
      </c>
    </row>
    <row r="143" spans="1:13" x14ac:dyDescent="0.25">
      <c r="A143" s="44">
        <v>44316</v>
      </c>
      <c r="B143" s="56" t="str">
        <f t="shared" si="38"/>
        <v>Fri</v>
      </c>
      <c r="C143" s="45">
        <f t="shared" ca="1" si="34"/>
        <v>0.6926328721077909</v>
      </c>
      <c r="D143" s="45">
        <f t="shared" ca="1" si="35"/>
        <v>0.31648327384865144</v>
      </c>
      <c r="E143" s="54">
        <f t="shared" ca="1" si="39"/>
        <v>14.972409641780654</v>
      </c>
      <c r="F143" s="47">
        <f t="shared" ca="1" si="40"/>
        <v>258</v>
      </c>
      <c r="G143" s="48">
        <f t="shared" ca="1" si="36"/>
        <v>59</v>
      </c>
      <c r="H143" s="48">
        <f t="shared" ca="1" si="41"/>
        <v>199</v>
      </c>
      <c r="I143" s="51">
        <f t="shared" ca="1" si="18"/>
        <v>0</v>
      </c>
      <c r="J143" s="46">
        <f t="shared" ca="1" si="37"/>
        <v>0</v>
      </c>
      <c r="K143" s="53">
        <f t="shared" ca="1" si="19"/>
        <v>0</v>
      </c>
      <c r="L143" s="51">
        <f t="shared" ca="1" si="42"/>
        <v>0</v>
      </c>
      <c r="M143" s="55" t="str">
        <f t="shared" ca="1" si="43"/>
        <v>?</v>
      </c>
    </row>
    <row r="144" spans="1:13" x14ac:dyDescent="0.25">
      <c r="A144" s="44">
        <v>44317</v>
      </c>
      <c r="B144" s="56" t="str">
        <f t="shared" si="38"/>
        <v>Sat</v>
      </c>
      <c r="C144" s="45">
        <f t="shared" ca="1" si="34"/>
        <v>0.57431457101096683</v>
      </c>
      <c r="D144" s="45">
        <f t="shared" ca="1" si="35"/>
        <v>0.328843482706485</v>
      </c>
      <c r="E144" s="54">
        <f t="shared" ca="1" si="39"/>
        <v>18.108693880692435</v>
      </c>
      <c r="F144" s="47">
        <f t="shared" ca="1" si="40"/>
        <v>199</v>
      </c>
      <c r="G144" s="48">
        <f t="shared" ca="1" si="36"/>
        <v>24</v>
      </c>
      <c r="H144" s="48">
        <f t="shared" ca="1" si="41"/>
        <v>175</v>
      </c>
      <c r="I144" s="51">
        <f t="shared" ca="1" si="18"/>
        <v>0</v>
      </c>
      <c r="J144" s="46">
        <f t="shared" ca="1" si="37"/>
        <v>0</v>
      </c>
      <c r="K144" s="53">
        <f t="shared" ca="1" si="19"/>
        <v>0</v>
      </c>
      <c r="L144" s="51">
        <f t="shared" ca="1" si="42"/>
        <v>0</v>
      </c>
      <c r="M144" s="55" t="str">
        <f t="shared" ca="1" si="43"/>
        <v>?</v>
      </c>
    </row>
    <row r="145" spans="1:13" x14ac:dyDescent="0.25">
      <c r="A145" s="44">
        <v>44318</v>
      </c>
      <c r="B145" s="56" t="str">
        <f t="shared" si="38"/>
        <v>Sun</v>
      </c>
      <c r="C145" s="45">
        <f t="shared" ca="1" si="34"/>
        <v>0.67730307475824103</v>
      </c>
      <c r="D145" s="45">
        <f t="shared" ca="1" si="35"/>
        <v>0.42423104980551712</v>
      </c>
      <c r="E145" s="54">
        <f t="shared" ca="1" si="39"/>
        <v>17.926271401134628</v>
      </c>
      <c r="F145" s="47">
        <f t="shared" ca="1" si="40"/>
        <v>175</v>
      </c>
      <c r="G145" s="48">
        <f t="shared" ca="1" si="36"/>
        <v>19</v>
      </c>
      <c r="H145" s="48">
        <f t="shared" ca="1" si="41"/>
        <v>156</v>
      </c>
      <c r="I145" s="51">
        <f t="shared" ca="1" si="18"/>
        <v>0</v>
      </c>
      <c r="J145" s="46">
        <f t="shared" ca="1" si="37"/>
        <v>0</v>
      </c>
      <c r="K145" s="53">
        <f t="shared" ca="1" si="19"/>
        <v>0</v>
      </c>
      <c r="L145" s="51">
        <f t="shared" ca="1" si="42"/>
        <v>0</v>
      </c>
      <c r="M145" s="55" t="str">
        <f t="shared" ca="1" si="43"/>
        <v>?</v>
      </c>
    </row>
    <row r="146" spans="1:13" x14ac:dyDescent="0.25">
      <c r="A146" s="44">
        <v>44319</v>
      </c>
      <c r="B146" s="56" t="str">
        <f t="shared" si="38"/>
        <v>Mon</v>
      </c>
      <c r="C146" s="45">
        <f t="shared" ca="1" si="34"/>
        <v>0.72394622385416096</v>
      </c>
      <c r="D146" s="45">
        <f t="shared" ca="1" si="35"/>
        <v>0.30682137342803056</v>
      </c>
      <c r="E146" s="54">
        <f t="shared" ca="1" si="39"/>
        <v>13.989003589772869</v>
      </c>
      <c r="F146" s="47">
        <f t="shared" ca="1" si="40"/>
        <v>156</v>
      </c>
      <c r="G146" s="48">
        <f t="shared" ca="1" si="36"/>
        <v>70</v>
      </c>
      <c r="H146" s="48">
        <f t="shared" ca="1" si="41"/>
        <v>86</v>
      </c>
      <c r="I146" s="51">
        <f t="shared" ca="1" si="18"/>
        <v>0</v>
      </c>
      <c r="J146" s="46">
        <f t="shared" ca="1" si="37"/>
        <v>0</v>
      </c>
      <c r="K146" s="53">
        <f t="shared" ca="1" si="19"/>
        <v>0</v>
      </c>
      <c r="L146" s="51">
        <f t="shared" ca="1" si="42"/>
        <v>0</v>
      </c>
      <c r="M146" s="55" t="str">
        <f t="shared" ca="1" si="43"/>
        <v>?</v>
      </c>
    </row>
    <row r="147" spans="1:13" x14ac:dyDescent="0.25">
      <c r="A147" s="44">
        <v>44320</v>
      </c>
      <c r="B147" s="56" t="str">
        <f t="shared" si="38"/>
        <v>Tue</v>
      </c>
      <c r="C147" s="45">
        <f t="shared" ca="1" si="34"/>
        <v>0.69416345385441203</v>
      </c>
      <c r="D147" s="45">
        <f t="shared" ca="1" si="35"/>
        <v>0.3259552573680205</v>
      </c>
      <c r="E147" s="54">
        <f t="shared" ca="1" si="39"/>
        <v>15.163003284326605</v>
      </c>
      <c r="F147" s="47">
        <f t="shared" ca="1" si="40"/>
        <v>86</v>
      </c>
      <c r="G147" s="48">
        <f t="shared" ca="1" si="36"/>
        <v>66</v>
      </c>
      <c r="H147" s="48">
        <f t="shared" ca="1" si="41"/>
        <v>20</v>
      </c>
      <c r="I147" s="51">
        <f t="shared" ca="1" si="18"/>
        <v>1</v>
      </c>
      <c r="J147" s="46">
        <f t="shared" ca="1" si="37"/>
        <v>1</v>
      </c>
      <c r="K147" s="53">
        <f t="shared" ca="1" si="19"/>
        <v>57.575757575757578</v>
      </c>
      <c r="L147" s="51">
        <f t="shared" ca="1" si="42"/>
        <v>380</v>
      </c>
      <c r="M147" s="55">
        <f t="shared" ca="1" si="43"/>
        <v>400</v>
      </c>
    </row>
    <row r="148" spans="1:13" x14ac:dyDescent="0.25">
      <c r="A148" s="44">
        <v>44321</v>
      </c>
      <c r="B148" s="56" t="str">
        <f t="shared" si="38"/>
        <v>Wed</v>
      </c>
      <c r="C148" s="45">
        <f t="shared" ca="1" si="34"/>
        <v>0.71022142911458586</v>
      </c>
      <c r="D148" s="45">
        <f t="shared" ca="1" si="35"/>
        <v>0.33829716806864796</v>
      </c>
      <c r="E148" s="54">
        <f t="shared" ca="1" si="39"/>
        <v>15.07381773489749</v>
      </c>
      <c r="F148" s="47">
        <f t="shared" ca="1" si="40"/>
        <v>400</v>
      </c>
      <c r="G148" s="48">
        <f t="shared" ca="1" si="36"/>
        <v>64</v>
      </c>
      <c r="H148" s="48">
        <f t="shared" ca="1" si="41"/>
        <v>336</v>
      </c>
      <c r="I148" s="51">
        <f t="shared" ca="1" si="18"/>
        <v>0</v>
      </c>
      <c r="J148" s="46">
        <f t="shared" ca="1" si="37"/>
        <v>0</v>
      </c>
      <c r="K148" s="53">
        <f t="shared" ca="1" si="19"/>
        <v>0</v>
      </c>
      <c r="L148" s="51">
        <f t="shared" ca="1" si="42"/>
        <v>0</v>
      </c>
      <c r="M148" s="55" t="str">
        <f t="shared" ca="1" si="43"/>
        <v>?</v>
      </c>
    </row>
    <row r="149" spans="1:13" x14ac:dyDescent="0.25">
      <c r="A149" s="44">
        <v>44322</v>
      </c>
      <c r="B149" s="56" t="str">
        <f t="shared" si="38"/>
        <v>Thu</v>
      </c>
      <c r="C149" s="45">
        <f t="shared" ca="1" si="34"/>
        <v>0.81184153588312402</v>
      </c>
      <c r="D149" s="45">
        <f t="shared" ca="1" si="35"/>
        <v>0.28761849657404587</v>
      </c>
      <c r="E149" s="54">
        <f t="shared" ca="1" si="39"/>
        <v>11.418647056582126</v>
      </c>
      <c r="F149" s="47">
        <f t="shared" ca="1" si="40"/>
        <v>336</v>
      </c>
      <c r="G149" s="48">
        <f t="shared" ca="1" si="36"/>
        <v>76</v>
      </c>
      <c r="H149" s="48">
        <f t="shared" ca="1" si="41"/>
        <v>260</v>
      </c>
      <c r="I149" s="51">
        <f t="shared" ca="1" si="18"/>
        <v>0</v>
      </c>
      <c r="J149" s="46">
        <f t="shared" ca="1" si="37"/>
        <v>0</v>
      </c>
      <c r="K149" s="53">
        <f t="shared" ca="1" si="19"/>
        <v>0</v>
      </c>
      <c r="L149" s="51">
        <f t="shared" ca="1" si="42"/>
        <v>0</v>
      </c>
      <c r="M149" s="55" t="str">
        <f t="shared" ca="1" si="43"/>
        <v>?</v>
      </c>
    </row>
    <row r="150" spans="1:13" x14ac:dyDescent="0.25">
      <c r="A150" s="44">
        <v>44323</v>
      </c>
      <c r="B150" s="56" t="str">
        <f t="shared" si="38"/>
        <v>Fri</v>
      </c>
      <c r="C150" s="45">
        <f t="shared" ca="1" si="34"/>
        <v>0.68469305447279483</v>
      </c>
      <c r="D150" s="45">
        <f t="shared" ca="1" si="35"/>
        <v>0.31418007799749353</v>
      </c>
      <c r="E150" s="54">
        <f t="shared" ca="1" si="39"/>
        <v>15.10768856459277</v>
      </c>
      <c r="F150" s="47">
        <f t="shared" ca="1" si="40"/>
        <v>260</v>
      </c>
      <c r="G150" s="48">
        <f t="shared" ca="1" si="36"/>
        <v>61</v>
      </c>
      <c r="H150" s="48">
        <f t="shared" ca="1" si="41"/>
        <v>199</v>
      </c>
      <c r="I150" s="51">
        <f t="shared" ca="1" si="18"/>
        <v>0</v>
      </c>
      <c r="J150" s="46">
        <f t="shared" ca="1" si="37"/>
        <v>0</v>
      </c>
      <c r="K150" s="53">
        <f t="shared" ca="1" si="19"/>
        <v>0</v>
      </c>
      <c r="L150" s="51">
        <f t="shared" ca="1" si="42"/>
        <v>0</v>
      </c>
      <c r="M150" s="55" t="str">
        <f t="shared" ca="1" si="43"/>
        <v>?</v>
      </c>
    </row>
    <row r="151" spans="1:13" x14ac:dyDescent="0.25">
      <c r="A151" s="44">
        <v>44324</v>
      </c>
      <c r="B151" s="56" t="str">
        <f t="shared" si="38"/>
        <v>Sat</v>
      </c>
      <c r="C151" s="45">
        <f t="shared" ca="1" si="34"/>
        <v>0.61918725236086392</v>
      </c>
      <c r="D151" s="45">
        <f t="shared" ca="1" si="35"/>
        <v>0.24977601402191935</v>
      </c>
      <c r="E151" s="54">
        <f t="shared" ca="1" si="39"/>
        <v>15.134130279865332</v>
      </c>
      <c r="F151" s="47">
        <f t="shared" ca="1" si="40"/>
        <v>199</v>
      </c>
      <c r="G151" s="48">
        <f t="shared" ca="1" si="36"/>
        <v>24</v>
      </c>
      <c r="H151" s="48">
        <f t="shared" ca="1" si="41"/>
        <v>175</v>
      </c>
      <c r="I151" s="51">
        <f t="shared" ca="1" si="18"/>
        <v>0</v>
      </c>
      <c r="J151" s="46">
        <f t="shared" ca="1" si="37"/>
        <v>0</v>
      </c>
      <c r="K151" s="53">
        <f t="shared" ca="1" si="19"/>
        <v>0</v>
      </c>
      <c r="L151" s="51">
        <f t="shared" ca="1" si="42"/>
        <v>0</v>
      </c>
      <c r="M151" s="55" t="str">
        <f t="shared" ca="1" si="43"/>
        <v>?</v>
      </c>
    </row>
    <row r="152" spans="1:13" x14ac:dyDescent="0.25">
      <c r="A152" s="44">
        <v>44325</v>
      </c>
      <c r="B152" s="56" t="str">
        <f t="shared" si="38"/>
        <v>Sun</v>
      </c>
      <c r="C152" s="45">
        <f t="shared" ca="1" si="34"/>
        <v>0.39154354550150544</v>
      </c>
      <c r="D152" s="45">
        <f t="shared" ca="1" si="35"/>
        <v>0.48906358742258271</v>
      </c>
      <c r="E152" s="54">
        <f t="shared" ca="1" si="39"/>
        <v>2.3404810061058545</v>
      </c>
      <c r="F152" s="47">
        <f t="shared" ca="1" si="40"/>
        <v>175</v>
      </c>
      <c r="G152" s="48">
        <f t="shared" ca="1" si="36"/>
        <v>19</v>
      </c>
      <c r="H152" s="48">
        <f t="shared" ca="1" si="41"/>
        <v>156</v>
      </c>
      <c r="I152" s="51">
        <f t="shared" ca="1" si="18"/>
        <v>0</v>
      </c>
      <c r="J152" s="46">
        <f t="shared" ca="1" si="37"/>
        <v>0</v>
      </c>
      <c r="K152" s="53">
        <f t="shared" ca="1" si="19"/>
        <v>0</v>
      </c>
      <c r="L152" s="51">
        <f t="shared" ca="1" si="42"/>
        <v>0</v>
      </c>
      <c r="M152" s="55" t="str">
        <f t="shared" ca="1" si="43"/>
        <v>?</v>
      </c>
    </row>
    <row r="153" spans="1:13" x14ac:dyDescent="0.25">
      <c r="A153" s="44">
        <v>44326</v>
      </c>
      <c r="B153" s="56" t="str">
        <f t="shared" si="38"/>
        <v>Mon</v>
      </c>
      <c r="C153" s="45">
        <f t="shared" ref="C153:C216" ca="1" si="44">VLOOKUP(WEEKDAY(A153),$D$7:$J$13,4)+_xlfn.NORM.INV(RAND(),0,VLOOKUP(WEEKDAY(A153),$D$7:$J$13,5))</f>
        <v>0.68815998951304058</v>
      </c>
      <c r="D153" s="45">
        <f t="shared" ref="D153:D216" ca="1" si="45">VLOOKUP(WEEKDAY(A153),$D$7:$J$13,6)+_xlfn.NORM.INV(RAND(),0,VLOOKUP(WEEKDAY(A153),$D$7:$J$13,7))</f>
        <v>0.32490443535643815</v>
      </c>
      <c r="E153" s="54">
        <f t="shared" ca="1" si="39"/>
        <v>15.28186670024154</v>
      </c>
      <c r="F153" s="47">
        <f t="shared" ca="1" si="40"/>
        <v>156</v>
      </c>
      <c r="G153" s="48">
        <f t="shared" ref="G153:G216" ca="1" si="46">INT(VLOOKUP(WEEKDAY(A153),$D$7:$J$13,2)+_xlfn.NORM.INV(RAND(),0,VLOOKUP(WEEKDAY(A153),$D$7:$J$13,3)))</f>
        <v>66</v>
      </c>
      <c r="H153" s="48">
        <f t="shared" ca="1" si="41"/>
        <v>90</v>
      </c>
      <c r="I153" s="51">
        <f t="shared" ca="1" si="18"/>
        <v>0</v>
      </c>
      <c r="J153" s="46">
        <f t="shared" ref="J153:J216" ca="1" si="47">IF(I153,IF(RAND()&gt;0.9,0,1),0)</f>
        <v>0</v>
      </c>
      <c r="K153" s="53">
        <f t="shared" ca="1" si="19"/>
        <v>0</v>
      </c>
      <c r="L153" s="51">
        <f t="shared" ca="1" si="42"/>
        <v>0</v>
      </c>
      <c r="M153" s="55" t="str">
        <f t="shared" ca="1" si="43"/>
        <v>?</v>
      </c>
    </row>
    <row r="154" spans="1:13" x14ac:dyDescent="0.25">
      <c r="A154" s="44">
        <v>44327</v>
      </c>
      <c r="B154" s="56" t="str">
        <f t="shared" si="38"/>
        <v>Tue</v>
      </c>
      <c r="C154" s="45">
        <f t="shared" ca="1" si="44"/>
        <v>0.72328404655448453</v>
      </c>
      <c r="D154" s="45">
        <f t="shared" ca="1" si="45"/>
        <v>0.29600299422433191</v>
      </c>
      <c r="E154" s="54">
        <f t="shared" ca="1" si="39"/>
        <v>13.745254744076336</v>
      </c>
      <c r="F154" s="47">
        <f t="shared" ca="1" si="40"/>
        <v>90</v>
      </c>
      <c r="G154" s="48">
        <f t="shared" ca="1" si="46"/>
        <v>63</v>
      </c>
      <c r="H154" s="48">
        <f t="shared" ca="1" si="41"/>
        <v>27</v>
      </c>
      <c r="I154" s="51">
        <f t="shared" ca="1" si="18"/>
        <v>1</v>
      </c>
      <c r="J154" s="46">
        <f t="shared" ca="1" si="47"/>
        <v>1</v>
      </c>
      <c r="K154" s="53">
        <f t="shared" ca="1" si="19"/>
        <v>56.515151515151516</v>
      </c>
      <c r="L154" s="51">
        <f t="shared" ca="1" si="42"/>
        <v>373</v>
      </c>
      <c r="M154" s="55">
        <f t="shared" ca="1" si="43"/>
        <v>400</v>
      </c>
    </row>
    <row r="155" spans="1:13" x14ac:dyDescent="0.25">
      <c r="A155" s="44">
        <v>44328</v>
      </c>
      <c r="B155" s="56" t="str">
        <f t="shared" si="38"/>
        <v>Wed</v>
      </c>
      <c r="C155" s="45">
        <f t="shared" ca="1" si="44"/>
        <v>0.68365170210116422</v>
      </c>
      <c r="D155" s="45">
        <f t="shared" ca="1" si="45"/>
        <v>0.33391202475204934</v>
      </c>
      <c r="E155" s="54">
        <f t="shared" ca="1" si="39"/>
        <v>15.606247743621244</v>
      </c>
      <c r="F155" s="47">
        <f t="shared" ca="1" si="40"/>
        <v>400</v>
      </c>
      <c r="G155" s="48">
        <f t="shared" ca="1" si="46"/>
        <v>67</v>
      </c>
      <c r="H155" s="48">
        <f t="shared" ca="1" si="41"/>
        <v>333</v>
      </c>
      <c r="I155" s="51">
        <f t="shared" ca="1" si="18"/>
        <v>0</v>
      </c>
      <c r="J155" s="46">
        <f t="shared" ca="1" si="47"/>
        <v>0</v>
      </c>
      <c r="K155" s="53">
        <f t="shared" ca="1" si="19"/>
        <v>0</v>
      </c>
      <c r="L155" s="51">
        <f t="shared" ca="1" si="42"/>
        <v>0</v>
      </c>
      <c r="M155" s="55" t="str">
        <f t="shared" ca="1" si="43"/>
        <v>?</v>
      </c>
    </row>
    <row r="156" spans="1:13" x14ac:dyDescent="0.25">
      <c r="A156" s="44">
        <v>44329</v>
      </c>
      <c r="B156" s="56" t="str">
        <f t="shared" si="38"/>
        <v>Thu</v>
      </c>
      <c r="C156" s="45">
        <f t="shared" ca="1" si="44"/>
        <v>0.7968989033281948</v>
      </c>
      <c r="D156" s="45">
        <f t="shared" ca="1" si="45"/>
        <v>0.31285660044572655</v>
      </c>
      <c r="E156" s="54">
        <f t="shared" ca="1" si="39"/>
        <v>12.382984730820761</v>
      </c>
      <c r="F156" s="47">
        <f t="shared" ca="1" si="40"/>
        <v>333</v>
      </c>
      <c r="G156" s="48">
        <f t="shared" ca="1" si="46"/>
        <v>77</v>
      </c>
      <c r="H156" s="48">
        <f t="shared" ca="1" si="41"/>
        <v>256</v>
      </c>
      <c r="I156" s="51">
        <f t="shared" ca="1" si="18"/>
        <v>0</v>
      </c>
      <c r="J156" s="46">
        <f t="shared" ca="1" si="47"/>
        <v>0</v>
      </c>
      <c r="K156" s="53">
        <f t="shared" ca="1" si="19"/>
        <v>0</v>
      </c>
      <c r="L156" s="51">
        <f t="shared" ca="1" si="42"/>
        <v>0</v>
      </c>
      <c r="M156" s="55" t="str">
        <f t="shared" ca="1" si="43"/>
        <v>?</v>
      </c>
    </row>
    <row r="157" spans="1:13" x14ac:dyDescent="0.25">
      <c r="A157" s="44">
        <v>44330</v>
      </c>
      <c r="B157" s="56" t="str">
        <f t="shared" si="38"/>
        <v>Fri</v>
      </c>
      <c r="C157" s="45">
        <f t="shared" ca="1" si="44"/>
        <v>0.68178076041452429</v>
      </c>
      <c r="D157" s="45">
        <f t="shared" ca="1" si="45"/>
        <v>0.31891672637838375</v>
      </c>
      <c r="E157" s="54">
        <f t="shared" ca="1" si="39"/>
        <v>15.291263183132628</v>
      </c>
      <c r="F157" s="47">
        <f t="shared" ca="1" si="40"/>
        <v>256</v>
      </c>
      <c r="G157" s="48">
        <f t="shared" ca="1" si="46"/>
        <v>58</v>
      </c>
      <c r="H157" s="48">
        <f t="shared" ca="1" si="41"/>
        <v>198</v>
      </c>
      <c r="I157" s="51">
        <f t="shared" ca="1" si="18"/>
        <v>0</v>
      </c>
      <c r="J157" s="46">
        <f t="shared" ca="1" si="47"/>
        <v>0</v>
      </c>
      <c r="K157" s="53">
        <f t="shared" ca="1" si="19"/>
        <v>0</v>
      </c>
      <c r="L157" s="51">
        <f t="shared" ca="1" si="42"/>
        <v>0</v>
      </c>
      <c r="M157" s="55" t="str">
        <f t="shared" ca="1" si="43"/>
        <v>?</v>
      </c>
    </row>
    <row r="158" spans="1:13" x14ac:dyDescent="0.25">
      <c r="A158" s="44">
        <v>44331</v>
      </c>
      <c r="B158" s="56" t="str">
        <f t="shared" si="38"/>
        <v>Sat</v>
      </c>
      <c r="C158" s="45">
        <f t="shared" ca="1" si="44"/>
        <v>0.49841893864629527</v>
      </c>
      <c r="D158" s="45">
        <f t="shared" ca="1" si="45"/>
        <v>0.3664676672050895</v>
      </c>
      <c r="E158" s="54">
        <f t="shared" ca="1" si="39"/>
        <v>20.833169485411062</v>
      </c>
      <c r="F158" s="47">
        <f t="shared" ca="1" si="40"/>
        <v>198</v>
      </c>
      <c r="G158" s="48">
        <f t="shared" ca="1" si="46"/>
        <v>25</v>
      </c>
      <c r="H158" s="48">
        <f t="shared" ca="1" si="41"/>
        <v>173</v>
      </c>
      <c r="I158" s="51">
        <f t="shared" ca="1" si="18"/>
        <v>0</v>
      </c>
      <c r="J158" s="46">
        <f t="shared" ca="1" si="47"/>
        <v>0</v>
      </c>
      <c r="K158" s="53">
        <f t="shared" ca="1" si="19"/>
        <v>0</v>
      </c>
      <c r="L158" s="51">
        <f t="shared" ca="1" si="42"/>
        <v>0</v>
      </c>
      <c r="M158" s="55" t="str">
        <f t="shared" ca="1" si="43"/>
        <v>?</v>
      </c>
    </row>
    <row r="159" spans="1:13" x14ac:dyDescent="0.25">
      <c r="A159" s="44">
        <v>44332</v>
      </c>
      <c r="B159" s="56" t="str">
        <f t="shared" si="38"/>
        <v>Sun</v>
      </c>
      <c r="C159" s="45">
        <f t="shared" ca="1" si="44"/>
        <v>0.5354719421619506</v>
      </c>
      <c r="D159" s="45">
        <f t="shared" ca="1" si="45"/>
        <v>0.37567551099800278</v>
      </c>
      <c r="E159" s="54">
        <f t="shared" ca="1" si="39"/>
        <v>20.164885652065252</v>
      </c>
      <c r="F159" s="47">
        <f t="shared" ca="1" si="40"/>
        <v>173</v>
      </c>
      <c r="G159" s="48">
        <f t="shared" ca="1" si="46"/>
        <v>19</v>
      </c>
      <c r="H159" s="48">
        <f t="shared" ca="1" si="41"/>
        <v>154</v>
      </c>
      <c r="I159" s="51">
        <f t="shared" ca="1" si="18"/>
        <v>0</v>
      </c>
      <c r="J159" s="46">
        <f t="shared" ca="1" si="47"/>
        <v>0</v>
      </c>
      <c r="K159" s="53">
        <f t="shared" ca="1" si="19"/>
        <v>0</v>
      </c>
      <c r="L159" s="51">
        <f t="shared" ca="1" si="42"/>
        <v>0</v>
      </c>
      <c r="M159" s="55" t="str">
        <f t="shared" ca="1" si="43"/>
        <v>?</v>
      </c>
    </row>
    <row r="160" spans="1:13" x14ac:dyDescent="0.25">
      <c r="A160" s="44">
        <v>44333</v>
      </c>
      <c r="B160" s="56" t="str">
        <f t="shared" si="38"/>
        <v>Mon</v>
      </c>
      <c r="C160" s="45">
        <f t="shared" ca="1" si="44"/>
        <v>0.70095372523168653</v>
      </c>
      <c r="D160" s="45">
        <f t="shared" ca="1" si="45"/>
        <v>0.29369397079932802</v>
      </c>
      <c r="E160" s="54">
        <f t="shared" ca="1" si="39"/>
        <v>14.225765893623397</v>
      </c>
      <c r="F160" s="47">
        <f t="shared" ca="1" si="40"/>
        <v>154</v>
      </c>
      <c r="G160" s="48">
        <f t="shared" ca="1" si="46"/>
        <v>68</v>
      </c>
      <c r="H160" s="48">
        <f t="shared" ca="1" si="41"/>
        <v>86</v>
      </c>
      <c r="I160" s="51">
        <f t="shared" ca="1" si="18"/>
        <v>0</v>
      </c>
      <c r="J160" s="46">
        <f t="shared" ca="1" si="47"/>
        <v>0</v>
      </c>
      <c r="K160" s="53">
        <f t="shared" ca="1" si="19"/>
        <v>0</v>
      </c>
      <c r="L160" s="51">
        <f t="shared" ca="1" si="42"/>
        <v>0</v>
      </c>
      <c r="M160" s="55" t="str">
        <f t="shared" ca="1" si="43"/>
        <v>?</v>
      </c>
    </row>
    <row r="161" spans="1:13" x14ac:dyDescent="0.25">
      <c r="A161" s="44">
        <v>44334</v>
      </c>
      <c r="B161" s="56" t="str">
        <f t="shared" si="38"/>
        <v>Tue</v>
      </c>
      <c r="C161" s="45">
        <f t="shared" ca="1" si="44"/>
        <v>0.7178919925052597</v>
      </c>
      <c r="D161" s="45">
        <f t="shared" ca="1" si="45"/>
        <v>0.33512777732834248</v>
      </c>
      <c r="E161" s="54">
        <f t="shared" ca="1" si="39"/>
        <v>14.813658835753985</v>
      </c>
      <c r="F161" s="47">
        <f t="shared" ca="1" si="40"/>
        <v>86</v>
      </c>
      <c r="G161" s="48">
        <f t="shared" ca="1" si="46"/>
        <v>65</v>
      </c>
      <c r="H161" s="48">
        <f t="shared" ca="1" si="41"/>
        <v>21</v>
      </c>
      <c r="I161" s="51">
        <f t="shared" ca="1" si="18"/>
        <v>1</v>
      </c>
      <c r="J161" s="46">
        <f t="shared" ca="1" si="47"/>
        <v>1</v>
      </c>
      <c r="K161" s="53">
        <f t="shared" ca="1" si="19"/>
        <v>57.424242424242429</v>
      </c>
      <c r="L161" s="51">
        <f t="shared" ca="1" si="42"/>
        <v>379</v>
      </c>
      <c r="M161" s="55">
        <f t="shared" ca="1" si="43"/>
        <v>400</v>
      </c>
    </row>
    <row r="162" spans="1:13" x14ac:dyDescent="0.25">
      <c r="A162" s="44">
        <v>44335</v>
      </c>
      <c r="B162" s="56" t="str">
        <f t="shared" si="38"/>
        <v>Wed</v>
      </c>
      <c r="C162" s="45">
        <f t="shared" ca="1" si="44"/>
        <v>0.73617627549995146</v>
      </c>
      <c r="D162" s="45">
        <f t="shared" ca="1" si="45"/>
        <v>0.29382143283539752</v>
      </c>
      <c r="E162" s="54">
        <f t="shared" ca="1" si="39"/>
        <v>13.383483776050706</v>
      </c>
      <c r="F162" s="47">
        <f t="shared" ca="1" si="40"/>
        <v>400</v>
      </c>
      <c r="G162" s="48">
        <f t="shared" ca="1" si="46"/>
        <v>64</v>
      </c>
      <c r="H162" s="48">
        <f t="shared" ca="1" si="41"/>
        <v>336</v>
      </c>
      <c r="I162" s="51">
        <f t="shared" ca="1" si="18"/>
        <v>0</v>
      </c>
      <c r="J162" s="46">
        <f t="shared" ca="1" si="47"/>
        <v>0</v>
      </c>
      <c r="K162" s="53">
        <f t="shared" ca="1" si="19"/>
        <v>0</v>
      </c>
      <c r="L162" s="51">
        <f t="shared" ca="1" si="42"/>
        <v>0</v>
      </c>
      <c r="M162" s="55" t="str">
        <f t="shared" ca="1" si="43"/>
        <v>?</v>
      </c>
    </row>
    <row r="163" spans="1:13" x14ac:dyDescent="0.25">
      <c r="A163" s="44">
        <v>44336</v>
      </c>
      <c r="B163" s="56" t="str">
        <f t="shared" si="38"/>
        <v>Thu</v>
      </c>
      <c r="C163" s="45">
        <f t="shared" ca="1" si="44"/>
        <v>0.78177839746187117</v>
      </c>
      <c r="D163" s="45">
        <f t="shared" ca="1" si="45"/>
        <v>0.29984929513215614</v>
      </c>
      <c r="E163" s="54">
        <f t="shared" ca="1" si="39"/>
        <v>12.433701544086841</v>
      </c>
      <c r="F163" s="47">
        <f t="shared" ca="1" si="40"/>
        <v>336</v>
      </c>
      <c r="G163" s="48">
        <f t="shared" ca="1" si="46"/>
        <v>74</v>
      </c>
      <c r="H163" s="48">
        <f t="shared" ca="1" si="41"/>
        <v>262</v>
      </c>
      <c r="I163" s="51">
        <f t="shared" ca="1" si="18"/>
        <v>0</v>
      </c>
      <c r="J163" s="46">
        <f t="shared" ca="1" si="47"/>
        <v>0</v>
      </c>
      <c r="K163" s="53">
        <f t="shared" ca="1" si="19"/>
        <v>0</v>
      </c>
      <c r="L163" s="51">
        <f t="shared" ca="1" si="42"/>
        <v>0</v>
      </c>
      <c r="M163" s="55" t="str">
        <f t="shared" ca="1" si="43"/>
        <v>?</v>
      </c>
    </row>
    <row r="164" spans="1:13" x14ac:dyDescent="0.25">
      <c r="A164" s="44">
        <v>44337</v>
      </c>
      <c r="B164" s="56" t="str">
        <f t="shared" si="38"/>
        <v>Fri</v>
      </c>
      <c r="C164" s="45">
        <f t="shared" ca="1" si="44"/>
        <v>0.66828140327610219</v>
      </c>
      <c r="D164" s="45">
        <f t="shared" ca="1" si="45"/>
        <v>0.3285698831868275</v>
      </c>
      <c r="E164" s="54">
        <f t="shared" ca="1" si="39"/>
        <v>15.846923517857409</v>
      </c>
      <c r="F164" s="47">
        <f t="shared" ca="1" si="40"/>
        <v>262</v>
      </c>
      <c r="G164" s="48">
        <f t="shared" ca="1" si="46"/>
        <v>63</v>
      </c>
      <c r="H164" s="48">
        <f t="shared" ca="1" si="41"/>
        <v>199</v>
      </c>
      <c r="I164" s="51">
        <f t="shared" ca="1" si="18"/>
        <v>0</v>
      </c>
      <c r="J164" s="46">
        <f t="shared" ca="1" si="47"/>
        <v>0</v>
      </c>
      <c r="K164" s="53">
        <f t="shared" ca="1" si="19"/>
        <v>0</v>
      </c>
      <c r="L164" s="51">
        <f t="shared" ca="1" si="42"/>
        <v>0</v>
      </c>
      <c r="M164" s="55" t="str">
        <f t="shared" ca="1" si="43"/>
        <v>?</v>
      </c>
    </row>
    <row r="165" spans="1:13" x14ac:dyDescent="0.25">
      <c r="A165" s="44">
        <v>44338</v>
      </c>
      <c r="B165" s="56" t="str">
        <f t="shared" si="38"/>
        <v>Sat</v>
      </c>
      <c r="C165" s="45">
        <f t="shared" ca="1" si="44"/>
        <v>0.63829498837501586</v>
      </c>
      <c r="D165" s="45">
        <f t="shared" ca="1" si="45"/>
        <v>0.47705466253279638</v>
      </c>
      <c r="E165" s="54">
        <f t="shared" ca="1" si="39"/>
        <v>20.130232179786731</v>
      </c>
      <c r="F165" s="47">
        <f t="shared" ca="1" si="40"/>
        <v>199</v>
      </c>
      <c r="G165" s="48">
        <f t="shared" ca="1" si="46"/>
        <v>30</v>
      </c>
      <c r="H165" s="48">
        <f t="shared" ca="1" si="41"/>
        <v>169</v>
      </c>
      <c r="I165" s="51">
        <f t="shared" ca="1" si="18"/>
        <v>0</v>
      </c>
      <c r="J165" s="46">
        <f t="shared" ca="1" si="47"/>
        <v>0</v>
      </c>
      <c r="K165" s="53">
        <f t="shared" ca="1" si="19"/>
        <v>0</v>
      </c>
      <c r="L165" s="51">
        <f t="shared" ca="1" si="42"/>
        <v>0</v>
      </c>
      <c r="M165" s="55" t="str">
        <f t="shared" ca="1" si="43"/>
        <v>?</v>
      </c>
    </row>
    <row r="166" spans="1:13" x14ac:dyDescent="0.25">
      <c r="A166" s="44">
        <v>44339</v>
      </c>
      <c r="B166" s="56" t="str">
        <f t="shared" si="38"/>
        <v>Sun</v>
      </c>
      <c r="C166" s="45">
        <f t="shared" ca="1" si="44"/>
        <v>0.48382616630610731</v>
      </c>
      <c r="D166" s="45">
        <f t="shared" ca="1" si="45"/>
        <v>0.27619134701135084</v>
      </c>
      <c r="E166" s="54">
        <f t="shared" ca="1" si="39"/>
        <v>19.016764336925846</v>
      </c>
      <c r="F166" s="47">
        <f t="shared" ca="1" si="40"/>
        <v>169</v>
      </c>
      <c r="G166" s="48">
        <f t="shared" ca="1" si="46"/>
        <v>20</v>
      </c>
      <c r="H166" s="48">
        <f t="shared" ca="1" si="41"/>
        <v>149</v>
      </c>
      <c r="I166" s="51">
        <f t="shared" ca="1" si="18"/>
        <v>0</v>
      </c>
      <c r="J166" s="46">
        <f t="shared" ca="1" si="47"/>
        <v>0</v>
      </c>
      <c r="K166" s="53">
        <f t="shared" ca="1" si="19"/>
        <v>0</v>
      </c>
      <c r="L166" s="51">
        <f t="shared" ca="1" si="42"/>
        <v>0</v>
      </c>
      <c r="M166" s="55" t="str">
        <f t="shared" ca="1" si="43"/>
        <v>?</v>
      </c>
    </row>
    <row r="167" spans="1:13" x14ac:dyDescent="0.25">
      <c r="A167" s="44">
        <v>44340</v>
      </c>
      <c r="B167" s="56" t="str">
        <f t="shared" si="38"/>
        <v>Mon</v>
      </c>
      <c r="C167" s="45">
        <f t="shared" ca="1" si="44"/>
        <v>0.70477593340036848</v>
      </c>
      <c r="D167" s="45">
        <f t="shared" ca="1" si="45"/>
        <v>0.31467757256546247</v>
      </c>
      <c r="E167" s="54">
        <f t="shared" ca="1" si="39"/>
        <v>14.637639339962256</v>
      </c>
      <c r="F167" s="47">
        <f t="shared" ca="1" si="40"/>
        <v>149</v>
      </c>
      <c r="G167" s="48">
        <f t="shared" ca="1" si="46"/>
        <v>72</v>
      </c>
      <c r="H167" s="48">
        <f t="shared" ca="1" si="41"/>
        <v>77</v>
      </c>
      <c r="I167" s="51">
        <f t="shared" ca="1" si="18"/>
        <v>1</v>
      </c>
      <c r="J167" s="46">
        <f t="shared" ca="1" si="47"/>
        <v>1</v>
      </c>
      <c r="K167" s="53">
        <f t="shared" ca="1" si="19"/>
        <v>48.939393939393945</v>
      </c>
      <c r="L167" s="51">
        <f t="shared" ca="1" si="42"/>
        <v>323</v>
      </c>
      <c r="M167" s="55">
        <f t="shared" ca="1" si="43"/>
        <v>400</v>
      </c>
    </row>
    <row r="168" spans="1:13" x14ac:dyDescent="0.25">
      <c r="A168" s="44">
        <v>44341</v>
      </c>
      <c r="B168" s="56" t="str">
        <f t="shared" si="38"/>
        <v>Tue</v>
      </c>
      <c r="C168" s="45">
        <f t="shared" ca="1" si="44"/>
        <v>0.707454418519738</v>
      </c>
      <c r="D168" s="45">
        <f t="shared" ca="1" si="45"/>
        <v>0.32743956242532724</v>
      </c>
      <c r="E168" s="54">
        <f t="shared" ca="1" si="39"/>
        <v>14.879643453734142</v>
      </c>
      <c r="F168" s="47">
        <f t="shared" ca="1" si="40"/>
        <v>400</v>
      </c>
      <c r="G168" s="48">
        <f t="shared" ca="1" si="46"/>
        <v>63</v>
      </c>
      <c r="H168" s="48">
        <f t="shared" ca="1" si="41"/>
        <v>337</v>
      </c>
      <c r="I168" s="51">
        <f t="shared" ca="1" si="18"/>
        <v>0</v>
      </c>
      <c r="J168" s="46">
        <f t="shared" ca="1" si="47"/>
        <v>0</v>
      </c>
      <c r="K168" s="53">
        <f t="shared" ca="1" si="19"/>
        <v>0</v>
      </c>
      <c r="L168" s="51">
        <f t="shared" ca="1" si="42"/>
        <v>0</v>
      </c>
      <c r="M168" s="55" t="str">
        <f t="shared" ca="1" si="43"/>
        <v>?</v>
      </c>
    </row>
    <row r="169" spans="1:13" x14ac:dyDescent="0.25">
      <c r="A169" s="44">
        <v>44342</v>
      </c>
      <c r="B169" s="56" t="str">
        <f t="shared" si="38"/>
        <v>Wed</v>
      </c>
      <c r="C169" s="45">
        <f t="shared" ca="1" si="44"/>
        <v>0.71459465682491752</v>
      </c>
      <c r="D169" s="45">
        <f t="shared" ca="1" si="45"/>
        <v>0.27777246651447796</v>
      </c>
      <c r="E169" s="54">
        <f t="shared" ca="1" si="39"/>
        <v>13.516267432549451</v>
      </c>
      <c r="F169" s="47">
        <f t="shared" ca="1" si="40"/>
        <v>337</v>
      </c>
      <c r="G169" s="48">
        <f t="shared" ca="1" si="46"/>
        <v>66</v>
      </c>
      <c r="H169" s="48">
        <f t="shared" ca="1" si="41"/>
        <v>271</v>
      </c>
      <c r="I169" s="51">
        <f t="shared" ca="1" si="18"/>
        <v>0</v>
      </c>
      <c r="J169" s="46">
        <f t="shared" ca="1" si="47"/>
        <v>0</v>
      </c>
      <c r="K169" s="53">
        <f t="shared" ca="1" si="19"/>
        <v>0</v>
      </c>
      <c r="L169" s="51">
        <f t="shared" ca="1" si="42"/>
        <v>0</v>
      </c>
      <c r="M169" s="55" t="str">
        <f t="shared" ca="1" si="43"/>
        <v>?</v>
      </c>
    </row>
    <row r="170" spans="1:13" x14ac:dyDescent="0.25">
      <c r="A170" s="44">
        <v>44343</v>
      </c>
      <c r="B170" s="56" t="str">
        <f t="shared" si="38"/>
        <v>Thu</v>
      </c>
      <c r="C170" s="45">
        <f t="shared" ca="1" si="44"/>
        <v>0.77016710826007229</v>
      </c>
      <c r="D170" s="45">
        <f t="shared" ca="1" si="45"/>
        <v>0.29918981595993488</v>
      </c>
      <c r="E170" s="54">
        <f t="shared" ca="1" si="39"/>
        <v>12.696544984796702</v>
      </c>
      <c r="F170" s="47">
        <f t="shared" ca="1" si="40"/>
        <v>271</v>
      </c>
      <c r="G170" s="48">
        <f t="shared" ca="1" si="46"/>
        <v>71</v>
      </c>
      <c r="H170" s="48">
        <f t="shared" ca="1" si="41"/>
        <v>200</v>
      </c>
      <c r="I170" s="51">
        <f t="shared" ca="1" si="18"/>
        <v>0</v>
      </c>
      <c r="J170" s="46">
        <f t="shared" ca="1" si="47"/>
        <v>0</v>
      </c>
      <c r="K170" s="53">
        <f t="shared" ca="1" si="19"/>
        <v>0</v>
      </c>
      <c r="L170" s="51">
        <f t="shared" ca="1" si="42"/>
        <v>0</v>
      </c>
      <c r="M170" s="55" t="str">
        <f t="shared" ca="1" si="43"/>
        <v>?</v>
      </c>
    </row>
    <row r="171" spans="1:13" x14ac:dyDescent="0.25">
      <c r="A171" s="44">
        <v>44344</v>
      </c>
      <c r="B171" s="56" t="str">
        <f t="shared" si="38"/>
        <v>Fri</v>
      </c>
      <c r="C171" s="45">
        <f t="shared" ca="1" si="44"/>
        <v>0.68866689549846394</v>
      </c>
      <c r="D171" s="45">
        <f t="shared" ca="1" si="45"/>
        <v>0.33586591059278487</v>
      </c>
      <c r="E171" s="54">
        <f t="shared" ca="1" si="39"/>
        <v>15.532776362263704</v>
      </c>
      <c r="F171" s="47">
        <f t="shared" ca="1" si="40"/>
        <v>200</v>
      </c>
      <c r="G171" s="48">
        <f t="shared" ca="1" si="46"/>
        <v>56</v>
      </c>
      <c r="H171" s="48">
        <f t="shared" ca="1" si="41"/>
        <v>144</v>
      </c>
      <c r="I171" s="51">
        <f t="shared" ca="1" si="18"/>
        <v>0</v>
      </c>
      <c r="J171" s="46">
        <f t="shared" ca="1" si="47"/>
        <v>0</v>
      </c>
      <c r="K171" s="53">
        <f t="shared" ca="1" si="19"/>
        <v>0</v>
      </c>
      <c r="L171" s="51">
        <f t="shared" ca="1" si="42"/>
        <v>0</v>
      </c>
      <c r="M171" s="55" t="str">
        <f t="shared" ca="1" si="43"/>
        <v>?</v>
      </c>
    </row>
    <row r="172" spans="1:13" x14ac:dyDescent="0.25">
      <c r="A172" s="44">
        <v>44345</v>
      </c>
      <c r="B172" s="56" t="str">
        <f t="shared" si="38"/>
        <v>Sat</v>
      </c>
      <c r="C172" s="45">
        <f t="shared" ca="1" si="44"/>
        <v>0.53467009230047879</v>
      </c>
      <c r="D172" s="45">
        <f t="shared" ca="1" si="45"/>
        <v>0.29541988804895125</v>
      </c>
      <c r="E172" s="54">
        <f t="shared" ca="1" si="39"/>
        <v>18.257995097963338</v>
      </c>
      <c r="F172" s="47">
        <f t="shared" ca="1" si="40"/>
        <v>144</v>
      </c>
      <c r="G172" s="48">
        <f t="shared" ca="1" si="46"/>
        <v>24</v>
      </c>
      <c r="H172" s="48">
        <f t="shared" ca="1" si="41"/>
        <v>120</v>
      </c>
      <c r="I172" s="51">
        <f t="shared" ca="1" si="18"/>
        <v>0</v>
      </c>
      <c r="J172" s="46">
        <f t="shared" ca="1" si="47"/>
        <v>0</v>
      </c>
      <c r="K172" s="53">
        <f t="shared" ca="1" si="19"/>
        <v>0</v>
      </c>
      <c r="L172" s="51">
        <f t="shared" ca="1" si="42"/>
        <v>0</v>
      </c>
      <c r="M172" s="55" t="str">
        <f t="shared" ca="1" si="43"/>
        <v>?</v>
      </c>
    </row>
    <row r="173" spans="1:13" x14ac:dyDescent="0.25">
      <c r="A173" s="44">
        <v>44346</v>
      </c>
      <c r="B173" s="56" t="str">
        <f t="shared" si="38"/>
        <v>Sun</v>
      </c>
      <c r="C173" s="45">
        <f t="shared" ca="1" si="44"/>
        <v>0.39214247332275964</v>
      </c>
      <c r="D173" s="45">
        <f t="shared" ca="1" si="45"/>
        <v>0.37511445952788125</v>
      </c>
      <c r="E173" s="54">
        <f t="shared" ca="1" si="39"/>
        <v>23.591327668922919</v>
      </c>
      <c r="F173" s="47">
        <f t="shared" ca="1" si="40"/>
        <v>120</v>
      </c>
      <c r="G173" s="48">
        <f t="shared" ca="1" si="46"/>
        <v>20</v>
      </c>
      <c r="H173" s="48">
        <f t="shared" ca="1" si="41"/>
        <v>100</v>
      </c>
      <c r="I173" s="51">
        <f t="shared" ca="1" si="18"/>
        <v>0</v>
      </c>
      <c r="J173" s="46">
        <f t="shared" ca="1" si="47"/>
        <v>0</v>
      </c>
      <c r="K173" s="53">
        <f t="shared" ca="1" si="19"/>
        <v>0</v>
      </c>
      <c r="L173" s="51">
        <f t="shared" ca="1" si="42"/>
        <v>0</v>
      </c>
      <c r="M173" s="55" t="str">
        <f t="shared" ca="1" si="43"/>
        <v>?</v>
      </c>
    </row>
    <row r="174" spans="1:13" x14ac:dyDescent="0.25">
      <c r="A174" s="44">
        <v>44347</v>
      </c>
      <c r="B174" s="56" t="str">
        <f t="shared" si="38"/>
        <v>Mon</v>
      </c>
      <c r="C174" s="45">
        <f t="shared" ca="1" si="44"/>
        <v>0.68848907469594156</v>
      </c>
      <c r="D174" s="45">
        <f t="shared" ca="1" si="45"/>
        <v>0.31576751492531729</v>
      </c>
      <c r="E174" s="54">
        <f t="shared" ca="1" si="39"/>
        <v>15.054682565505018</v>
      </c>
      <c r="F174" s="47">
        <f t="shared" ca="1" si="40"/>
        <v>100</v>
      </c>
      <c r="G174" s="48">
        <f t="shared" ca="1" si="46"/>
        <v>67</v>
      </c>
      <c r="H174" s="48">
        <f t="shared" ca="1" si="41"/>
        <v>33</v>
      </c>
      <c r="I174" s="51">
        <f t="shared" ca="1" si="18"/>
        <v>1</v>
      </c>
      <c r="J174" s="46">
        <f t="shared" ca="1" si="47"/>
        <v>1</v>
      </c>
      <c r="K174" s="53">
        <f t="shared" ca="1" si="19"/>
        <v>55.606060606060609</v>
      </c>
      <c r="L174" s="51">
        <f t="shared" ca="1" si="42"/>
        <v>367</v>
      </c>
      <c r="M174" s="55">
        <f t="shared" ca="1" si="43"/>
        <v>400</v>
      </c>
    </row>
    <row r="175" spans="1:13" x14ac:dyDescent="0.25">
      <c r="A175" s="44">
        <v>44348</v>
      </c>
      <c r="B175" s="56" t="str">
        <f t="shared" si="38"/>
        <v>Tue</v>
      </c>
      <c r="C175" s="45">
        <f t="shared" ca="1" si="44"/>
        <v>0.72159630878560699</v>
      </c>
      <c r="D175" s="45">
        <f t="shared" ca="1" si="45"/>
        <v>0.3288867744530985</v>
      </c>
      <c r="E175" s="54">
        <f t="shared" ca="1" si="39"/>
        <v>14.574971176019798</v>
      </c>
      <c r="F175" s="47">
        <f t="shared" ca="1" si="40"/>
        <v>400</v>
      </c>
      <c r="G175" s="48">
        <f t="shared" ca="1" si="46"/>
        <v>62</v>
      </c>
      <c r="H175" s="48">
        <f t="shared" ca="1" si="41"/>
        <v>338</v>
      </c>
      <c r="I175" s="51">
        <f t="shared" ca="1" si="18"/>
        <v>0</v>
      </c>
      <c r="J175" s="46">
        <f t="shared" ca="1" si="47"/>
        <v>0</v>
      </c>
      <c r="K175" s="53">
        <f t="shared" ca="1" si="19"/>
        <v>0</v>
      </c>
      <c r="L175" s="51">
        <f t="shared" ca="1" si="42"/>
        <v>0</v>
      </c>
      <c r="M175" s="55" t="str">
        <f t="shared" ca="1" si="43"/>
        <v>?</v>
      </c>
    </row>
    <row r="176" spans="1:13" x14ac:dyDescent="0.25">
      <c r="A176" s="44">
        <v>44349</v>
      </c>
      <c r="B176" s="56" t="str">
        <f t="shared" si="38"/>
        <v>Wed</v>
      </c>
      <c r="C176" s="45">
        <f t="shared" ca="1" si="44"/>
        <v>0.72837478626703789</v>
      </c>
      <c r="D176" s="45">
        <f t="shared" ca="1" si="45"/>
        <v>0.31984594839119324</v>
      </c>
      <c r="E176" s="54">
        <f t="shared" ca="1" si="39"/>
        <v>14.195307890979727</v>
      </c>
      <c r="F176" s="47">
        <f t="shared" ca="1" si="40"/>
        <v>338</v>
      </c>
      <c r="G176" s="48">
        <f t="shared" ca="1" si="46"/>
        <v>63</v>
      </c>
      <c r="H176" s="48">
        <f t="shared" ca="1" si="41"/>
        <v>275</v>
      </c>
      <c r="I176" s="51">
        <f t="shared" ca="1" si="18"/>
        <v>0</v>
      </c>
      <c r="J176" s="46">
        <f t="shared" ca="1" si="47"/>
        <v>0</v>
      </c>
      <c r="K176" s="53">
        <f t="shared" ca="1" si="19"/>
        <v>0</v>
      </c>
      <c r="L176" s="51">
        <f t="shared" ca="1" si="42"/>
        <v>0</v>
      </c>
      <c r="M176" s="55" t="str">
        <f t="shared" ca="1" si="43"/>
        <v>?</v>
      </c>
    </row>
    <row r="177" spans="1:13" x14ac:dyDescent="0.25">
      <c r="A177" s="44">
        <v>44350</v>
      </c>
      <c r="B177" s="56" t="str">
        <f t="shared" si="38"/>
        <v>Thu</v>
      </c>
      <c r="C177" s="45">
        <f t="shared" ca="1" si="44"/>
        <v>0.78911239204793115</v>
      </c>
      <c r="D177" s="45">
        <f t="shared" ca="1" si="45"/>
        <v>0.28347931736426391</v>
      </c>
      <c r="E177" s="54">
        <f t="shared" ca="1" si="39"/>
        <v>11.864806207591986</v>
      </c>
      <c r="F177" s="47">
        <f t="shared" ca="1" si="40"/>
        <v>275</v>
      </c>
      <c r="G177" s="48">
        <f t="shared" ca="1" si="46"/>
        <v>75</v>
      </c>
      <c r="H177" s="48">
        <f t="shared" ca="1" si="41"/>
        <v>200</v>
      </c>
      <c r="I177" s="51">
        <f t="shared" ca="1" si="18"/>
        <v>0</v>
      </c>
      <c r="J177" s="46">
        <f t="shared" ca="1" si="47"/>
        <v>0</v>
      </c>
      <c r="K177" s="53">
        <f t="shared" ca="1" si="19"/>
        <v>0</v>
      </c>
      <c r="L177" s="51">
        <f t="shared" ca="1" si="42"/>
        <v>0</v>
      </c>
      <c r="M177" s="55" t="str">
        <f t="shared" ca="1" si="43"/>
        <v>?</v>
      </c>
    </row>
    <row r="178" spans="1:13" x14ac:dyDescent="0.25">
      <c r="A178" s="44">
        <v>44351</v>
      </c>
      <c r="B178" s="56" t="str">
        <f t="shared" si="38"/>
        <v>Fri</v>
      </c>
      <c r="C178" s="45">
        <f t="shared" ca="1" si="44"/>
        <v>0.68985208061730385</v>
      </c>
      <c r="D178" s="45">
        <f t="shared" ca="1" si="45"/>
        <v>0.29528948981777015</v>
      </c>
      <c r="E178" s="54">
        <f t="shared" ca="1" si="39"/>
        <v>14.530497820811192</v>
      </c>
      <c r="F178" s="47">
        <f t="shared" ca="1" si="40"/>
        <v>200</v>
      </c>
      <c r="G178" s="48">
        <f t="shared" ca="1" si="46"/>
        <v>57</v>
      </c>
      <c r="H178" s="48">
        <f t="shared" ca="1" si="41"/>
        <v>143</v>
      </c>
      <c r="I178" s="51">
        <f t="shared" ca="1" si="18"/>
        <v>0</v>
      </c>
      <c r="J178" s="46">
        <f t="shared" ca="1" si="47"/>
        <v>0</v>
      </c>
      <c r="K178" s="53">
        <f t="shared" ca="1" si="19"/>
        <v>0</v>
      </c>
      <c r="L178" s="51">
        <f t="shared" ca="1" si="42"/>
        <v>0</v>
      </c>
      <c r="M178" s="55" t="str">
        <f t="shared" ca="1" si="43"/>
        <v>?</v>
      </c>
    </row>
    <row r="179" spans="1:13" x14ac:dyDescent="0.25">
      <c r="A179" s="44">
        <v>44352</v>
      </c>
      <c r="B179" s="56" t="str">
        <f t="shared" si="38"/>
        <v>Sat</v>
      </c>
      <c r="C179" s="45">
        <f t="shared" ca="1" si="44"/>
        <v>0.5704475750798027</v>
      </c>
      <c r="D179" s="45">
        <f t="shared" ca="1" si="45"/>
        <v>0.34072973316113431</v>
      </c>
      <c r="E179" s="54">
        <f t="shared" ca="1" si="39"/>
        <v>18.486771793951959</v>
      </c>
      <c r="F179" s="47">
        <f t="shared" ca="1" si="40"/>
        <v>143</v>
      </c>
      <c r="G179" s="48">
        <f t="shared" ca="1" si="46"/>
        <v>26</v>
      </c>
      <c r="H179" s="48">
        <f t="shared" ca="1" si="41"/>
        <v>117</v>
      </c>
      <c r="I179" s="51">
        <f t="shared" ca="1" si="18"/>
        <v>0</v>
      </c>
      <c r="J179" s="46">
        <f t="shared" ca="1" si="47"/>
        <v>0</v>
      </c>
      <c r="K179" s="53">
        <f t="shared" ca="1" si="19"/>
        <v>0</v>
      </c>
      <c r="L179" s="51">
        <f t="shared" ca="1" si="42"/>
        <v>0</v>
      </c>
      <c r="M179" s="55" t="str">
        <f t="shared" ca="1" si="43"/>
        <v>?</v>
      </c>
    </row>
    <row r="180" spans="1:13" x14ac:dyDescent="0.25">
      <c r="A180" s="44">
        <v>44353</v>
      </c>
      <c r="B180" s="56" t="str">
        <f t="shared" si="38"/>
        <v>Sun</v>
      </c>
      <c r="C180" s="45">
        <f t="shared" ca="1" si="44"/>
        <v>0.52030784496583748</v>
      </c>
      <c r="D180" s="45">
        <f t="shared" ca="1" si="45"/>
        <v>0.2830573457289286</v>
      </c>
      <c r="E180" s="54">
        <f t="shared" ca="1" si="39"/>
        <v>18.305988018314189</v>
      </c>
      <c r="F180" s="47">
        <f t="shared" ca="1" si="40"/>
        <v>117</v>
      </c>
      <c r="G180" s="48">
        <f t="shared" ca="1" si="46"/>
        <v>21</v>
      </c>
      <c r="H180" s="48">
        <f t="shared" ca="1" si="41"/>
        <v>96</v>
      </c>
      <c r="I180" s="51">
        <f t="shared" ca="1" si="18"/>
        <v>0</v>
      </c>
      <c r="J180" s="46">
        <f t="shared" ca="1" si="47"/>
        <v>0</v>
      </c>
      <c r="K180" s="53">
        <f t="shared" ca="1" si="19"/>
        <v>0</v>
      </c>
      <c r="L180" s="51">
        <f t="shared" ca="1" si="42"/>
        <v>0</v>
      </c>
      <c r="M180" s="55" t="str">
        <f t="shared" ca="1" si="43"/>
        <v>?</v>
      </c>
    </row>
    <row r="181" spans="1:13" x14ac:dyDescent="0.25">
      <c r="A181" s="44">
        <v>44354</v>
      </c>
      <c r="B181" s="56" t="str">
        <f t="shared" si="38"/>
        <v>Mon</v>
      </c>
      <c r="C181" s="45">
        <f t="shared" ca="1" si="44"/>
        <v>0.73574141006102078</v>
      </c>
      <c r="D181" s="45">
        <f t="shared" ca="1" si="45"/>
        <v>0.32707710562899861</v>
      </c>
      <c r="E181" s="54">
        <f t="shared" ca="1" si="39"/>
        <v>14.192056693631468</v>
      </c>
      <c r="F181" s="47">
        <f t="shared" ca="1" si="40"/>
        <v>96</v>
      </c>
      <c r="G181" s="48">
        <f t="shared" ca="1" si="46"/>
        <v>67</v>
      </c>
      <c r="H181" s="48">
        <f t="shared" ca="1" si="41"/>
        <v>29</v>
      </c>
      <c r="I181" s="51">
        <f t="shared" ca="1" si="18"/>
        <v>1</v>
      </c>
      <c r="J181" s="46">
        <f t="shared" ca="1" si="47"/>
        <v>1</v>
      </c>
      <c r="K181" s="53">
        <f t="shared" ca="1" si="19"/>
        <v>56.212121212121218</v>
      </c>
      <c r="L181" s="51">
        <f t="shared" ca="1" si="42"/>
        <v>371</v>
      </c>
      <c r="M181" s="55">
        <f t="shared" ca="1" si="43"/>
        <v>400</v>
      </c>
    </row>
    <row r="182" spans="1:13" x14ac:dyDescent="0.25">
      <c r="A182" s="44">
        <v>44355</v>
      </c>
      <c r="B182" s="56" t="str">
        <f t="shared" si="38"/>
        <v>Tue</v>
      </c>
      <c r="C182" s="45">
        <f t="shared" ca="1" si="44"/>
        <v>0.7248844107941641</v>
      </c>
      <c r="D182" s="45">
        <f t="shared" ca="1" si="45"/>
        <v>0.34955346458517433</v>
      </c>
      <c r="E182" s="54">
        <f t="shared" ca="1" si="39"/>
        <v>14.992057290984246</v>
      </c>
      <c r="F182" s="47">
        <f t="shared" ca="1" si="40"/>
        <v>400</v>
      </c>
      <c r="G182" s="48">
        <f t="shared" ca="1" si="46"/>
        <v>64</v>
      </c>
      <c r="H182" s="48">
        <f t="shared" ca="1" si="41"/>
        <v>336</v>
      </c>
      <c r="I182" s="51">
        <f t="shared" ca="1" si="18"/>
        <v>0</v>
      </c>
      <c r="J182" s="46">
        <f t="shared" ca="1" si="47"/>
        <v>0</v>
      </c>
      <c r="K182" s="53">
        <f t="shared" ca="1" si="19"/>
        <v>0</v>
      </c>
      <c r="L182" s="51">
        <f t="shared" ca="1" si="42"/>
        <v>0</v>
      </c>
      <c r="M182" s="55" t="str">
        <f t="shared" ca="1" si="43"/>
        <v>?</v>
      </c>
    </row>
    <row r="183" spans="1:13" x14ac:dyDescent="0.25">
      <c r="A183" s="44">
        <v>44356</v>
      </c>
      <c r="B183" s="56" t="str">
        <f t="shared" si="38"/>
        <v>Wed</v>
      </c>
      <c r="C183" s="45">
        <f t="shared" ca="1" si="44"/>
        <v>0.73785812203467549</v>
      </c>
      <c r="D183" s="45">
        <f t="shared" ca="1" si="45"/>
        <v>0.29036646770252078</v>
      </c>
      <c r="E183" s="54">
        <f t="shared" ca="1" si="39"/>
        <v>13.260200296028286</v>
      </c>
      <c r="F183" s="47">
        <f t="shared" ca="1" si="40"/>
        <v>336</v>
      </c>
      <c r="G183" s="48">
        <f t="shared" ca="1" si="46"/>
        <v>67</v>
      </c>
      <c r="H183" s="48">
        <f t="shared" ca="1" si="41"/>
        <v>269</v>
      </c>
      <c r="I183" s="51">
        <f t="shared" ca="1" si="18"/>
        <v>0</v>
      </c>
      <c r="J183" s="46">
        <f t="shared" ca="1" si="47"/>
        <v>0</v>
      </c>
      <c r="K183" s="53">
        <f t="shared" ca="1" si="19"/>
        <v>0</v>
      </c>
      <c r="L183" s="51">
        <f t="shared" ca="1" si="42"/>
        <v>0</v>
      </c>
      <c r="M183" s="55" t="str">
        <f t="shared" ca="1" si="43"/>
        <v>?</v>
      </c>
    </row>
    <row r="184" spans="1:13" x14ac:dyDescent="0.25">
      <c r="A184" s="44">
        <v>44357</v>
      </c>
      <c r="B184" s="56" t="str">
        <f t="shared" si="38"/>
        <v>Thu</v>
      </c>
      <c r="C184" s="45">
        <f t="shared" ca="1" si="44"/>
        <v>0.77821888164957242</v>
      </c>
      <c r="D184" s="45">
        <f t="shared" ca="1" si="45"/>
        <v>0.31952557556235944</v>
      </c>
      <c r="E184" s="54">
        <f t="shared" ca="1" si="39"/>
        <v>12.99136065390689</v>
      </c>
      <c r="F184" s="47">
        <f t="shared" ca="1" si="40"/>
        <v>269</v>
      </c>
      <c r="G184" s="48">
        <f t="shared" ca="1" si="46"/>
        <v>73</v>
      </c>
      <c r="H184" s="48">
        <f t="shared" ca="1" si="41"/>
        <v>196</v>
      </c>
      <c r="I184" s="51">
        <f t="shared" ca="1" si="18"/>
        <v>0</v>
      </c>
      <c r="J184" s="46">
        <f t="shared" ca="1" si="47"/>
        <v>0</v>
      </c>
      <c r="K184" s="53">
        <f t="shared" ca="1" si="19"/>
        <v>0</v>
      </c>
      <c r="L184" s="51">
        <f t="shared" ca="1" si="42"/>
        <v>0</v>
      </c>
      <c r="M184" s="55" t="str">
        <f t="shared" ca="1" si="43"/>
        <v>?</v>
      </c>
    </row>
    <row r="185" spans="1:13" x14ac:dyDescent="0.25">
      <c r="A185" s="44">
        <v>44358</v>
      </c>
      <c r="B185" s="56" t="str">
        <f t="shared" si="38"/>
        <v>Fri</v>
      </c>
      <c r="C185" s="45">
        <f t="shared" ca="1" si="44"/>
        <v>0.6978280000292687</v>
      </c>
      <c r="D185" s="45">
        <f t="shared" ca="1" si="45"/>
        <v>0.31563110097884656</v>
      </c>
      <c r="E185" s="54">
        <f t="shared" ca="1" si="39"/>
        <v>14.82727442278987</v>
      </c>
      <c r="F185" s="47">
        <f t="shared" ca="1" si="40"/>
        <v>196</v>
      </c>
      <c r="G185" s="48">
        <f t="shared" ca="1" si="46"/>
        <v>58</v>
      </c>
      <c r="H185" s="48">
        <f t="shared" ca="1" si="41"/>
        <v>138</v>
      </c>
      <c r="I185" s="51">
        <f t="shared" ca="1" si="18"/>
        <v>0</v>
      </c>
      <c r="J185" s="46">
        <f t="shared" ca="1" si="47"/>
        <v>0</v>
      </c>
      <c r="K185" s="53">
        <f t="shared" ca="1" si="19"/>
        <v>0</v>
      </c>
      <c r="L185" s="51">
        <f t="shared" ca="1" si="42"/>
        <v>0</v>
      </c>
      <c r="M185" s="55" t="str">
        <f t="shared" ca="1" si="43"/>
        <v>?</v>
      </c>
    </row>
    <row r="186" spans="1:13" x14ac:dyDescent="0.25">
      <c r="A186" s="44">
        <v>44359</v>
      </c>
      <c r="B186" s="56" t="str">
        <f t="shared" si="38"/>
        <v>Sat</v>
      </c>
      <c r="C186" s="45">
        <f t="shared" ca="1" si="44"/>
        <v>0.503670787510069</v>
      </c>
      <c r="D186" s="45">
        <f t="shared" ca="1" si="45"/>
        <v>0.35321927217498877</v>
      </c>
      <c r="E186" s="54">
        <f t="shared" ca="1" si="39"/>
        <v>20.389163631958073</v>
      </c>
      <c r="F186" s="47">
        <f t="shared" ca="1" si="40"/>
        <v>138</v>
      </c>
      <c r="G186" s="48">
        <f t="shared" ca="1" si="46"/>
        <v>23</v>
      </c>
      <c r="H186" s="48">
        <f t="shared" ca="1" si="41"/>
        <v>115</v>
      </c>
      <c r="I186" s="51">
        <f t="shared" ca="1" si="18"/>
        <v>0</v>
      </c>
      <c r="J186" s="46">
        <f t="shared" ca="1" si="47"/>
        <v>0</v>
      </c>
      <c r="K186" s="53">
        <f t="shared" ca="1" si="19"/>
        <v>0</v>
      </c>
      <c r="L186" s="51">
        <f t="shared" ca="1" si="42"/>
        <v>0</v>
      </c>
      <c r="M186" s="55" t="str">
        <f t="shared" ca="1" si="43"/>
        <v>?</v>
      </c>
    </row>
    <row r="187" spans="1:13" x14ac:dyDescent="0.25">
      <c r="A187" s="44">
        <v>44360</v>
      </c>
      <c r="B187" s="56" t="str">
        <f t="shared" si="38"/>
        <v>Sun</v>
      </c>
      <c r="C187" s="45">
        <f t="shared" ca="1" si="44"/>
        <v>0.55054737442907209</v>
      </c>
      <c r="D187" s="45">
        <f t="shared" ca="1" si="45"/>
        <v>0.38960278804231024</v>
      </c>
      <c r="E187" s="54">
        <f t="shared" ca="1" si="39"/>
        <v>20.137329926717719</v>
      </c>
      <c r="F187" s="47">
        <f t="shared" ca="1" si="40"/>
        <v>115</v>
      </c>
      <c r="G187" s="48">
        <f t="shared" ca="1" si="46"/>
        <v>20</v>
      </c>
      <c r="H187" s="48">
        <f t="shared" ca="1" si="41"/>
        <v>95</v>
      </c>
      <c r="I187" s="51">
        <f t="shared" ca="1" si="18"/>
        <v>0</v>
      </c>
      <c r="J187" s="46">
        <f t="shared" ca="1" si="47"/>
        <v>0</v>
      </c>
      <c r="K187" s="53">
        <f t="shared" ca="1" si="19"/>
        <v>0</v>
      </c>
      <c r="L187" s="51">
        <f t="shared" ca="1" si="42"/>
        <v>0</v>
      </c>
      <c r="M187" s="55" t="str">
        <f t="shared" ca="1" si="43"/>
        <v>?</v>
      </c>
    </row>
    <row r="188" spans="1:13" x14ac:dyDescent="0.25">
      <c r="A188" s="44">
        <v>44361</v>
      </c>
      <c r="B188" s="56" t="str">
        <f t="shared" si="38"/>
        <v>Mon</v>
      </c>
      <c r="C188" s="45">
        <f t="shared" ca="1" si="44"/>
        <v>0.68315873301708707</v>
      </c>
      <c r="D188" s="45">
        <f t="shared" ca="1" si="45"/>
        <v>0.27662368683691196</v>
      </c>
      <c r="E188" s="54">
        <f t="shared" ca="1" si="39"/>
        <v>14.243158891675797</v>
      </c>
      <c r="F188" s="47">
        <f t="shared" ca="1" si="40"/>
        <v>95</v>
      </c>
      <c r="G188" s="48">
        <f t="shared" ca="1" si="46"/>
        <v>68</v>
      </c>
      <c r="H188" s="48">
        <f t="shared" ca="1" si="41"/>
        <v>27</v>
      </c>
      <c r="I188" s="51">
        <f t="shared" ca="1" si="18"/>
        <v>1</v>
      </c>
      <c r="J188" s="46">
        <f t="shared" ca="1" si="47"/>
        <v>1</v>
      </c>
      <c r="K188" s="53">
        <f t="shared" ca="1" si="19"/>
        <v>56.515151515151516</v>
      </c>
      <c r="L188" s="51">
        <f t="shared" ca="1" si="42"/>
        <v>373</v>
      </c>
      <c r="M188" s="55">
        <f t="shared" ca="1" si="43"/>
        <v>400</v>
      </c>
    </row>
    <row r="189" spans="1:13" x14ac:dyDescent="0.25">
      <c r="A189" s="44">
        <v>44362</v>
      </c>
      <c r="B189" s="56" t="str">
        <f t="shared" si="38"/>
        <v>Tue</v>
      </c>
      <c r="C189" s="45">
        <f t="shared" ca="1" si="44"/>
        <v>0.70420981116487436</v>
      </c>
      <c r="D189" s="45">
        <f t="shared" ca="1" si="45"/>
        <v>0.31461785679299348</v>
      </c>
      <c r="E189" s="54">
        <f t="shared" ca="1" si="39"/>
        <v>14.649793095074859</v>
      </c>
      <c r="F189" s="47">
        <f t="shared" ca="1" si="40"/>
        <v>400</v>
      </c>
      <c r="G189" s="48">
        <f t="shared" ca="1" si="46"/>
        <v>63</v>
      </c>
      <c r="H189" s="48">
        <f t="shared" ca="1" si="41"/>
        <v>337</v>
      </c>
      <c r="I189" s="51">
        <f t="shared" ca="1" si="18"/>
        <v>0</v>
      </c>
      <c r="J189" s="46">
        <f t="shared" ca="1" si="47"/>
        <v>0</v>
      </c>
      <c r="K189" s="53">
        <f t="shared" ca="1" si="19"/>
        <v>0</v>
      </c>
      <c r="L189" s="51">
        <f t="shared" ca="1" si="42"/>
        <v>0</v>
      </c>
      <c r="M189" s="55" t="str">
        <f t="shared" ca="1" si="43"/>
        <v>?</v>
      </c>
    </row>
    <row r="190" spans="1:13" x14ac:dyDescent="0.25">
      <c r="A190" s="44">
        <v>44363</v>
      </c>
      <c r="B190" s="56" t="str">
        <f t="shared" si="38"/>
        <v>Wed</v>
      </c>
      <c r="C190" s="45">
        <f t="shared" ca="1" si="44"/>
        <v>0.71672323796696735</v>
      </c>
      <c r="D190" s="45">
        <f t="shared" ca="1" si="45"/>
        <v>0.28040040927005117</v>
      </c>
      <c r="E190" s="54">
        <f t="shared" ca="1" si="39"/>
        <v>13.528252111274011</v>
      </c>
      <c r="F190" s="47">
        <f t="shared" ca="1" si="40"/>
        <v>337</v>
      </c>
      <c r="G190" s="48">
        <f t="shared" ca="1" si="46"/>
        <v>66</v>
      </c>
      <c r="H190" s="48">
        <f t="shared" ca="1" si="41"/>
        <v>271</v>
      </c>
      <c r="I190" s="51">
        <f t="shared" ca="1" si="18"/>
        <v>0</v>
      </c>
      <c r="J190" s="46">
        <f t="shared" ca="1" si="47"/>
        <v>0</v>
      </c>
      <c r="K190" s="53">
        <f t="shared" ca="1" si="19"/>
        <v>0</v>
      </c>
      <c r="L190" s="51">
        <f t="shared" ca="1" si="42"/>
        <v>0</v>
      </c>
      <c r="M190" s="55" t="str">
        <f t="shared" ca="1" si="43"/>
        <v>?</v>
      </c>
    </row>
    <row r="191" spans="1:13" x14ac:dyDescent="0.25">
      <c r="A191" s="44">
        <v>44364</v>
      </c>
      <c r="B191" s="56" t="str">
        <f t="shared" si="38"/>
        <v>Thu</v>
      </c>
      <c r="C191" s="45">
        <f t="shared" ca="1" si="44"/>
        <v>0.79141434731054749</v>
      </c>
      <c r="D191" s="45">
        <f t="shared" ca="1" si="45"/>
        <v>0.28864781662701766</v>
      </c>
      <c r="E191" s="54">
        <f t="shared" ca="1" si="39"/>
        <v>11.933603263595284</v>
      </c>
      <c r="F191" s="47">
        <f t="shared" ca="1" si="40"/>
        <v>271</v>
      </c>
      <c r="G191" s="48">
        <f t="shared" ca="1" si="46"/>
        <v>73</v>
      </c>
      <c r="H191" s="48">
        <f t="shared" ca="1" si="41"/>
        <v>198</v>
      </c>
      <c r="I191" s="51">
        <f t="shared" ca="1" si="18"/>
        <v>0</v>
      </c>
      <c r="J191" s="46">
        <f t="shared" ca="1" si="47"/>
        <v>0</v>
      </c>
      <c r="K191" s="53">
        <f t="shared" ca="1" si="19"/>
        <v>0</v>
      </c>
      <c r="L191" s="51">
        <f t="shared" ca="1" si="42"/>
        <v>0</v>
      </c>
      <c r="M191" s="55" t="str">
        <f t="shared" ca="1" si="43"/>
        <v>?</v>
      </c>
    </row>
    <row r="192" spans="1:13" x14ac:dyDescent="0.25">
      <c r="A192" s="44">
        <v>44365</v>
      </c>
      <c r="B192" s="56" t="str">
        <f t="shared" si="38"/>
        <v>Fri</v>
      </c>
      <c r="C192" s="45">
        <f t="shared" ca="1" si="44"/>
        <v>0.68568976432122197</v>
      </c>
      <c r="D192" s="45">
        <f t="shared" ca="1" si="45"/>
        <v>0.32192453062376591</v>
      </c>
      <c r="E192" s="54">
        <f t="shared" ca="1" si="39"/>
        <v>15.269634391261054</v>
      </c>
      <c r="F192" s="47">
        <f t="shared" ca="1" si="40"/>
        <v>198</v>
      </c>
      <c r="G192" s="48">
        <f t="shared" ca="1" si="46"/>
        <v>60</v>
      </c>
      <c r="H192" s="48">
        <f t="shared" ca="1" si="41"/>
        <v>138</v>
      </c>
      <c r="I192" s="51">
        <f t="shared" ca="1" si="18"/>
        <v>0</v>
      </c>
      <c r="J192" s="46">
        <f t="shared" ca="1" si="47"/>
        <v>0</v>
      </c>
      <c r="K192" s="53">
        <f t="shared" ca="1" si="19"/>
        <v>0</v>
      </c>
      <c r="L192" s="51">
        <f t="shared" ca="1" si="42"/>
        <v>0</v>
      </c>
      <c r="M192" s="55" t="str">
        <f t="shared" ca="1" si="43"/>
        <v>?</v>
      </c>
    </row>
    <row r="193" spans="1:13" x14ac:dyDescent="0.25">
      <c r="A193" s="44">
        <v>44366</v>
      </c>
      <c r="B193" s="56" t="str">
        <f t="shared" si="38"/>
        <v>Sat</v>
      </c>
      <c r="C193" s="45">
        <f t="shared" ca="1" si="44"/>
        <v>0.55056149611279892</v>
      </c>
      <c r="D193" s="45">
        <f t="shared" ca="1" si="45"/>
        <v>0.3311417995166977</v>
      </c>
      <c r="E193" s="54">
        <f t="shared" ca="1" si="39"/>
        <v>18.733927281693568</v>
      </c>
      <c r="F193" s="47">
        <f t="shared" ca="1" si="40"/>
        <v>138</v>
      </c>
      <c r="G193" s="48">
        <f t="shared" ca="1" si="46"/>
        <v>25</v>
      </c>
      <c r="H193" s="48">
        <f t="shared" ca="1" si="41"/>
        <v>113</v>
      </c>
      <c r="I193" s="51">
        <f t="shared" ca="1" si="18"/>
        <v>0</v>
      </c>
      <c r="J193" s="46">
        <f t="shared" ca="1" si="47"/>
        <v>0</v>
      </c>
      <c r="K193" s="53">
        <f t="shared" ca="1" si="19"/>
        <v>0</v>
      </c>
      <c r="L193" s="51">
        <f t="shared" ca="1" si="42"/>
        <v>0</v>
      </c>
      <c r="M193" s="55" t="str">
        <f t="shared" ca="1" si="43"/>
        <v>?</v>
      </c>
    </row>
    <row r="194" spans="1:13" x14ac:dyDescent="0.25">
      <c r="A194" s="44">
        <v>44367</v>
      </c>
      <c r="B194" s="56" t="str">
        <f t="shared" si="38"/>
        <v>Sun</v>
      </c>
      <c r="C194" s="45">
        <f t="shared" ca="1" si="44"/>
        <v>0.51394084724440403</v>
      </c>
      <c r="D194" s="45">
        <f t="shared" ca="1" si="45"/>
        <v>0.23904197088137721</v>
      </c>
      <c r="E194" s="54">
        <f t="shared" ca="1" si="39"/>
        <v>17.402426967287358</v>
      </c>
      <c r="F194" s="47">
        <f t="shared" ca="1" si="40"/>
        <v>113</v>
      </c>
      <c r="G194" s="48">
        <f t="shared" ca="1" si="46"/>
        <v>20</v>
      </c>
      <c r="H194" s="48">
        <f t="shared" ca="1" si="41"/>
        <v>93</v>
      </c>
      <c r="I194" s="51">
        <f t="shared" ca="1" si="18"/>
        <v>0</v>
      </c>
      <c r="J194" s="46">
        <f t="shared" ca="1" si="47"/>
        <v>0</v>
      </c>
      <c r="K194" s="53">
        <f t="shared" ca="1" si="19"/>
        <v>0</v>
      </c>
      <c r="L194" s="51">
        <f t="shared" ca="1" si="42"/>
        <v>0</v>
      </c>
      <c r="M194" s="55" t="str">
        <f t="shared" ca="1" si="43"/>
        <v>?</v>
      </c>
    </row>
    <row r="195" spans="1:13" x14ac:dyDescent="0.25">
      <c r="A195" s="44">
        <v>44368</v>
      </c>
      <c r="B195" s="56" t="str">
        <f t="shared" si="38"/>
        <v>Mon</v>
      </c>
      <c r="C195" s="45">
        <f t="shared" ca="1" si="44"/>
        <v>0.71112601668225806</v>
      </c>
      <c r="D195" s="45">
        <f t="shared" ca="1" si="45"/>
        <v>0.31366155239208726</v>
      </c>
      <c r="E195" s="54">
        <f t="shared" ca="1" si="39"/>
        <v>14.460852857035901</v>
      </c>
      <c r="F195" s="47">
        <f t="shared" ca="1" si="40"/>
        <v>93</v>
      </c>
      <c r="G195" s="48">
        <f t="shared" ca="1" si="46"/>
        <v>69</v>
      </c>
      <c r="H195" s="48">
        <f t="shared" ca="1" si="41"/>
        <v>24</v>
      </c>
      <c r="I195" s="51">
        <f t="shared" ca="1" si="18"/>
        <v>1</v>
      </c>
      <c r="J195" s="46">
        <f t="shared" ca="1" si="47"/>
        <v>0</v>
      </c>
      <c r="K195" s="53">
        <f t="shared" ca="1" si="19"/>
        <v>46.363636363636367</v>
      </c>
      <c r="L195" s="51">
        <f t="shared" ca="1" si="42"/>
        <v>306</v>
      </c>
      <c r="M195" s="55" t="str">
        <f t="shared" ca="1" si="43"/>
        <v>?</v>
      </c>
    </row>
    <row r="196" spans="1:13" x14ac:dyDescent="0.25">
      <c r="A196" s="44">
        <v>44369</v>
      </c>
      <c r="B196" s="56" t="str">
        <f t="shared" si="38"/>
        <v>Tue</v>
      </c>
      <c r="C196" s="45">
        <f t="shared" ca="1" si="44"/>
        <v>0.69630973072332991</v>
      </c>
      <c r="D196" s="45">
        <f t="shared" ca="1" si="45"/>
        <v>0.36366688797259933</v>
      </c>
      <c r="E196" s="54">
        <f t="shared" ca="1" si="39"/>
        <v>16.016571773982463</v>
      </c>
      <c r="F196" s="47">
        <f t="shared" ca="1" si="40"/>
        <v>330</v>
      </c>
      <c r="G196" s="48">
        <f t="shared" ca="1" si="46"/>
        <v>65</v>
      </c>
      <c r="H196" s="48">
        <f t="shared" ca="1" si="41"/>
        <v>265</v>
      </c>
      <c r="I196" s="51">
        <f t="shared" ca="1" si="18"/>
        <v>0</v>
      </c>
      <c r="J196" s="46">
        <f t="shared" ca="1" si="47"/>
        <v>0</v>
      </c>
      <c r="K196" s="53">
        <f t="shared" ca="1" si="19"/>
        <v>0</v>
      </c>
      <c r="L196" s="51">
        <f t="shared" ca="1" si="42"/>
        <v>0</v>
      </c>
      <c r="M196" s="55" t="str">
        <f t="shared" ca="1" si="43"/>
        <v>?</v>
      </c>
    </row>
    <row r="197" spans="1:13" x14ac:dyDescent="0.25">
      <c r="A197" s="44">
        <v>44370</v>
      </c>
      <c r="B197" s="56" t="str">
        <f t="shared" si="38"/>
        <v>Wed</v>
      </c>
      <c r="C197" s="45">
        <f t="shared" ca="1" si="44"/>
        <v>0.7011633613002507</v>
      </c>
      <c r="D197" s="45">
        <f t="shared" ca="1" si="45"/>
        <v>0.32231476608772597</v>
      </c>
      <c r="E197" s="54">
        <f t="shared" ca="1" si="39"/>
        <v>14.907633714899408</v>
      </c>
      <c r="F197" s="47">
        <f t="shared" ca="1" si="40"/>
        <v>265</v>
      </c>
      <c r="G197" s="48">
        <f t="shared" ca="1" si="46"/>
        <v>64</v>
      </c>
      <c r="H197" s="48">
        <f t="shared" ca="1" si="41"/>
        <v>201</v>
      </c>
      <c r="I197" s="51">
        <f t="shared" ca="1" si="18"/>
        <v>0</v>
      </c>
      <c r="J197" s="46">
        <f t="shared" ca="1" si="47"/>
        <v>0</v>
      </c>
      <c r="K197" s="53">
        <f t="shared" ca="1" si="19"/>
        <v>0</v>
      </c>
      <c r="L197" s="51">
        <f t="shared" ca="1" si="42"/>
        <v>0</v>
      </c>
      <c r="M197" s="55" t="str">
        <f t="shared" ca="1" si="43"/>
        <v>?</v>
      </c>
    </row>
    <row r="198" spans="1:13" x14ac:dyDescent="0.25">
      <c r="A198" s="44">
        <v>44371</v>
      </c>
      <c r="B198" s="56" t="str">
        <f t="shared" si="38"/>
        <v>Thu</v>
      </c>
      <c r="C198" s="45">
        <f t="shared" ca="1" si="44"/>
        <v>0.82545394253316362</v>
      </c>
      <c r="D198" s="45">
        <f t="shared" ca="1" si="45"/>
        <v>0.31048383476017805</v>
      </c>
      <c r="E198" s="54">
        <f t="shared" ca="1" si="39"/>
        <v>11.640717413448346</v>
      </c>
      <c r="F198" s="47">
        <f t="shared" ca="1" si="40"/>
        <v>201</v>
      </c>
      <c r="G198" s="48">
        <f t="shared" ca="1" si="46"/>
        <v>76</v>
      </c>
      <c r="H198" s="48">
        <f t="shared" ca="1" si="41"/>
        <v>125</v>
      </c>
      <c r="I198" s="51">
        <f t="shared" ca="1" si="18"/>
        <v>0</v>
      </c>
      <c r="J198" s="46">
        <f t="shared" ca="1" si="47"/>
        <v>0</v>
      </c>
      <c r="K198" s="53">
        <f t="shared" ca="1" si="19"/>
        <v>0</v>
      </c>
      <c r="L198" s="51">
        <f t="shared" ca="1" si="42"/>
        <v>0</v>
      </c>
      <c r="M198" s="55" t="str">
        <f t="shared" ca="1" si="43"/>
        <v>?</v>
      </c>
    </row>
    <row r="199" spans="1:13" x14ac:dyDescent="0.25">
      <c r="A199" s="44">
        <v>44372</v>
      </c>
      <c r="B199" s="56" t="str">
        <f t="shared" si="38"/>
        <v>Fri</v>
      </c>
      <c r="C199" s="45">
        <f t="shared" ca="1" si="44"/>
        <v>0.68598602418111232</v>
      </c>
      <c r="D199" s="45">
        <f t="shared" ca="1" si="45"/>
        <v>0.31348520552212678</v>
      </c>
      <c r="E199" s="54">
        <f t="shared" ca="1" si="39"/>
        <v>15.059980352184347</v>
      </c>
      <c r="F199" s="47">
        <f t="shared" ca="1" si="40"/>
        <v>125</v>
      </c>
      <c r="G199" s="48">
        <f t="shared" ca="1" si="46"/>
        <v>61</v>
      </c>
      <c r="H199" s="48">
        <f t="shared" ca="1" si="41"/>
        <v>64</v>
      </c>
      <c r="I199" s="51">
        <f t="shared" ca="1" si="18"/>
        <v>1</v>
      </c>
      <c r="J199" s="46">
        <f t="shared" ca="1" si="47"/>
        <v>1</v>
      </c>
      <c r="K199" s="53">
        <f t="shared" ca="1" si="19"/>
        <v>50.909090909090914</v>
      </c>
      <c r="L199" s="51">
        <f t="shared" ca="1" si="42"/>
        <v>336</v>
      </c>
      <c r="M199" s="55">
        <f t="shared" ca="1" si="43"/>
        <v>400</v>
      </c>
    </row>
    <row r="200" spans="1:13" x14ac:dyDescent="0.25">
      <c r="A200" s="44">
        <v>44373</v>
      </c>
      <c r="B200" s="56" t="str">
        <f t="shared" si="38"/>
        <v>Sat</v>
      </c>
      <c r="C200" s="45">
        <f t="shared" ca="1" si="44"/>
        <v>0.56009114740073052</v>
      </c>
      <c r="D200" s="45">
        <f t="shared" ca="1" si="45"/>
        <v>0.32377992753978402</v>
      </c>
      <c r="E200" s="54">
        <f t="shared" ca="1" si="39"/>
        <v>18.328530723337284</v>
      </c>
      <c r="F200" s="47">
        <f t="shared" ca="1" si="40"/>
        <v>400</v>
      </c>
      <c r="G200" s="48">
        <f t="shared" ca="1" si="46"/>
        <v>25</v>
      </c>
      <c r="H200" s="48">
        <f t="shared" ca="1" si="41"/>
        <v>375</v>
      </c>
      <c r="I200" s="51">
        <f t="shared" ca="1" si="18"/>
        <v>0</v>
      </c>
      <c r="J200" s="46">
        <f t="shared" ca="1" si="47"/>
        <v>0</v>
      </c>
      <c r="K200" s="53">
        <f t="shared" ca="1" si="19"/>
        <v>0</v>
      </c>
      <c r="L200" s="51">
        <f t="shared" ca="1" si="42"/>
        <v>0</v>
      </c>
      <c r="M200" s="55" t="str">
        <f t="shared" ca="1" si="43"/>
        <v>?</v>
      </c>
    </row>
    <row r="201" spans="1:13" x14ac:dyDescent="0.25">
      <c r="A201" s="44">
        <v>44374</v>
      </c>
      <c r="B201" s="56" t="str">
        <f t="shared" si="38"/>
        <v>Sun</v>
      </c>
      <c r="C201" s="45">
        <f t="shared" ca="1" si="44"/>
        <v>0.54299080321471871</v>
      </c>
      <c r="D201" s="45">
        <f t="shared" ca="1" si="45"/>
        <v>0.36188640974271319</v>
      </c>
      <c r="E201" s="54">
        <f t="shared" ca="1" si="39"/>
        <v>19.653494556671866</v>
      </c>
      <c r="F201" s="47">
        <f t="shared" ca="1" si="40"/>
        <v>375</v>
      </c>
      <c r="G201" s="48">
        <f t="shared" ca="1" si="46"/>
        <v>20</v>
      </c>
      <c r="H201" s="48">
        <f t="shared" ca="1" si="41"/>
        <v>355</v>
      </c>
      <c r="I201" s="51">
        <f t="shared" ca="1" si="18"/>
        <v>0</v>
      </c>
      <c r="J201" s="46">
        <f t="shared" ca="1" si="47"/>
        <v>0</v>
      </c>
      <c r="K201" s="53">
        <f t="shared" ca="1" si="19"/>
        <v>0</v>
      </c>
      <c r="L201" s="51">
        <f t="shared" ca="1" si="42"/>
        <v>0</v>
      </c>
      <c r="M201" s="55" t="str">
        <f t="shared" ca="1" si="43"/>
        <v>?</v>
      </c>
    </row>
    <row r="202" spans="1:13" x14ac:dyDescent="0.25">
      <c r="A202" s="44">
        <v>44375</v>
      </c>
      <c r="B202" s="56" t="str">
        <f t="shared" si="38"/>
        <v>Mon</v>
      </c>
      <c r="C202" s="45">
        <f t="shared" ca="1" si="44"/>
        <v>0.70230877889513488</v>
      </c>
      <c r="D202" s="45">
        <f t="shared" ca="1" si="45"/>
        <v>0.2648098341629373</v>
      </c>
      <c r="E202" s="54">
        <f t="shared" ca="1" si="39"/>
        <v>13.500025326427259</v>
      </c>
      <c r="F202" s="47">
        <f t="shared" ca="1" si="40"/>
        <v>355</v>
      </c>
      <c r="G202" s="48">
        <f t="shared" ca="1" si="46"/>
        <v>68</v>
      </c>
      <c r="H202" s="48">
        <f t="shared" ca="1" si="41"/>
        <v>287</v>
      </c>
      <c r="I202" s="51">
        <f t="shared" ca="1" si="18"/>
        <v>0</v>
      </c>
      <c r="J202" s="46">
        <f t="shared" ca="1" si="47"/>
        <v>0</v>
      </c>
      <c r="K202" s="53">
        <f t="shared" ca="1" si="19"/>
        <v>0</v>
      </c>
      <c r="L202" s="51">
        <f t="shared" ca="1" si="42"/>
        <v>0</v>
      </c>
      <c r="M202" s="55" t="str">
        <f t="shared" ca="1" si="43"/>
        <v>?</v>
      </c>
    </row>
    <row r="203" spans="1:13" x14ac:dyDescent="0.25">
      <c r="A203" s="44">
        <v>44376</v>
      </c>
      <c r="B203" s="56" t="str">
        <f t="shared" si="38"/>
        <v>Tue</v>
      </c>
      <c r="C203" s="45">
        <f t="shared" ca="1" si="44"/>
        <v>0.69369532754690333</v>
      </c>
      <c r="D203" s="45">
        <f t="shared" ca="1" si="45"/>
        <v>0.32206619580688112</v>
      </c>
      <c r="E203" s="54">
        <f t="shared" ca="1" si="39"/>
        <v>15.080900838239467</v>
      </c>
      <c r="F203" s="47">
        <f t="shared" ca="1" si="40"/>
        <v>287</v>
      </c>
      <c r="G203" s="48">
        <f t="shared" ca="1" si="46"/>
        <v>63</v>
      </c>
      <c r="H203" s="48">
        <f t="shared" ca="1" si="41"/>
        <v>224</v>
      </c>
      <c r="I203" s="51">
        <f t="shared" ca="1" si="18"/>
        <v>0</v>
      </c>
      <c r="J203" s="46">
        <f t="shared" ca="1" si="47"/>
        <v>0</v>
      </c>
      <c r="K203" s="53">
        <f t="shared" ca="1" si="19"/>
        <v>0</v>
      </c>
      <c r="L203" s="51">
        <f t="shared" ca="1" si="42"/>
        <v>0</v>
      </c>
      <c r="M203" s="55" t="str">
        <f t="shared" ca="1" si="43"/>
        <v>?</v>
      </c>
    </row>
    <row r="204" spans="1:13" x14ac:dyDescent="0.25">
      <c r="A204" s="44">
        <v>44377</v>
      </c>
      <c r="B204" s="56" t="str">
        <f t="shared" ref="B204:B267" si="48">TEXT(A204, "ddd")</f>
        <v>Wed</v>
      </c>
      <c r="C204" s="45">
        <f t="shared" ca="1" si="44"/>
        <v>0.71523055753981568</v>
      </c>
      <c r="D204" s="45">
        <f t="shared" ca="1" si="45"/>
        <v>0.31280503383002656</v>
      </c>
      <c r="E204" s="54">
        <f t="shared" ref="E204:E267" ca="1" si="49">(D204-C204+IF(D204&lt;C204,1,0))*24</f>
        <v>14.341787430965061</v>
      </c>
      <c r="F204" s="47">
        <f t="shared" ref="F204:F267" ca="1" si="50">H203+L203</f>
        <v>224</v>
      </c>
      <c r="G204" s="48">
        <f t="shared" ca="1" si="46"/>
        <v>63</v>
      </c>
      <c r="H204" s="48">
        <f t="shared" ref="H204:H267" ca="1" si="51">F204-G204</f>
        <v>161</v>
      </c>
      <c r="I204" s="51">
        <f t="shared" ca="1" si="18"/>
        <v>0</v>
      </c>
      <c r="J204" s="46">
        <f t="shared" ca="1" si="47"/>
        <v>0</v>
      </c>
      <c r="K204" s="53">
        <f t="shared" ca="1" si="19"/>
        <v>0</v>
      </c>
      <c r="L204" s="51">
        <f t="shared" ref="L204:L267" ca="1" si="52">IF(I204,IF(J204,$E$2-H204,INT(($E$2-H204)*(0.8+RAND()*0.2))),0)</f>
        <v>0</v>
      </c>
      <c r="M204" s="55" t="str">
        <f t="shared" ref="M204:M267" ca="1" si="53">IF(J204,$E$2,"?")</f>
        <v>?</v>
      </c>
    </row>
    <row r="205" spans="1:13" x14ac:dyDescent="0.25">
      <c r="A205" s="44">
        <v>44378</v>
      </c>
      <c r="B205" s="56" t="str">
        <f t="shared" si="48"/>
        <v>Thu</v>
      </c>
      <c r="C205" s="45">
        <f t="shared" ca="1" si="44"/>
        <v>0.79383423841294265</v>
      </c>
      <c r="D205" s="45">
        <f t="shared" ca="1" si="45"/>
        <v>0.31866202033127561</v>
      </c>
      <c r="E205" s="54">
        <f t="shared" ca="1" si="49"/>
        <v>12.59586676603999</v>
      </c>
      <c r="F205" s="47">
        <f t="shared" ca="1" si="50"/>
        <v>161</v>
      </c>
      <c r="G205" s="48">
        <f t="shared" ca="1" si="46"/>
        <v>75</v>
      </c>
      <c r="H205" s="48">
        <f t="shared" ca="1" si="51"/>
        <v>86</v>
      </c>
      <c r="I205" s="51">
        <f t="shared" ca="1" si="18"/>
        <v>0</v>
      </c>
      <c r="J205" s="46">
        <f t="shared" ca="1" si="47"/>
        <v>0</v>
      </c>
      <c r="K205" s="53">
        <f t="shared" ca="1" si="19"/>
        <v>0</v>
      </c>
      <c r="L205" s="51">
        <f t="shared" ca="1" si="52"/>
        <v>0</v>
      </c>
      <c r="M205" s="55" t="str">
        <f t="shared" ca="1" si="53"/>
        <v>?</v>
      </c>
    </row>
    <row r="206" spans="1:13" x14ac:dyDescent="0.25">
      <c r="A206" s="44">
        <v>44379</v>
      </c>
      <c r="B206" s="56" t="str">
        <f t="shared" si="48"/>
        <v>Fri</v>
      </c>
      <c r="C206" s="45">
        <f t="shared" ca="1" si="44"/>
        <v>0.68477257010028758</v>
      </c>
      <c r="D206" s="45">
        <f t="shared" ca="1" si="45"/>
        <v>0.36263997823560273</v>
      </c>
      <c r="E206" s="54">
        <f t="shared" ca="1" si="49"/>
        <v>16.268817795247564</v>
      </c>
      <c r="F206" s="47">
        <f t="shared" ca="1" si="50"/>
        <v>86</v>
      </c>
      <c r="G206" s="48">
        <f t="shared" ca="1" si="46"/>
        <v>63</v>
      </c>
      <c r="H206" s="48">
        <f t="shared" ca="1" si="51"/>
        <v>23</v>
      </c>
      <c r="I206" s="51">
        <f t="shared" ca="1" si="18"/>
        <v>1</v>
      </c>
      <c r="J206" s="46">
        <f t="shared" ca="1" si="47"/>
        <v>1</v>
      </c>
      <c r="K206" s="53">
        <f t="shared" ca="1" si="19"/>
        <v>57.121212121212125</v>
      </c>
      <c r="L206" s="51">
        <f t="shared" ca="1" si="52"/>
        <v>377</v>
      </c>
      <c r="M206" s="55">
        <f t="shared" ca="1" si="53"/>
        <v>400</v>
      </c>
    </row>
    <row r="207" spans="1:13" x14ac:dyDescent="0.25">
      <c r="A207" s="44">
        <v>44380</v>
      </c>
      <c r="B207" s="56" t="str">
        <f t="shared" si="48"/>
        <v>Sat</v>
      </c>
      <c r="C207" s="45">
        <f t="shared" ca="1" si="44"/>
        <v>0.56207317922386602</v>
      </c>
      <c r="D207" s="45">
        <f t="shared" ca="1" si="45"/>
        <v>0.3407797732697404</v>
      </c>
      <c r="E207" s="54">
        <f t="shared" ca="1" si="49"/>
        <v>18.688958257100985</v>
      </c>
      <c r="F207" s="47">
        <f t="shared" ca="1" si="50"/>
        <v>400</v>
      </c>
      <c r="G207" s="48">
        <f t="shared" ca="1" si="46"/>
        <v>23</v>
      </c>
      <c r="H207" s="48">
        <f t="shared" ca="1" si="51"/>
        <v>377</v>
      </c>
      <c r="I207" s="51">
        <f t="shared" ca="1" si="18"/>
        <v>0</v>
      </c>
      <c r="J207" s="46">
        <f t="shared" ca="1" si="47"/>
        <v>0</v>
      </c>
      <c r="K207" s="53">
        <f t="shared" ca="1" si="19"/>
        <v>0</v>
      </c>
      <c r="L207" s="51">
        <f t="shared" ca="1" si="52"/>
        <v>0</v>
      </c>
      <c r="M207" s="55" t="str">
        <f t="shared" ca="1" si="53"/>
        <v>?</v>
      </c>
    </row>
    <row r="208" spans="1:13" x14ac:dyDescent="0.25">
      <c r="A208" s="44">
        <v>44381</v>
      </c>
      <c r="B208" s="56" t="str">
        <f t="shared" si="48"/>
        <v>Sun</v>
      </c>
      <c r="C208" s="45">
        <f t="shared" ca="1" si="44"/>
        <v>0.47240257976783911</v>
      </c>
      <c r="D208" s="45">
        <f t="shared" ca="1" si="45"/>
        <v>0.48242424429234698</v>
      </c>
      <c r="E208" s="54">
        <f t="shared" ca="1" si="49"/>
        <v>0.24051994858818881</v>
      </c>
      <c r="F208" s="47">
        <f t="shared" ca="1" si="50"/>
        <v>377</v>
      </c>
      <c r="G208" s="48">
        <f t="shared" ca="1" si="46"/>
        <v>21</v>
      </c>
      <c r="H208" s="48">
        <f t="shared" ca="1" si="51"/>
        <v>356</v>
      </c>
      <c r="I208" s="51">
        <f t="shared" ca="1" si="18"/>
        <v>0</v>
      </c>
      <c r="J208" s="46">
        <f t="shared" ca="1" si="47"/>
        <v>0</v>
      </c>
      <c r="K208" s="53">
        <f t="shared" ca="1" si="19"/>
        <v>0</v>
      </c>
      <c r="L208" s="51">
        <f t="shared" ca="1" si="52"/>
        <v>0</v>
      </c>
      <c r="M208" s="55" t="str">
        <f t="shared" ca="1" si="53"/>
        <v>?</v>
      </c>
    </row>
    <row r="209" spans="1:13" x14ac:dyDescent="0.25">
      <c r="A209" s="44">
        <v>44382</v>
      </c>
      <c r="B209" s="56" t="str">
        <f t="shared" si="48"/>
        <v>Mon</v>
      </c>
      <c r="C209" s="45">
        <f t="shared" ca="1" si="44"/>
        <v>0.68742916046809677</v>
      </c>
      <c r="D209" s="45">
        <f t="shared" ca="1" si="45"/>
        <v>0.34017622958703758</v>
      </c>
      <c r="E209" s="54">
        <f t="shared" ca="1" si="49"/>
        <v>15.665929658854578</v>
      </c>
      <c r="F209" s="47">
        <f t="shared" ca="1" si="50"/>
        <v>356</v>
      </c>
      <c r="G209" s="48">
        <f t="shared" ca="1" si="46"/>
        <v>71</v>
      </c>
      <c r="H209" s="48">
        <f t="shared" ca="1" si="51"/>
        <v>285</v>
      </c>
      <c r="I209" s="51">
        <f t="shared" ca="1" si="18"/>
        <v>0</v>
      </c>
      <c r="J209" s="46">
        <f t="shared" ca="1" si="47"/>
        <v>0</v>
      </c>
      <c r="K209" s="53">
        <f t="shared" ca="1" si="19"/>
        <v>0</v>
      </c>
      <c r="L209" s="51">
        <f t="shared" ca="1" si="52"/>
        <v>0</v>
      </c>
      <c r="M209" s="55" t="str">
        <f t="shared" ca="1" si="53"/>
        <v>?</v>
      </c>
    </row>
    <row r="210" spans="1:13" x14ac:dyDescent="0.25">
      <c r="A210" s="44">
        <v>44383</v>
      </c>
      <c r="B210" s="56" t="str">
        <f t="shared" si="48"/>
        <v>Tue</v>
      </c>
      <c r="C210" s="45">
        <f t="shared" ca="1" si="44"/>
        <v>0.73522091907082776</v>
      </c>
      <c r="D210" s="45">
        <f t="shared" ca="1" si="45"/>
        <v>0.27639608261881676</v>
      </c>
      <c r="E210" s="54">
        <f t="shared" ca="1" si="49"/>
        <v>12.988203925151737</v>
      </c>
      <c r="F210" s="47">
        <f t="shared" ca="1" si="50"/>
        <v>285</v>
      </c>
      <c r="G210" s="48">
        <f t="shared" ca="1" si="46"/>
        <v>65</v>
      </c>
      <c r="H210" s="48">
        <f t="shared" ca="1" si="51"/>
        <v>220</v>
      </c>
      <c r="I210" s="51">
        <f t="shared" ca="1" si="18"/>
        <v>0</v>
      </c>
      <c r="J210" s="46">
        <f t="shared" ca="1" si="47"/>
        <v>0</v>
      </c>
      <c r="K210" s="53">
        <f t="shared" ca="1" si="19"/>
        <v>0</v>
      </c>
      <c r="L210" s="51">
        <f t="shared" ca="1" si="52"/>
        <v>0</v>
      </c>
      <c r="M210" s="55" t="str">
        <f t="shared" ca="1" si="53"/>
        <v>?</v>
      </c>
    </row>
    <row r="211" spans="1:13" x14ac:dyDescent="0.25">
      <c r="A211" s="44">
        <v>44384</v>
      </c>
      <c r="B211" s="56" t="str">
        <f t="shared" si="48"/>
        <v>Wed</v>
      </c>
      <c r="C211" s="45">
        <f t="shared" ca="1" si="44"/>
        <v>0.70691044254281066</v>
      </c>
      <c r="D211" s="45">
        <f t="shared" ca="1" si="45"/>
        <v>0.29340777360295395</v>
      </c>
      <c r="E211" s="54">
        <f t="shared" ca="1" si="49"/>
        <v>14.07593594544344</v>
      </c>
      <c r="F211" s="47">
        <f t="shared" ca="1" si="50"/>
        <v>220</v>
      </c>
      <c r="G211" s="48">
        <f t="shared" ca="1" si="46"/>
        <v>64</v>
      </c>
      <c r="H211" s="48">
        <f t="shared" ca="1" si="51"/>
        <v>156</v>
      </c>
      <c r="I211" s="51">
        <f t="shared" ca="1" si="18"/>
        <v>0</v>
      </c>
      <c r="J211" s="46">
        <f t="shared" ca="1" si="47"/>
        <v>0</v>
      </c>
      <c r="K211" s="53">
        <f t="shared" ca="1" si="19"/>
        <v>0</v>
      </c>
      <c r="L211" s="51">
        <f t="shared" ca="1" si="52"/>
        <v>0</v>
      </c>
      <c r="M211" s="55" t="str">
        <f t="shared" ca="1" si="53"/>
        <v>?</v>
      </c>
    </row>
    <row r="212" spans="1:13" x14ac:dyDescent="0.25">
      <c r="A212" s="44">
        <v>44385</v>
      </c>
      <c r="B212" s="56" t="str">
        <f t="shared" si="48"/>
        <v>Thu</v>
      </c>
      <c r="C212" s="45">
        <f t="shared" ca="1" si="44"/>
        <v>0.8093004273086839</v>
      </c>
      <c r="D212" s="45">
        <f t="shared" ca="1" si="45"/>
        <v>0.3340345671387111</v>
      </c>
      <c r="E212" s="54">
        <f t="shared" ca="1" si="49"/>
        <v>12.593619355920652</v>
      </c>
      <c r="F212" s="47">
        <f t="shared" ca="1" si="50"/>
        <v>156</v>
      </c>
      <c r="G212" s="48">
        <f t="shared" ca="1" si="46"/>
        <v>74</v>
      </c>
      <c r="H212" s="48">
        <f t="shared" ca="1" si="51"/>
        <v>82</v>
      </c>
      <c r="I212" s="51">
        <f t="shared" ca="1" si="18"/>
        <v>0</v>
      </c>
      <c r="J212" s="46">
        <f t="shared" ca="1" si="47"/>
        <v>0</v>
      </c>
      <c r="K212" s="53">
        <f t="shared" ca="1" si="19"/>
        <v>0</v>
      </c>
      <c r="L212" s="51">
        <f t="shared" ca="1" si="52"/>
        <v>0</v>
      </c>
      <c r="M212" s="55" t="str">
        <f t="shared" ca="1" si="53"/>
        <v>?</v>
      </c>
    </row>
    <row r="213" spans="1:13" x14ac:dyDescent="0.25">
      <c r="A213" s="44">
        <v>44386</v>
      </c>
      <c r="B213" s="56" t="str">
        <f t="shared" si="48"/>
        <v>Fri</v>
      </c>
      <c r="C213" s="45">
        <f t="shared" ca="1" si="44"/>
        <v>0.70010558123037192</v>
      </c>
      <c r="D213" s="45">
        <f t="shared" ca="1" si="45"/>
        <v>0.28979800696886643</v>
      </c>
      <c r="E213" s="54">
        <f t="shared" ca="1" si="49"/>
        <v>14.15261821772387</v>
      </c>
      <c r="F213" s="47">
        <f t="shared" ca="1" si="50"/>
        <v>82</v>
      </c>
      <c r="G213" s="48">
        <f t="shared" ca="1" si="46"/>
        <v>58</v>
      </c>
      <c r="H213" s="48">
        <f t="shared" ca="1" si="51"/>
        <v>24</v>
      </c>
      <c r="I213" s="51">
        <f t="shared" ca="1" si="18"/>
        <v>1</v>
      </c>
      <c r="J213" s="46">
        <f t="shared" ca="1" si="47"/>
        <v>1</v>
      </c>
      <c r="K213" s="53">
        <f t="shared" ca="1" si="19"/>
        <v>56.969696969696976</v>
      </c>
      <c r="L213" s="51">
        <f t="shared" ca="1" si="52"/>
        <v>376</v>
      </c>
      <c r="M213" s="55">
        <f t="shared" ca="1" si="53"/>
        <v>400</v>
      </c>
    </row>
    <row r="214" spans="1:13" x14ac:dyDescent="0.25">
      <c r="A214" s="44">
        <v>44387</v>
      </c>
      <c r="B214" s="56" t="str">
        <f t="shared" si="48"/>
        <v>Sat</v>
      </c>
      <c r="C214" s="45">
        <f t="shared" ca="1" si="44"/>
        <v>0.51295478193057975</v>
      </c>
      <c r="D214" s="45">
        <f t="shared" ca="1" si="45"/>
        <v>0.41719447134361642</v>
      </c>
      <c r="E214" s="54">
        <f t="shared" ca="1" si="49"/>
        <v>21.701752545912882</v>
      </c>
      <c r="F214" s="47">
        <f t="shared" ca="1" si="50"/>
        <v>400</v>
      </c>
      <c r="G214" s="48">
        <f t="shared" ca="1" si="46"/>
        <v>26</v>
      </c>
      <c r="H214" s="48">
        <f t="shared" ca="1" si="51"/>
        <v>374</v>
      </c>
      <c r="I214" s="51">
        <f t="shared" ca="1" si="18"/>
        <v>0</v>
      </c>
      <c r="J214" s="46">
        <f t="shared" ca="1" si="47"/>
        <v>0</v>
      </c>
      <c r="K214" s="53">
        <f t="shared" ca="1" si="19"/>
        <v>0</v>
      </c>
      <c r="L214" s="51">
        <f t="shared" ca="1" si="52"/>
        <v>0</v>
      </c>
      <c r="M214" s="55" t="str">
        <f t="shared" ca="1" si="53"/>
        <v>?</v>
      </c>
    </row>
    <row r="215" spans="1:13" x14ac:dyDescent="0.25">
      <c r="A215" s="44">
        <v>44388</v>
      </c>
      <c r="B215" s="56" t="str">
        <f t="shared" si="48"/>
        <v>Sun</v>
      </c>
      <c r="C215" s="45">
        <f t="shared" ca="1" si="44"/>
        <v>0.53204526153908727</v>
      </c>
      <c r="D215" s="45">
        <f t="shared" ca="1" si="45"/>
        <v>0.3641759493761601</v>
      </c>
      <c r="E215" s="54">
        <f t="shared" ca="1" si="49"/>
        <v>19.971136508089749</v>
      </c>
      <c r="F215" s="47">
        <f t="shared" ca="1" si="50"/>
        <v>374</v>
      </c>
      <c r="G215" s="48">
        <f t="shared" ca="1" si="46"/>
        <v>22</v>
      </c>
      <c r="H215" s="48">
        <f t="shared" ca="1" si="51"/>
        <v>352</v>
      </c>
      <c r="I215" s="51">
        <f t="shared" ca="1" si="18"/>
        <v>0</v>
      </c>
      <c r="J215" s="46">
        <f t="shared" ca="1" si="47"/>
        <v>0</v>
      </c>
      <c r="K215" s="53">
        <f t="shared" ca="1" si="19"/>
        <v>0</v>
      </c>
      <c r="L215" s="51">
        <f t="shared" ca="1" si="52"/>
        <v>0</v>
      </c>
      <c r="M215" s="55" t="str">
        <f t="shared" ca="1" si="53"/>
        <v>?</v>
      </c>
    </row>
    <row r="216" spans="1:13" x14ac:dyDescent="0.25">
      <c r="A216" s="44">
        <v>44389</v>
      </c>
      <c r="B216" s="56" t="str">
        <f t="shared" si="48"/>
        <v>Mon</v>
      </c>
      <c r="C216" s="45">
        <f t="shared" ca="1" si="44"/>
        <v>0.72352187330268769</v>
      </c>
      <c r="D216" s="45">
        <f t="shared" ca="1" si="45"/>
        <v>0.27285261260263399</v>
      </c>
      <c r="E216" s="54">
        <f t="shared" ca="1" si="49"/>
        <v>13.18393774319871</v>
      </c>
      <c r="F216" s="47">
        <f t="shared" ca="1" si="50"/>
        <v>352</v>
      </c>
      <c r="G216" s="48">
        <f t="shared" ca="1" si="46"/>
        <v>66</v>
      </c>
      <c r="H216" s="48">
        <f t="shared" ca="1" si="51"/>
        <v>286</v>
      </c>
      <c r="I216" s="51">
        <f t="shared" ca="1" si="18"/>
        <v>0</v>
      </c>
      <c r="J216" s="46">
        <f t="shared" ca="1" si="47"/>
        <v>0</v>
      </c>
      <c r="K216" s="53">
        <f t="shared" ca="1" si="19"/>
        <v>0</v>
      </c>
      <c r="L216" s="51">
        <f t="shared" ca="1" si="52"/>
        <v>0</v>
      </c>
      <c r="M216" s="55" t="str">
        <f t="shared" ca="1" si="53"/>
        <v>?</v>
      </c>
    </row>
    <row r="217" spans="1:13" x14ac:dyDescent="0.25">
      <c r="A217" s="44">
        <v>44390</v>
      </c>
      <c r="B217" s="56" t="str">
        <f t="shared" si="48"/>
        <v>Tue</v>
      </c>
      <c r="C217" s="45">
        <f t="shared" ref="C217:C280" ca="1" si="54">VLOOKUP(WEEKDAY(A217),$D$7:$J$13,4)+_xlfn.NORM.INV(RAND(),0,VLOOKUP(WEEKDAY(A217),$D$7:$J$13,5))</f>
        <v>0.72770079689482425</v>
      </c>
      <c r="D217" s="45">
        <f t="shared" ref="D217:D280" ca="1" si="55">VLOOKUP(WEEKDAY(A217),$D$7:$J$13,6)+_xlfn.NORM.INV(RAND(),0,VLOOKUP(WEEKDAY(A217),$D$7:$J$13,7))</f>
        <v>0.33568657514062272</v>
      </c>
      <c r="E217" s="54">
        <f t="shared" ca="1" si="49"/>
        <v>14.591658677899163</v>
      </c>
      <c r="F217" s="47">
        <f t="shared" ca="1" si="50"/>
        <v>286</v>
      </c>
      <c r="G217" s="48">
        <f t="shared" ref="G217:G280" ca="1" si="56">INT(VLOOKUP(WEEKDAY(A217),$D$7:$J$13,2)+_xlfn.NORM.INV(RAND(),0,VLOOKUP(WEEKDAY(A217),$D$7:$J$13,3)))</f>
        <v>63</v>
      </c>
      <c r="H217" s="48">
        <f t="shared" ca="1" si="51"/>
        <v>223</v>
      </c>
      <c r="I217" s="51">
        <f t="shared" ca="1" si="18"/>
        <v>0</v>
      </c>
      <c r="J217" s="46">
        <f t="shared" ref="J217:J280" ca="1" si="57">IF(I217,IF(RAND()&gt;0.9,0,1),0)</f>
        <v>0</v>
      </c>
      <c r="K217" s="53">
        <f t="shared" ca="1" si="19"/>
        <v>0</v>
      </c>
      <c r="L217" s="51">
        <f t="shared" ca="1" si="52"/>
        <v>0</v>
      </c>
      <c r="M217" s="55" t="str">
        <f t="shared" ca="1" si="53"/>
        <v>?</v>
      </c>
    </row>
    <row r="218" spans="1:13" x14ac:dyDescent="0.25">
      <c r="A218" s="44">
        <v>44391</v>
      </c>
      <c r="B218" s="56" t="str">
        <f t="shared" si="48"/>
        <v>Wed</v>
      </c>
      <c r="C218" s="45">
        <f t="shared" ca="1" si="54"/>
        <v>0.68543119802013153</v>
      </c>
      <c r="D218" s="45">
        <f t="shared" ca="1" si="55"/>
        <v>0.31857316659329377</v>
      </c>
      <c r="E218" s="54">
        <f t="shared" ca="1" si="49"/>
        <v>15.195407245755895</v>
      </c>
      <c r="F218" s="47">
        <f t="shared" ca="1" si="50"/>
        <v>223</v>
      </c>
      <c r="G218" s="48">
        <f t="shared" ca="1" si="56"/>
        <v>64</v>
      </c>
      <c r="H218" s="48">
        <f t="shared" ca="1" si="51"/>
        <v>159</v>
      </c>
      <c r="I218" s="51">
        <f t="shared" ca="1" si="18"/>
        <v>0</v>
      </c>
      <c r="J218" s="46">
        <f t="shared" ca="1" si="57"/>
        <v>0</v>
      </c>
      <c r="K218" s="53">
        <f t="shared" ca="1" si="19"/>
        <v>0</v>
      </c>
      <c r="L218" s="51">
        <f t="shared" ca="1" si="52"/>
        <v>0</v>
      </c>
      <c r="M218" s="55" t="str">
        <f t="shared" ca="1" si="53"/>
        <v>?</v>
      </c>
    </row>
    <row r="219" spans="1:13" x14ac:dyDescent="0.25">
      <c r="A219" s="44">
        <v>44392</v>
      </c>
      <c r="B219" s="56" t="str">
        <f t="shared" si="48"/>
        <v>Thu</v>
      </c>
      <c r="C219" s="45">
        <f t="shared" ca="1" si="54"/>
        <v>0.80352746081271231</v>
      </c>
      <c r="D219" s="45">
        <f t="shared" ca="1" si="55"/>
        <v>0.28991494652893635</v>
      </c>
      <c r="E219" s="54">
        <f t="shared" ca="1" si="49"/>
        <v>11.673299657189377</v>
      </c>
      <c r="F219" s="47">
        <f t="shared" ca="1" si="50"/>
        <v>159</v>
      </c>
      <c r="G219" s="48">
        <f t="shared" ca="1" si="56"/>
        <v>81</v>
      </c>
      <c r="H219" s="48">
        <f t="shared" ca="1" si="51"/>
        <v>78</v>
      </c>
      <c r="I219" s="51">
        <f t="shared" ca="1" si="18"/>
        <v>1</v>
      </c>
      <c r="J219" s="46">
        <f t="shared" ca="1" si="57"/>
        <v>1</v>
      </c>
      <c r="K219" s="53">
        <f t="shared" ca="1" si="19"/>
        <v>48.787878787878789</v>
      </c>
      <c r="L219" s="51">
        <f t="shared" ca="1" si="52"/>
        <v>322</v>
      </c>
      <c r="M219" s="55">
        <f t="shared" ca="1" si="53"/>
        <v>400</v>
      </c>
    </row>
    <row r="220" spans="1:13" x14ac:dyDescent="0.25">
      <c r="A220" s="44">
        <v>44393</v>
      </c>
      <c r="B220" s="56" t="str">
        <f t="shared" si="48"/>
        <v>Fri</v>
      </c>
      <c r="C220" s="45">
        <f t="shared" ca="1" si="54"/>
        <v>0.69232488167465478</v>
      </c>
      <c r="D220" s="45">
        <f t="shared" ca="1" si="55"/>
        <v>0.31860426894196686</v>
      </c>
      <c r="E220" s="54">
        <f t="shared" ca="1" si="49"/>
        <v>15.030705294415489</v>
      </c>
      <c r="F220" s="47">
        <f t="shared" ca="1" si="50"/>
        <v>400</v>
      </c>
      <c r="G220" s="48">
        <f t="shared" ca="1" si="56"/>
        <v>58</v>
      </c>
      <c r="H220" s="48">
        <f t="shared" ca="1" si="51"/>
        <v>342</v>
      </c>
      <c r="I220" s="51">
        <f t="shared" ca="1" si="18"/>
        <v>0</v>
      </c>
      <c r="J220" s="46">
        <f t="shared" ca="1" si="57"/>
        <v>0</v>
      </c>
      <c r="K220" s="53">
        <f t="shared" ca="1" si="19"/>
        <v>0</v>
      </c>
      <c r="L220" s="51">
        <f t="shared" ca="1" si="52"/>
        <v>0</v>
      </c>
      <c r="M220" s="55" t="str">
        <f t="shared" ca="1" si="53"/>
        <v>?</v>
      </c>
    </row>
    <row r="221" spans="1:13" x14ac:dyDescent="0.25">
      <c r="A221" s="44">
        <v>44394</v>
      </c>
      <c r="B221" s="56" t="str">
        <f t="shared" si="48"/>
        <v>Sat</v>
      </c>
      <c r="C221" s="45">
        <f t="shared" ca="1" si="54"/>
        <v>0.53836462185097445</v>
      </c>
      <c r="D221" s="45">
        <f t="shared" ca="1" si="55"/>
        <v>0.43922898294760482</v>
      </c>
      <c r="E221" s="54">
        <f t="shared" ca="1" si="49"/>
        <v>21.62074466631913</v>
      </c>
      <c r="F221" s="47">
        <f t="shared" ca="1" si="50"/>
        <v>342</v>
      </c>
      <c r="G221" s="48">
        <f t="shared" ca="1" si="56"/>
        <v>25</v>
      </c>
      <c r="H221" s="48">
        <f t="shared" ca="1" si="51"/>
        <v>317</v>
      </c>
      <c r="I221" s="51">
        <f t="shared" ca="1" si="18"/>
        <v>0</v>
      </c>
      <c r="J221" s="46">
        <f t="shared" ca="1" si="57"/>
        <v>0</v>
      </c>
      <c r="K221" s="53">
        <f t="shared" ca="1" si="19"/>
        <v>0</v>
      </c>
      <c r="L221" s="51">
        <f t="shared" ca="1" si="52"/>
        <v>0</v>
      </c>
      <c r="M221" s="55" t="str">
        <f t="shared" ca="1" si="53"/>
        <v>?</v>
      </c>
    </row>
    <row r="222" spans="1:13" x14ac:dyDescent="0.25">
      <c r="A222" s="44">
        <v>44395</v>
      </c>
      <c r="B222" s="56" t="str">
        <f t="shared" si="48"/>
        <v>Sun</v>
      </c>
      <c r="C222" s="45">
        <f t="shared" ca="1" si="54"/>
        <v>0.37257750459657868</v>
      </c>
      <c r="D222" s="45">
        <f t="shared" ca="1" si="55"/>
        <v>0.53017918093781669</v>
      </c>
      <c r="E222" s="54">
        <f t="shared" ca="1" si="49"/>
        <v>3.7824402321897121</v>
      </c>
      <c r="F222" s="47">
        <f t="shared" ca="1" si="50"/>
        <v>317</v>
      </c>
      <c r="G222" s="48">
        <f t="shared" ca="1" si="56"/>
        <v>21</v>
      </c>
      <c r="H222" s="48">
        <f t="shared" ca="1" si="51"/>
        <v>296</v>
      </c>
      <c r="I222" s="51">
        <f t="shared" ca="1" si="18"/>
        <v>0</v>
      </c>
      <c r="J222" s="46">
        <f t="shared" ca="1" si="57"/>
        <v>0</v>
      </c>
      <c r="K222" s="53">
        <f t="shared" ca="1" si="19"/>
        <v>0</v>
      </c>
      <c r="L222" s="51">
        <f t="shared" ca="1" si="52"/>
        <v>0</v>
      </c>
      <c r="M222" s="55" t="str">
        <f t="shared" ca="1" si="53"/>
        <v>?</v>
      </c>
    </row>
    <row r="223" spans="1:13" x14ac:dyDescent="0.25">
      <c r="A223" s="44">
        <v>44396</v>
      </c>
      <c r="B223" s="56" t="str">
        <f t="shared" si="48"/>
        <v>Mon</v>
      </c>
      <c r="C223" s="45">
        <f t="shared" ca="1" si="54"/>
        <v>0.72730469058422476</v>
      </c>
      <c r="D223" s="45">
        <f t="shared" ca="1" si="55"/>
        <v>0.32681582757876287</v>
      </c>
      <c r="E223" s="54">
        <f t="shared" ca="1" si="49"/>
        <v>14.388267287868914</v>
      </c>
      <c r="F223" s="47">
        <f t="shared" ca="1" si="50"/>
        <v>296</v>
      </c>
      <c r="G223" s="48">
        <f t="shared" ca="1" si="56"/>
        <v>71</v>
      </c>
      <c r="H223" s="48">
        <f t="shared" ca="1" si="51"/>
        <v>225</v>
      </c>
      <c r="I223" s="51">
        <f t="shared" ca="1" si="18"/>
        <v>0</v>
      </c>
      <c r="J223" s="46">
        <f t="shared" ca="1" si="57"/>
        <v>0</v>
      </c>
      <c r="K223" s="53">
        <f t="shared" ca="1" si="19"/>
        <v>0</v>
      </c>
      <c r="L223" s="51">
        <f t="shared" ca="1" si="52"/>
        <v>0</v>
      </c>
      <c r="M223" s="55" t="str">
        <f t="shared" ca="1" si="53"/>
        <v>?</v>
      </c>
    </row>
    <row r="224" spans="1:13" x14ac:dyDescent="0.25">
      <c r="A224" s="44">
        <v>44397</v>
      </c>
      <c r="B224" s="56" t="str">
        <f t="shared" si="48"/>
        <v>Tue</v>
      </c>
      <c r="C224" s="45">
        <f t="shared" ca="1" si="54"/>
        <v>0.69413455818774716</v>
      </c>
      <c r="D224" s="45">
        <f t="shared" ca="1" si="55"/>
        <v>0.32071142063817787</v>
      </c>
      <c r="E224" s="54">
        <f t="shared" ca="1" si="49"/>
        <v>15.037844698810336</v>
      </c>
      <c r="F224" s="47">
        <f t="shared" ca="1" si="50"/>
        <v>225</v>
      </c>
      <c r="G224" s="48">
        <f t="shared" ca="1" si="56"/>
        <v>68</v>
      </c>
      <c r="H224" s="48">
        <f t="shared" ca="1" si="51"/>
        <v>157</v>
      </c>
      <c r="I224" s="51">
        <f t="shared" ca="1" si="18"/>
        <v>0</v>
      </c>
      <c r="J224" s="46">
        <f t="shared" ca="1" si="57"/>
        <v>0</v>
      </c>
      <c r="K224" s="53">
        <f t="shared" ca="1" si="19"/>
        <v>0</v>
      </c>
      <c r="L224" s="51">
        <f t="shared" ca="1" si="52"/>
        <v>0</v>
      </c>
      <c r="M224" s="55" t="str">
        <f t="shared" ca="1" si="53"/>
        <v>?</v>
      </c>
    </row>
    <row r="225" spans="1:13" x14ac:dyDescent="0.25">
      <c r="A225" s="44">
        <v>44398</v>
      </c>
      <c r="B225" s="56" t="str">
        <f t="shared" si="48"/>
        <v>Wed</v>
      </c>
      <c r="C225" s="45">
        <f t="shared" ca="1" si="54"/>
        <v>0.70242716112705972</v>
      </c>
      <c r="D225" s="45">
        <f t="shared" ca="1" si="55"/>
        <v>0.32340822680758502</v>
      </c>
      <c r="E225" s="54">
        <f t="shared" ca="1" si="49"/>
        <v>14.903545576332606</v>
      </c>
      <c r="F225" s="47">
        <f t="shared" ca="1" si="50"/>
        <v>157</v>
      </c>
      <c r="G225" s="48">
        <f t="shared" ca="1" si="56"/>
        <v>66</v>
      </c>
      <c r="H225" s="48">
        <f t="shared" ca="1" si="51"/>
        <v>91</v>
      </c>
      <c r="I225" s="51">
        <f t="shared" ca="1" si="18"/>
        <v>0</v>
      </c>
      <c r="J225" s="46">
        <f t="shared" ca="1" si="57"/>
        <v>0</v>
      </c>
      <c r="K225" s="53">
        <f t="shared" ca="1" si="19"/>
        <v>0</v>
      </c>
      <c r="L225" s="51">
        <f t="shared" ca="1" si="52"/>
        <v>0</v>
      </c>
      <c r="M225" s="55" t="str">
        <f t="shared" ca="1" si="53"/>
        <v>?</v>
      </c>
    </row>
    <row r="226" spans="1:13" x14ac:dyDescent="0.25">
      <c r="A226" s="44">
        <v>44399</v>
      </c>
      <c r="B226" s="56" t="str">
        <f t="shared" si="48"/>
        <v>Thu</v>
      </c>
      <c r="C226" s="45">
        <f t="shared" ca="1" si="54"/>
        <v>0.75530367906618312</v>
      </c>
      <c r="D226" s="45">
        <f t="shared" ca="1" si="55"/>
        <v>0.31266279613542369</v>
      </c>
      <c r="E226" s="54">
        <f t="shared" ca="1" si="49"/>
        <v>13.376618809661775</v>
      </c>
      <c r="F226" s="47">
        <f t="shared" ca="1" si="50"/>
        <v>91</v>
      </c>
      <c r="G226" s="48">
        <f t="shared" ca="1" si="56"/>
        <v>76</v>
      </c>
      <c r="H226" s="48">
        <f t="shared" ca="1" si="51"/>
        <v>15</v>
      </c>
      <c r="I226" s="51">
        <f t="shared" ca="1" si="18"/>
        <v>1</v>
      </c>
      <c r="J226" s="46">
        <f t="shared" ca="1" si="57"/>
        <v>1</v>
      </c>
      <c r="K226" s="53">
        <f t="shared" ca="1" si="19"/>
        <v>58.333333333333336</v>
      </c>
      <c r="L226" s="51">
        <f t="shared" ca="1" si="52"/>
        <v>385</v>
      </c>
      <c r="M226" s="55">
        <f t="shared" ca="1" si="53"/>
        <v>400</v>
      </c>
    </row>
    <row r="227" spans="1:13" x14ac:dyDescent="0.25">
      <c r="A227" s="44">
        <v>44400</v>
      </c>
      <c r="B227" s="56" t="str">
        <f t="shared" si="48"/>
        <v>Fri</v>
      </c>
      <c r="C227" s="45">
        <f t="shared" ca="1" si="54"/>
        <v>0.66729346225747477</v>
      </c>
      <c r="D227" s="45">
        <f t="shared" ca="1" si="55"/>
        <v>0.32641913597295924</v>
      </c>
      <c r="E227" s="54">
        <f t="shared" ca="1" si="49"/>
        <v>15.819016169171627</v>
      </c>
      <c r="F227" s="47">
        <f t="shared" ca="1" si="50"/>
        <v>400</v>
      </c>
      <c r="G227" s="48">
        <f t="shared" ca="1" si="56"/>
        <v>59</v>
      </c>
      <c r="H227" s="48">
        <f t="shared" ca="1" si="51"/>
        <v>341</v>
      </c>
      <c r="I227" s="51">
        <f t="shared" ca="1" si="18"/>
        <v>0</v>
      </c>
      <c r="J227" s="46">
        <f t="shared" ca="1" si="57"/>
        <v>0</v>
      </c>
      <c r="K227" s="53">
        <f t="shared" ca="1" si="19"/>
        <v>0</v>
      </c>
      <c r="L227" s="51">
        <f t="shared" ca="1" si="52"/>
        <v>0</v>
      </c>
      <c r="M227" s="55" t="str">
        <f t="shared" ca="1" si="53"/>
        <v>?</v>
      </c>
    </row>
    <row r="228" spans="1:13" x14ac:dyDescent="0.25">
      <c r="A228" s="44">
        <v>44401</v>
      </c>
      <c r="B228" s="56" t="str">
        <f t="shared" si="48"/>
        <v>Sat</v>
      </c>
      <c r="C228" s="45">
        <f t="shared" ca="1" si="54"/>
        <v>0.50758272366108181</v>
      </c>
      <c r="D228" s="45">
        <f t="shared" ca="1" si="55"/>
        <v>0.43268543309227858</v>
      </c>
      <c r="E228" s="54">
        <f t="shared" ca="1" si="49"/>
        <v>22.202465026348722</v>
      </c>
      <c r="F228" s="47">
        <f t="shared" ca="1" si="50"/>
        <v>341</v>
      </c>
      <c r="G228" s="48">
        <f t="shared" ca="1" si="56"/>
        <v>23</v>
      </c>
      <c r="H228" s="48">
        <f t="shared" ca="1" si="51"/>
        <v>318</v>
      </c>
      <c r="I228" s="51">
        <f t="shared" ca="1" si="18"/>
        <v>0</v>
      </c>
      <c r="J228" s="46">
        <f t="shared" ca="1" si="57"/>
        <v>0</v>
      </c>
      <c r="K228" s="53">
        <f t="shared" ca="1" si="19"/>
        <v>0</v>
      </c>
      <c r="L228" s="51">
        <f t="shared" ca="1" si="52"/>
        <v>0</v>
      </c>
      <c r="M228" s="55" t="str">
        <f t="shared" ca="1" si="53"/>
        <v>?</v>
      </c>
    </row>
    <row r="229" spans="1:13" x14ac:dyDescent="0.25">
      <c r="A229" s="44">
        <v>44402</v>
      </c>
      <c r="B229" s="56" t="str">
        <f t="shared" si="48"/>
        <v>Sun</v>
      </c>
      <c r="C229" s="45">
        <f t="shared" ca="1" si="54"/>
        <v>0.51145500890801754</v>
      </c>
      <c r="D229" s="45">
        <f t="shared" ca="1" si="55"/>
        <v>0.52404780515704696</v>
      </c>
      <c r="E229" s="54">
        <f t="shared" ca="1" si="49"/>
        <v>0.30222710997670621</v>
      </c>
      <c r="F229" s="47">
        <f t="shared" ca="1" si="50"/>
        <v>318</v>
      </c>
      <c r="G229" s="48">
        <f t="shared" ca="1" si="56"/>
        <v>20</v>
      </c>
      <c r="H229" s="48">
        <f t="shared" ca="1" si="51"/>
        <v>298</v>
      </c>
      <c r="I229" s="51">
        <f t="shared" ca="1" si="18"/>
        <v>0</v>
      </c>
      <c r="J229" s="46">
        <f t="shared" ca="1" si="57"/>
        <v>0</v>
      </c>
      <c r="K229" s="53">
        <f t="shared" ca="1" si="19"/>
        <v>0</v>
      </c>
      <c r="L229" s="51">
        <f t="shared" ca="1" si="52"/>
        <v>0</v>
      </c>
      <c r="M229" s="55" t="str">
        <f t="shared" ca="1" si="53"/>
        <v>?</v>
      </c>
    </row>
    <row r="230" spans="1:13" x14ac:dyDescent="0.25">
      <c r="A230" s="44">
        <v>44403</v>
      </c>
      <c r="B230" s="56" t="str">
        <f t="shared" si="48"/>
        <v>Mon</v>
      </c>
      <c r="C230" s="45">
        <f t="shared" ca="1" si="54"/>
        <v>0.73829548087854913</v>
      </c>
      <c r="D230" s="45">
        <f t="shared" ca="1" si="55"/>
        <v>0.31549196257108802</v>
      </c>
      <c r="E230" s="54">
        <f t="shared" ca="1" si="49"/>
        <v>13.852715560620933</v>
      </c>
      <c r="F230" s="47">
        <f t="shared" ca="1" si="50"/>
        <v>298</v>
      </c>
      <c r="G230" s="48">
        <f t="shared" ca="1" si="56"/>
        <v>69</v>
      </c>
      <c r="H230" s="48">
        <f t="shared" ca="1" si="51"/>
        <v>229</v>
      </c>
      <c r="I230" s="51">
        <f t="shared" ca="1" si="18"/>
        <v>0</v>
      </c>
      <c r="J230" s="46">
        <f t="shared" ca="1" si="57"/>
        <v>0</v>
      </c>
      <c r="K230" s="53">
        <f t="shared" ca="1" si="19"/>
        <v>0</v>
      </c>
      <c r="L230" s="51">
        <f t="shared" ca="1" si="52"/>
        <v>0</v>
      </c>
      <c r="M230" s="55" t="str">
        <f t="shared" ca="1" si="53"/>
        <v>?</v>
      </c>
    </row>
    <row r="231" spans="1:13" x14ac:dyDescent="0.25">
      <c r="A231" s="44">
        <v>44404</v>
      </c>
      <c r="B231" s="56" t="str">
        <f t="shared" si="48"/>
        <v>Tue</v>
      </c>
      <c r="C231" s="45">
        <f t="shared" ca="1" si="54"/>
        <v>0.71269980342598827</v>
      </c>
      <c r="D231" s="45">
        <f t="shared" ca="1" si="55"/>
        <v>0.29375130811369443</v>
      </c>
      <c r="E231" s="54">
        <f t="shared" ca="1" si="49"/>
        <v>13.945236112504947</v>
      </c>
      <c r="F231" s="47">
        <f t="shared" ca="1" si="50"/>
        <v>229</v>
      </c>
      <c r="G231" s="48">
        <f t="shared" ca="1" si="56"/>
        <v>64</v>
      </c>
      <c r="H231" s="48">
        <f t="shared" ca="1" si="51"/>
        <v>165</v>
      </c>
      <c r="I231" s="51">
        <f t="shared" ca="1" si="18"/>
        <v>0</v>
      </c>
      <c r="J231" s="46">
        <f t="shared" ca="1" si="57"/>
        <v>0</v>
      </c>
      <c r="K231" s="53">
        <f t="shared" ca="1" si="19"/>
        <v>0</v>
      </c>
      <c r="L231" s="51">
        <f t="shared" ca="1" si="52"/>
        <v>0</v>
      </c>
      <c r="M231" s="55" t="str">
        <f t="shared" ca="1" si="53"/>
        <v>?</v>
      </c>
    </row>
    <row r="232" spans="1:13" x14ac:dyDescent="0.25">
      <c r="A232" s="44">
        <v>44405</v>
      </c>
      <c r="B232" s="56" t="str">
        <f t="shared" si="48"/>
        <v>Wed</v>
      </c>
      <c r="C232" s="45">
        <f t="shared" ca="1" si="54"/>
        <v>0.71603429319427447</v>
      </c>
      <c r="D232" s="45">
        <f t="shared" ca="1" si="55"/>
        <v>0.31844467835534351</v>
      </c>
      <c r="E232" s="54">
        <f t="shared" ca="1" si="49"/>
        <v>14.457849243865656</v>
      </c>
      <c r="F232" s="47">
        <f t="shared" ca="1" si="50"/>
        <v>165</v>
      </c>
      <c r="G232" s="48">
        <f t="shared" ca="1" si="56"/>
        <v>66</v>
      </c>
      <c r="H232" s="48">
        <f t="shared" ca="1" si="51"/>
        <v>99</v>
      </c>
      <c r="I232" s="51">
        <f t="shared" ca="1" si="18"/>
        <v>0</v>
      </c>
      <c r="J232" s="46">
        <f t="shared" ca="1" si="57"/>
        <v>0</v>
      </c>
      <c r="K232" s="53">
        <f t="shared" ca="1" si="19"/>
        <v>0</v>
      </c>
      <c r="L232" s="51">
        <f t="shared" ca="1" si="52"/>
        <v>0</v>
      </c>
      <c r="M232" s="55" t="str">
        <f t="shared" ca="1" si="53"/>
        <v>?</v>
      </c>
    </row>
    <row r="233" spans="1:13" x14ac:dyDescent="0.25">
      <c r="A233" s="44">
        <v>44406</v>
      </c>
      <c r="B233" s="56" t="str">
        <f t="shared" si="48"/>
        <v>Thu</v>
      </c>
      <c r="C233" s="45">
        <f t="shared" ca="1" si="54"/>
        <v>0.80805557454234644</v>
      </c>
      <c r="D233" s="45">
        <f t="shared" ca="1" si="55"/>
        <v>0.30705054704908663</v>
      </c>
      <c r="E233" s="54">
        <f t="shared" ca="1" si="49"/>
        <v>11.975879340161764</v>
      </c>
      <c r="F233" s="47">
        <f t="shared" ca="1" si="50"/>
        <v>99</v>
      </c>
      <c r="G233" s="48">
        <f t="shared" ca="1" si="56"/>
        <v>72</v>
      </c>
      <c r="H233" s="48">
        <f t="shared" ca="1" si="51"/>
        <v>27</v>
      </c>
      <c r="I233" s="51">
        <f t="shared" ca="1" si="18"/>
        <v>1</v>
      </c>
      <c r="J233" s="46">
        <f t="shared" ca="1" si="57"/>
        <v>1</v>
      </c>
      <c r="K233" s="53">
        <f t="shared" ca="1" si="19"/>
        <v>56.515151515151516</v>
      </c>
      <c r="L233" s="51">
        <f t="shared" ca="1" si="52"/>
        <v>373</v>
      </c>
      <c r="M233" s="55">
        <f t="shared" ca="1" si="53"/>
        <v>400</v>
      </c>
    </row>
    <row r="234" spans="1:13" x14ac:dyDescent="0.25">
      <c r="A234" s="44">
        <v>44407</v>
      </c>
      <c r="B234" s="56" t="str">
        <f t="shared" si="48"/>
        <v>Fri</v>
      </c>
      <c r="C234" s="45">
        <f t="shared" ca="1" si="54"/>
        <v>0.65746978839536008</v>
      </c>
      <c r="D234" s="45">
        <f t="shared" ca="1" si="55"/>
        <v>0.30203414145269025</v>
      </c>
      <c r="E234" s="54">
        <f t="shared" ca="1" si="49"/>
        <v>15.469544473375924</v>
      </c>
      <c r="F234" s="47">
        <f t="shared" ca="1" si="50"/>
        <v>400</v>
      </c>
      <c r="G234" s="48">
        <f t="shared" ca="1" si="56"/>
        <v>64</v>
      </c>
      <c r="H234" s="48">
        <f t="shared" ca="1" si="51"/>
        <v>336</v>
      </c>
      <c r="I234" s="51">
        <f t="shared" ca="1" si="18"/>
        <v>0</v>
      </c>
      <c r="J234" s="46">
        <f t="shared" ca="1" si="57"/>
        <v>0</v>
      </c>
      <c r="K234" s="53">
        <f t="shared" ca="1" si="19"/>
        <v>0</v>
      </c>
      <c r="L234" s="51">
        <f t="shared" ca="1" si="52"/>
        <v>0</v>
      </c>
      <c r="M234" s="55" t="str">
        <f t="shared" ca="1" si="53"/>
        <v>?</v>
      </c>
    </row>
    <row r="235" spans="1:13" x14ac:dyDescent="0.25">
      <c r="A235" s="44">
        <v>44408</v>
      </c>
      <c r="B235" s="56" t="str">
        <f t="shared" si="48"/>
        <v>Sat</v>
      </c>
      <c r="C235" s="45">
        <f t="shared" ca="1" si="54"/>
        <v>0.46446599299769115</v>
      </c>
      <c r="D235" s="45">
        <f t="shared" ca="1" si="55"/>
        <v>0.36396541212010985</v>
      </c>
      <c r="E235" s="54">
        <f t="shared" ca="1" si="49"/>
        <v>21.58798605893805</v>
      </c>
      <c r="F235" s="47">
        <f t="shared" ca="1" si="50"/>
        <v>336</v>
      </c>
      <c r="G235" s="48">
        <f t="shared" ca="1" si="56"/>
        <v>27</v>
      </c>
      <c r="H235" s="48">
        <f t="shared" ca="1" si="51"/>
        <v>309</v>
      </c>
      <c r="I235" s="51">
        <f t="shared" ca="1" si="18"/>
        <v>0</v>
      </c>
      <c r="J235" s="46">
        <f t="shared" ca="1" si="57"/>
        <v>0</v>
      </c>
      <c r="K235" s="53">
        <f t="shared" ca="1" si="19"/>
        <v>0</v>
      </c>
      <c r="L235" s="51">
        <f t="shared" ca="1" si="52"/>
        <v>0</v>
      </c>
      <c r="M235" s="55" t="str">
        <f t="shared" ca="1" si="53"/>
        <v>?</v>
      </c>
    </row>
    <row r="236" spans="1:13" x14ac:dyDescent="0.25">
      <c r="A236" s="44">
        <v>44409</v>
      </c>
      <c r="B236" s="56" t="str">
        <f t="shared" si="48"/>
        <v>Sun</v>
      </c>
      <c r="C236" s="45">
        <f t="shared" ca="1" si="54"/>
        <v>0.53168787875294932</v>
      </c>
      <c r="D236" s="45">
        <f t="shared" ca="1" si="55"/>
        <v>0.45524725515098652</v>
      </c>
      <c r="E236" s="54">
        <f t="shared" ca="1" si="49"/>
        <v>22.165425033552893</v>
      </c>
      <c r="F236" s="47">
        <f t="shared" ca="1" si="50"/>
        <v>309</v>
      </c>
      <c r="G236" s="48">
        <f t="shared" ca="1" si="56"/>
        <v>17</v>
      </c>
      <c r="H236" s="48">
        <f t="shared" ca="1" si="51"/>
        <v>292</v>
      </c>
      <c r="I236" s="51">
        <f t="shared" ca="1" si="18"/>
        <v>0</v>
      </c>
      <c r="J236" s="46">
        <f t="shared" ca="1" si="57"/>
        <v>0</v>
      </c>
      <c r="K236" s="53">
        <f t="shared" ca="1" si="19"/>
        <v>0</v>
      </c>
      <c r="L236" s="51">
        <f t="shared" ca="1" si="52"/>
        <v>0</v>
      </c>
      <c r="M236" s="55" t="str">
        <f t="shared" ca="1" si="53"/>
        <v>?</v>
      </c>
    </row>
    <row r="237" spans="1:13" x14ac:dyDescent="0.25">
      <c r="A237" s="44">
        <v>44410</v>
      </c>
      <c r="B237" s="56" t="str">
        <f t="shared" si="48"/>
        <v>Mon</v>
      </c>
      <c r="C237" s="45">
        <f t="shared" ca="1" si="54"/>
        <v>0.70819055010472987</v>
      </c>
      <c r="D237" s="45">
        <f t="shared" ca="1" si="55"/>
        <v>0.29376166303561824</v>
      </c>
      <c r="E237" s="54">
        <f t="shared" ca="1" si="49"/>
        <v>14.05370671034132</v>
      </c>
      <c r="F237" s="47">
        <f t="shared" ca="1" si="50"/>
        <v>292</v>
      </c>
      <c r="G237" s="48">
        <f t="shared" ca="1" si="56"/>
        <v>71</v>
      </c>
      <c r="H237" s="48">
        <f t="shared" ca="1" si="51"/>
        <v>221</v>
      </c>
      <c r="I237" s="51">
        <f t="shared" ca="1" si="18"/>
        <v>0</v>
      </c>
      <c r="J237" s="46">
        <f t="shared" ca="1" si="57"/>
        <v>0</v>
      </c>
      <c r="K237" s="53">
        <f t="shared" ca="1" si="19"/>
        <v>0</v>
      </c>
      <c r="L237" s="51">
        <f t="shared" ca="1" si="52"/>
        <v>0</v>
      </c>
      <c r="M237" s="55" t="str">
        <f t="shared" ca="1" si="53"/>
        <v>?</v>
      </c>
    </row>
    <row r="238" spans="1:13" x14ac:dyDescent="0.25">
      <c r="A238" s="44">
        <v>44411</v>
      </c>
      <c r="B238" s="56" t="str">
        <f t="shared" si="48"/>
        <v>Tue</v>
      </c>
      <c r="C238" s="45">
        <f t="shared" ca="1" si="54"/>
        <v>0.7078429840565561</v>
      </c>
      <c r="D238" s="45">
        <f t="shared" ca="1" si="55"/>
        <v>0.32718731342710583</v>
      </c>
      <c r="E238" s="54">
        <f t="shared" ca="1" si="49"/>
        <v>14.864263904893193</v>
      </c>
      <c r="F238" s="47">
        <f t="shared" ca="1" si="50"/>
        <v>221</v>
      </c>
      <c r="G238" s="48">
        <f t="shared" ca="1" si="56"/>
        <v>62</v>
      </c>
      <c r="H238" s="48">
        <f t="shared" ca="1" si="51"/>
        <v>159</v>
      </c>
      <c r="I238" s="51">
        <f t="shared" ca="1" si="18"/>
        <v>0</v>
      </c>
      <c r="J238" s="46">
        <f t="shared" ca="1" si="57"/>
        <v>0</v>
      </c>
      <c r="K238" s="53">
        <f t="shared" ca="1" si="19"/>
        <v>0</v>
      </c>
      <c r="L238" s="51">
        <f t="shared" ca="1" si="52"/>
        <v>0</v>
      </c>
      <c r="M238" s="55" t="str">
        <f t="shared" ca="1" si="53"/>
        <v>?</v>
      </c>
    </row>
    <row r="239" spans="1:13" x14ac:dyDescent="0.25">
      <c r="A239" s="44">
        <v>44412</v>
      </c>
      <c r="B239" s="56" t="str">
        <f t="shared" si="48"/>
        <v>Wed</v>
      </c>
      <c r="C239" s="45">
        <f t="shared" ca="1" si="54"/>
        <v>0.72257894033184589</v>
      </c>
      <c r="D239" s="45">
        <f t="shared" ca="1" si="55"/>
        <v>0.29504237447589943</v>
      </c>
      <c r="E239" s="54">
        <f t="shared" ca="1" si="49"/>
        <v>13.739122419457285</v>
      </c>
      <c r="F239" s="47">
        <f t="shared" ca="1" si="50"/>
        <v>159</v>
      </c>
      <c r="G239" s="48">
        <f t="shared" ca="1" si="56"/>
        <v>70</v>
      </c>
      <c r="H239" s="48">
        <f t="shared" ca="1" si="51"/>
        <v>89</v>
      </c>
      <c r="I239" s="51">
        <f t="shared" ca="1" si="18"/>
        <v>0</v>
      </c>
      <c r="J239" s="46">
        <f t="shared" ca="1" si="57"/>
        <v>0</v>
      </c>
      <c r="K239" s="53">
        <f t="shared" ca="1" si="19"/>
        <v>0</v>
      </c>
      <c r="L239" s="51">
        <f t="shared" ca="1" si="52"/>
        <v>0</v>
      </c>
      <c r="M239" s="55" t="str">
        <f t="shared" ca="1" si="53"/>
        <v>?</v>
      </c>
    </row>
    <row r="240" spans="1:13" x14ac:dyDescent="0.25">
      <c r="A240" s="44">
        <v>44413</v>
      </c>
      <c r="B240" s="56" t="str">
        <f t="shared" si="48"/>
        <v>Thu</v>
      </c>
      <c r="C240" s="45">
        <f t="shared" ca="1" si="54"/>
        <v>0.77977040581851598</v>
      </c>
      <c r="D240" s="45">
        <f t="shared" ca="1" si="55"/>
        <v>0.30309970122313068</v>
      </c>
      <c r="E240" s="54">
        <f t="shared" ca="1" si="49"/>
        <v>12.559903089710753</v>
      </c>
      <c r="F240" s="47">
        <f t="shared" ca="1" si="50"/>
        <v>89</v>
      </c>
      <c r="G240" s="48">
        <f t="shared" ca="1" si="56"/>
        <v>75</v>
      </c>
      <c r="H240" s="48">
        <f t="shared" ca="1" si="51"/>
        <v>14</v>
      </c>
      <c r="I240" s="51">
        <f t="shared" ca="1" si="18"/>
        <v>1</v>
      </c>
      <c r="J240" s="46">
        <f t="shared" ca="1" si="57"/>
        <v>1</v>
      </c>
      <c r="K240" s="53">
        <f t="shared" ca="1" si="19"/>
        <v>58.484848484848492</v>
      </c>
      <c r="L240" s="51">
        <f t="shared" ca="1" si="52"/>
        <v>386</v>
      </c>
      <c r="M240" s="55">
        <f t="shared" ca="1" si="53"/>
        <v>400</v>
      </c>
    </row>
    <row r="241" spans="1:13" x14ac:dyDescent="0.25">
      <c r="A241" s="44">
        <v>44414</v>
      </c>
      <c r="B241" s="56" t="str">
        <f t="shared" si="48"/>
        <v>Fri</v>
      </c>
      <c r="C241" s="45">
        <f t="shared" ca="1" si="54"/>
        <v>0.66879251296048947</v>
      </c>
      <c r="D241" s="45">
        <f t="shared" ca="1" si="55"/>
        <v>0.30216283413822753</v>
      </c>
      <c r="E241" s="54">
        <f t="shared" ca="1" si="49"/>
        <v>15.200887708265714</v>
      </c>
      <c r="F241" s="47">
        <f t="shared" ca="1" si="50"/>
        <v>400</v>
      </c>
      <c r="G241" s="48">
        <f t="shared" ca="1" si="56"/>
        <v>61</v>
      </c>
      <c r="H241" s="48">
        <f t="shared" ca="1" si="51"/>
        <v>339</v>
      </c>
      <c r="I241" s="51">
        <f t="shared" ca="1" si="18"/>
        <v>0</v>
      </c>
      <c r="J241" s="46">
        <f t="shared" ca="1" si="57"/>
        <v>0</v>
      </c>
      <c r="K241" s="53">
        <f t="shared" ca="1" si="19"/>
        <v>0</v>
      </c>
      <c r="L241" s="51">
        <f t="shared" ca="1" si="52"/>
        <v>0</v>
      </c>
      <c r="M241" s="55" t="str">
        <f t="shared" ca="1" si="53"/>
        <v>?</v>
      </c>
    </row>
    <row r="242" spans="1:13" x14ac:dyDescent="0.25">
      <c r="A242" s="44">
        <v>44415</v>
      </c>
      <c r="B242" s="56" t="str">
        <f t="shared" si="48"/>
        <v>Sat</v>
      </c>
      <c r="C242" s="45">
        <f t="shared" ca="1" si="54"/>
        <v>0.57089372572417874</v>
      </c>
      <c r="D242" s="45">
        <f t="shared" ca="1" si="55"/>
        <v>0.37910441966774755</v>
      </c>
      <c r="E242" s="54">
        <f t="shared" ca="1" si="49"/>
        <v>19.397056654645652</v>
      </c>
      <c r="F242" s="47">
        <f t="shared" ca="1" si="50"/>
        <v>339</v>
      </c>
      <c r="G242" s="48">
        <f t="shared" ca="1" si="56"/>
        <v>22</v>
      </c>
      <c r="H242" s="48">
        <f t="shared" ca="1" si="51"/>
        <v>317</v>
      </c>
      <c r="I242" s="51">
        <f t="shared" ca="1" si="18"/>
        <v>0</v>
      </c>
      <c r="J242" s="46">
        <f t="shared" ca="1" si="57"/>
        <v>0</v>
      </c>
      <c r="K242" s="53">
        <f t="shared" ca="1" si="19"/>
        <v>0</v>
      </c>
      <c r="L242" s="51">
        <f t="shared" ca="1" si="52"/>
        <v>0</v>
      </c>
      <c r="M242" s="55" t="str">
        <f t="shared" ca="1" si="53"/>
        <v>?</v>
      </c>
    </row>
    <row r="243" spans="1:13" x14ac:dyDescent="0.25">
      <c r="A243" s="44">
        <v>44416</v>
      </c>
      <c r="B243" s="56" t="str">
        <f t="shared" si="48"/>
        <v>Sun</v>
      </c>
      <c r="C243" s="45">
        <f t="shared" ca="1" si="54"/>
        <v>0.56511907697099462</v>
      </c>
      <c r="D243" s="45">
        <f t="shared" ca="1" si="55"/>
        <v>0.42062036835117073</v>
      </c>
      <c r="E243" s="54">
        <f t="shared" ca="1" si="49"/>
        <v>20.532030993124224</v>
      </c>
      <c r="F243" s="47">
        <f t="shared" ca="1" si="50"/>
        <v>317</v>
      </c>
      <c r="G243" s="48">
        <f t="shared" ca="1" si="56"/>
        <v>17</v>
      </c>
      <c r="H243" s="48">
        <f t="shared" ca="1" si="51"/>
        <v>300</v>
      </c>
      <c r="I243" s="51">
        <f t="shared" ca="1" si="18"/>
        <v>0</v>
      </c>
      <c r="J243" s="46">
        <f t="shared" ca="1" si="57"/>
        <v>0</v>
      </c>
      <c r="K243" s="53">
        <f t="shared" ca="1" si="19"/>
        <v>0</v>
      </c>
      <c r="L243" s="51">
        <f t="shared" ca="1" si="52"/>
        <v>0</v>
      </c>
      <c r="M243" s="55" t="str">
        <f t="shared" ca="1" si="53"/>
        <v>?</v>
      </c>
    </row>
    <row r="244" spans="1:13" x14ac:dyDescent="0.25">
      <c r="A244" s="44">
        <v>44417</v>
      </c>
      <c r="B244" s="56" t="str">
        <f t="shared" si="48"/>
        <v>Mon</v>
      </c>
      <c r="C244" s="45">
        <f t="shared" ca="1" si="54"/>
        <v>0.69908937551923334</v>
      </c>
      <c r="D244" s="45">
        <f t="shared" ca="1" si="55"/>
        <v>0.33275190689143103</v>
      </c>
      <c r="E244" s="54">
        <f t="shared" ca="1" si="49"/>
        <v>15.207900752932746</v>
      </c>
      <c r="F244" s="47">
        <f t="shared" ca="1" si="50"/>
        <v>300</v>
      </c>
      <c r="G244" s="48">
        <f t="shared" ca="1" si="56"/>
        <v>69</v>
      </c>
      <c r="H244" s="48">
        <f t="shared" ca="1" si="51"/>
        <v>231</v>
      </c>
      <c r="I244" s="51">
        <f t="shared" ca="1" si="18"/>
        <v>0</v>
      </c>
      <c r="J244" s="46">
        <f t="shared" ca="1" si="57"/>
        <v>0</v>
      </c>
      <c r="K244" s="53">
        <f t="shared" ca="1" si="19"/>
        <v>0</v>
      </c>
      <c r="L244" s="51">
        <f t="shared" ca="1" si="52"/>
        <v>0</v>
      </c>
      <c r="M244" s="55" t="str">
        <f t="shared" ca="1" si="53"/>
        <v>?</v>
      </c>
    </row>
    <row r="245" spans="1:13" x14ac:dyDescent="0.25">
      <c r="A245" s="44">
        <v>44418</v>
      </c>
      <c r="B245" s="56" t="str">
        <f t="shared" si="48"/>
        <v>Tue</v>
      </c>
      <c r="C245" s="45">
        <f t="shared" ca="1" si="54"/>
        <v>0.73081375247056568</v>
      </c>
      <c r="D245" s="45">
        <f t="shared" ca="1" si="55"/>
        <v>0.35426228488158767</v>
      </c>
      <c r="E245" s="54">
        <f t="shared" ca="1" si="49"/>
        <v>14.962764777864527</v>
      </c>
      <c r="F245" s="47">
        <f t="shared" ca="1" si="50"/>
        <v>231</v>
      </c>
      <c r="G245" s="48">
        <f t="shared" ca="1" si="56"/>
        <v>66</v>
      </c>
      <c r="H245" s="48">
        <f t="shared" ca="1" si="51"/>
        <v>165</v>
      </c>
      <c r="I245" s="51">
        <f t="shared" ca="1" si="18"/>
        <v>0</v>
      </c>
      <c r="J245" s="46">
        <f t="shared" ca="1" si="57"/>
        <v>0</v>
      </c>
      <c r="K245" s="53">
        <f t="shared" ca="1" si="19"/>
        <v>0</v>
      </c>
      <c r="L245" s="51">
        <f t="shared" ca="1" si="52"/>
        <v>0</v>
      </c>
      <c r="M245" s="55" t="str">
        <f t="shared" ca="1" si="53"/>
        <v>?</v>
      </c>
    </row>
    <row r="246" spans="1:13" x14ac:dyDescent="0.25">
      <c r="A246" s="44">
        <v>44419</v>
      </c>
      <c r="B246" s="56" t="str">
        <f t="shared" si="48"/>
        <v>Wed</v>
      </c>
      <c r="C246" s="45">
        <f t="shared" ca="1" si="54"/>
        <v>0.69942323233617631</v>
      </c>
      <c r="D246" s="45">
        <f t="shared" ca="1" si="55"/>
        <v>0.30185651497163529</v>
      </c>
      <c r="E246" s="54">
        <f t="shared" ca="1" si="49"/>
        <v>14.458398783251017</v>
      </c>
      <c r="F246" s="47">
        <f t="shared" ca="1" si="50"/>
        <v>165</v>
      </c>
      <c r="G246" s="48">
        <f t="shared" ca="1" si="56"/>
        <v>64</v>
      </c>
      <c r="H246" s="48">
        <f t="shared" ca="1" si="51"/>
        <v>101</v>
      </c>
      <c r="I246" s="51">
        <f t="shared" ca="1" si="18"/>
        <v>0</v>
      </c>
      <c r="J246" s="46">
        <f t="shared" ca="1" si="57"/>
        <v>0</v>
      </c>
      <c r="K246" s="53">
        <f t="shared" ca="1" si="19"/>
        <v>0</v>
      </c>
      <c r="L246" s="51">
        <f t="shared" ca="1" si="52"/>
        <v>0</v>
      </c>
      <c r="M246" s="55" t="str">
        <f t="shared" ca="1" si="53"/>
        <v>?</v>
      </c>
    </row>
    <row r="247" spans="1:13" x14ac:dyDescent="0.25">
      <c r="A247" s="44">
        <v>44420</v>
      </c>
      <c r="B247" s="56" t="str">
        <f t="shared" si="48"/>
        <v>Thu</v>
      </c>
      <c r="C247" s="45">
        <f t="shared" ca="1" si="54"/>
        <v>0.78271817720815273</v>
      </c>
      <c r="D247" s="45">
        <f t="shared" ca="1" si="55"/>
        <v>0.30291105207585078</v>
      </c>
      <c r="E247" s="54">
        <f t="shared" ca="1" si="49"/>
        <v>12.484628996824753</v>
      </c>
      <c r="F247" s="47">
        <f t="shared" ca="1" si="50"/>
        <v>101</v>
      </c>
      <c r="G247" s="48">
        <f t="shared" ca="1" si="56"/>
        <v>75</v>
      </c>
      <c r="H247" s="48">
        <f t="shared" ca="1" si="51"/>
        <v>26</v>
      </c>
      <c r="I247" s="51">
        <f t="shared" ca="1" si="18"/>
        <v>1</v>
      </c>
      <c r="J247" s="46">
        <f t="shared" ca="1" si="57"/>
        <v>0</v>
      </c>
      <c r="K247" s="53">
        <f t="shared" ca="1" si="19"/>
        <v>46.666666666666671</v>
      </c>
      <c r="L247" s="51">
        <f t="shared" ca="1" si="52"/>
        <v>308</v>
      </c>
      <c r="M247" s="55" t="str">
        <f t="shared" ca="1" si="53"/>
        <v>?</v>
      </c>
    </row>
    <row r="248" spans="1:13" x14ac:dyDescent="0.25">
      <c r="A248" s="44">
        <v>44421</v>
      </c>
      <c r="B248" s="56" t="str">
        <f t="shared" si="48"/>
        <v>Fri</v>
      </c>
      <c r="C248" s="45">
        <f t="shared" ca="1" si="54"/>
        <v>0.73419192175589421</v>
      </c>
      <c r="D248" s="45">
        <f t="shared" ca="1" si="55"/>
        <v>0.28971705840390505</v>
      </c>
      <c r="E248" s="54">
        <f t="shared" ca="1" si="49"/>
        <v>13.332603279552259</v>
      </c>
      <c r="F248" s="47">
        <f t="shared" ca="1" si="50"/>
        <v>334</v>
      </c>
      <c r="G248" s="48">
        <f t="shared" ca="1" si="56"/>
        <v>61</v>
      </c>
      <c r="H248" s="48">
        <f t="shared" ca="1" si="51"/>
        <v>273</v>
      </c>
      <c r="I248" s="51">
        <f t="shared" ca="1" si="18"/>
        <v>0</v>
      </c>
      <c r="J248" s="46">
        <f t="shared" ca="1" si="57"/>
        <v>0</v>
      </c>
      <c r="K248" s="53">
        <f t="shared" ca="1" si="19"/>
        <v>0</v>
      </c>
      <c r="L248" s="51">
        <f t="shared" ca="1" si="52"/>
        <v>0</v>
      </c>
      <c r="M248" s="55" t="str">
        <f t="shared" ca="1" si="53"/>
        <v>?</v>
      </c>
    </row>
    <row r="249" spans="1:13" x14ac:dyDescent="0.25">
      <c r="A249" s="44">
        <v>44422</v>
      </c>
      <c r="B249" s="56" t="str">
        <f t="shared" si="48"/>
        <v>Sat</v>
      </c>
      <c r="C249" s="45">
        <f t="shared" ca="1" si="54"/>
        <v>0.64011394521366172</v>
      </c>
      <c r="D249" s="45">
        <f t="shared" ca="1" si="55"/>
        <v>0.35632149880421038</v>
      </c>
      <c r="E249" s="54">
        <f t="shared" ca="1" si="49"/>
        <v>17.188981286173167</v>
      </c>
      <c r="F249" s="47">
        <f t="shared" ca="1" si="50"/>
        <v>273</v>
      </c>
      <c r="G249" s="48">
        <f t="shared" ca="1" si="56"/>
        <v>22</v>
      </c>
      <c r="H249" s="48">
        <f t="shared" ca="1" si="51"/>
        <v>251</v>
      </c>
      <c r="I249" s="51">
        <f t="shared" ca="1" si="18"/>
        <v>0</v>
      </c>
      <c r="J249" s="46">
        <f t="shared" ca="1" si="57"/>
        <v>0</v>
      </c>
      <c r="K249" s="53">
        <f t="shared" ca="1" si="19"/>
        <v>0</v>
      </c>
      <c r="L249" s="51">
        <f t="shared" ca="1" si="52"/>
        <v>0</v>
      </c>
      <c r="M249" s="55" t="str">
        <f t="shared" ca="1" si="53"/>
        <v>?</v>
      </c>
    </row>
    <row r="250" spans="1:13" x14ac:dyDescent="0.25">
      <c r="A250" s="44">
        <v>44423</v>
      </c>
      <c r="B250" s="56" t="str">
        <f t="shared" si="48"/>
        <v>Sun</v>
      </c>
      <c r="C250" s="45">
        <f t="shared" ca="1" si="54"/>
        <v>0.60439987254673277</v>
      </c>
      <c r="D250" s="45">
        <f t="shared" ca="1" si="55"/>
        <v>0.25672499603419913</v>
      </c>
      <c r="E250" s="54">
        <f t="shared" ca="1" si="49"/>
        <v>15.655802963699191</v>
      </c>
      <c r="F250" s="47">
        <f t="shared" ca="1" si="50"/>
        <v>251</v>
      </c>
      <c r="G250" s="48">
        <f t="shared" ca="1" si="56"/>
        <v>21</v>
      </c>
      <c r="H250" s="48">
        <f t="shared" ca="1" si="51"/>
        <v>230</v>
      </c>
      <c r="I250" s="51">
        <f t="shared" ca="1" si="18"/>
        <v>0</v>
      </c>
      <c r="J250" s="46">
        <f t="shared" ca="1" si="57"/>
        <v>0</v>
      </c>
      <c r="K250" s="53">
        <f t="shared" ca="1" si="19"/>
        <v>0</v>
      </c>
      <c r="L250" s="51">
        <f t="shared" ca="1" si="52"/>
        <v>0</v>
      </c>
      <c r="M250" s="55" t="str">
        <f t="shared" ca="1" si="53"/>
        <v>?</v>
      </c>
    </row>
    <row r="251" spans="1:13" x14ac:dyDescent="0.25">
      <c r="A251" s="44">
        <v>44424</v>
      </c>
      <c r="B251" s="56" t="str">
        <f t="shared" si="48"/>
        <v>Mon</v>
      </c>
      <c r="C251" s="45">
        <f t="shared" ca="1" si="54"/>
        <v>0.72883388210968358</v>
      </c>
      <c r="D251" s="45">
        <f t="shared" ca="1" si="55"/>
        <v>0.2757607868875297</v>
      </c>
      <c r="E251" s="54">
        <f t="shared" ca="1" si="49"/>
        <v>13.126245714668308</v>
      </c>
      <c r="F251" s="47">
        <f t="shared" ca="1" si="50"/>
        <v>230</v>
      </c>
      <c r="G251" s="48">
        <f t="shared" ca="1" si="56"/>
        <v>67</v>
      </c>
      <c r="H251" s="48">
        <f t="shared" ca="1" si="51"/>
        <v>163</v>
      </c>
      <c r="I251" s="51">
        <f t="shared" ca="1" si="18"/>
        <v>0</v>
      </c>
      <c r="J251" s="46">
        <f t="shared" ca="1" si="57"/>
        <v>0</v>
      </c>
      <c r="K251" s="53">
        <f t="shared" ca="1" si="19"/>
        <v>0</v>
      </c>
      <c r="L251" s="51">
        <f t="shared" ca="1" si="52"/>
        <v>0</v>
      </c>
      <c r="M251" s="55" t="str">
        <f t="shared" ca="1" si="53"/>
        <v>?</v>
      </c>
    </row>
    <row r="252" spans="1:13" x14ac:dyDescent="0.25">
      <c r="A252" s="44">
        <v>44425</v>
      </c>
      <c r="B252" s="56" t="str">
        <f t="shared" si="48"/>
        <v>Tue</v>
      </c>
      <c r="C252" s="45">
        <f t="shared" ca="1" si="54"/>
        <v>0.73179911348690529</v>
      </c>
      <c r="D252" s="45">
        <f t="shared" ca="1" si="55"/>
        <v>0.31760381429303214</v>
      </c>
      <c r="E252" s="54">
        <f t="shared" ca="1" si="49"/>
        <v>14.059312819347046</v>
      </c>
      <c r="F252" s="47">
        <f t="shared" ca="1" si="50"/>
        <v>163</v>
      </c>
      <c r="G252" s="48">
        <f t="shared" ca="1" si="56"/>
        <v>63</v>
      </c>
      <c r="H252" s="48">
        <f t="shared" ca="1" si="51"/>
        <v>100</v>
      </c>
      <c r="I252" s="51">
        <f t="shared" ca="1" si="18"/>
        <v>0</v>
      </c>
      <c r="J252" s="46">
        <f t="shared" ca="1" si="57"/>
        <v>0</v>
      </c>
      <c r="K252" s="53">
        <f t="shared" ca="1" si="19"/>
        <v>0</v>
      </c>
      <c r="L252" s="51">
        <f t="shared" ca="1" si="52"/>
        <v>0</v>
      </c>
      <c r="M252" s="55" t="str">
        <f t="shared" ca="1" si="53"/>
        <v>?</v>
      </c>
    </row>
    <row r="253" spans="1:13" x14ac:dyDescent="0.25">
      <c r="A253" s="44">
        <v>44426</v>
      </c>
      <c r="B253" s="56" t="str">
        <f t="shared" si="48"/>
        <v>Wed</v>
      </c>
      <c r="C253" s="45">
        <f t="shared" ca="1" si="54"/>
        <v>0.70617906910060191</v>
      </c>
      <c r="D253" s="45">
        <f t="shared" ca="1" si="55"/>
        <v>0.32956797247988329</v>
      </c>
      <c r="E253" s="54">
        <f t="shared" ca="1" si="49"/>
        <v>14.961333681102754</v>
      </c>
      <c r="F253" s="47">
        <f t="shared" ca="1" si="50"/>
        <v>100</v>
      </c>
      <c r="G253" s="48">
        <f t="shared" ca="1" si="56"/>
        <v>67</v>
      </c>
      <c r="H253" s="48">
        <f t="shared" ca="1" si="51"/>
        <v>33</v>
      </c>
      <c r="I253" s="51">
        <f t="shared" ca="1" si="18"/>
        <v>1</v>
      </c>
      <c r="J253" s="46">
        <f t="shared" ca="1" si="57"/>
        <v>1</v>
      </c>
      <c r="K253" s="53">
        <f t="shared" ca="1" si="19"/>
        <v>55.606060606060609</v>
      </c>
      <c r="L253" s="51">
        <f t="shared" ca="1" si="52"/>
        <v>367</v>
      </c>
      <c r="M253" s="55">
        <f t="shared" ca="1" si="53"/>
        <v>400</v>
      </c>
    </row>
    <row r="254" spans="1:13" x14ac:dyDescent="0.25">
      <c r="A254" s="44">
        <v>44427</v>
      </c>
      <c r="B254" s="56" t="str">
        <f t="shared" si="48"/>
        <v>Thu</v>
      </c>
      <c r="C254" s="45">
        <f t="shared" ca="1" si="54"/>
        <v>0.81080692615710048</v>
      </c>
      <c r="D254" s="45">
        <f t="shared" ca="1" si="55"/>
        <v>0.31012406499111222</v>
      </c>
      <c r="E254" s="54">
        <f t="shared" ca="1" si="49"/>
        <v>11.983611332016281</v>
      </c>
      <c r="F254" s="47">
        <f t="shared" ca="1" si="50"/>
        <v>400</v>
      </c>
      <c r="G254" s="48">
        <f t="shared" ca="1" si="56"/>
        <v>74</v>
      </c>
      <c r="H254" s="48">
        <f t="shared" ca="1" si="51"/>
        <v>326</v>
      </c>
      <c r="I254" s="51">
        <f t="shared" ca="1" si="18"/>
        <v>0</v>
      </c>
      <c r="J254" s="46">
        <f t="shared" ca="1" si="57"/>
        <v>0</v>
      </c>
      <c r="K254" s="53">
        <f t="shared" ca="1" si="19"/>
        <v>0</v>
      </c>
      <c r="L254" s="51">
        <f t="shared" ca="1" si="52"/>
        <v>0</v>
      </c>
      <c r="M254" s="55" t="str">
        <f t="shared" ca="1" si="53"/>
        <v>?</v>
      </c>
    </row>
    <row r="255" spans="1:13" x14ac:dyDescent="0.25">
      <c r="A255" s="44">
        <v>44428</v>
      </c>
      <c r="B255" s="56" t="str">
        <f t="shared" si="48"/>
        <v>Fri</v>
      </c>
      <c r="C255" s="45">
        <f t="shared" ca="1" si="54"/>
        <v>0.68577188533209132</v>
      </c>
      <c r="D255" s="45">
        <f t="shared" ca="1" si="55"/>
        <v>0.29482159201592961</v>
      </c>
      <c r="E255" s="54">
        <f t="shared" ca="1" si="49"/>
        <v>14.617192960412119</v>
      </c>
      <c r="F255" s="47">
        <f t="shared" ca="1" si="50"/>
        <v>326</v>
      </c>
      <c r="G255" s="48">
        <f t="shared" ca="1" si="56"/>
        <v>56</v>
      </c>
      <c r="H255" s="48">
        <f t="shared" ca="1" si="51"/>
        <v>270</v>
      </c>
      <c r="I255" s="51">
        <f t="shared" ca="1" si="18"/>
        <v>0</v>
      </c>
      <c r="J255" s="46">
        <f t="shared" ca="1" si="57"/>
        <v>0</v>
      </c>
      <c r="K255" s="53">
        <f t="shared" ca="1" si="19"/>
        <v>0</v>
      </c>
      <c r="L255" s="51">
        <f t="shared" ca="1" si="52"/>
        <v>0</v>
      </c>
      <c r="M255" s="55" t="str">
        <f t="shared" ca="1" si="53"/>
        <v>?</v>
      </c>
    </row>
    <row r="256" spans="1:13" x14ac:dyDescent="0.25">
      <c r="A256" s="44">
        <v>44429</v>
      </c>
      <c r="B256" s="56" t="str">
        <f t="shared" si="48"/>
        <v>Sat</v>
      </c>
      <c r="C256" s="45">
        <f t="shared" ca="1" si="54"/>
        <v>0.63142899373600603</v>
      </c>
      <c r="D256" s="45">
        <f t="shared" ca="1" si="55"/>
        <v>0.40488254039107546</v>
      </c>
      <c r="E256" s="54">
        <f t="shared" ca="1" si="49"/>
        <v>18.562885119721663</v>
      </c>
      <c r="F256" s="47">
        <f t="shared" ca="1" si="50"/>
        <v>270</v>
      </c>
      <c r="G256" s="48">
        <f t="shared" ca="1" si="56"/>
        <v>24</v>
      </c>
      <c r="H256" s="48">
        <f t="shared" ca="1" si="51"/>
        <v>246</v>
      </c>
      <c r="I256" s="51">
        <f t="shared" ca="1" si="18"/>
        <v>0</v>
      </c>
      <c r="J256" s="46">
        <f t="shared" ca="1" si="57"/>
        <v>0</v>
      </c>
      <c r="K256" s="53">
        <f t="shared" ca="1" si="19"/>
        <v>0</v>
      </c>
      <c r="L256" s="51">
        <f t="shared" ca="1" si="52"/>
        <v>0</v>
      </c>
      <c r="M256" s="55" t="str">
        <f t="shared" ca="1" si="53"/>
        <v>?</v>
      </c>
    </row>
    <row r="257" spans="1:13" x14ac:dyDescent="0.25">
      <c r="A257" s="44">
        <v>44430</v>
      </c>
      <c r="B257" s="56" t="str">
        <f t="shared" si="48"/>
        <v>Sun</v>
      </c>
      <c r="C257" s="45">
        <f t="shared" ca="1" si="54"/>
        <v>0.43723220759284454</v>
      </c>
      <c r="D257" s="45">
        <f t="shared" ca="1" si="55"/>
        <v>0.37641735333612664</v>
      </c>
      <c r="E257" s="54">
        <f t="shared" ca="1" si="49"/>
        <v>22.540443497838769</v>
      </c>
      <c r="F257" s="47">
        <f t="shared" ca="1" si="50"/>
        <v>246</v>
      </c>
      <c r="G257" s="48">
        <f t="shared" ca="1" si="56"/>
        <v>22</v>
      </c>
      <c r="H257" s="48">
        <f t="shared" ca="1" si="51"/>
        <v>224</v>
      </c>
      <c r="I257" s="51">
        <f t="shared" ca="1" si="18"/>
        <v>0</v>
      </c>
      <c r="J257" s="46">
        <f t="shared" ca="1" si="57"/>
        <v>0</v>
      </c>
      <c r="K257" s="53">
        <f t="shared" ca="1" si="19"/>
        <v>0</v>
      </c>
      <c r="L257" s="51">
        <f t="shared" ca="1" si="52"/>
        <v>0</v>
      </c>
      <c r="M257" s="55" t="str">
        <f t="shared" ca="1" si="53"/>
        <v>?</v>
      </c>
    </row>
    <row r="258" spans="1:13" x14ac:dyDescent="0.25">
      <c r="A258" s="44">
        <v>44431</v>
      </c>
      <c r="B258" s="56" t="str">
        <f t="shared" si="48"/>
        <v>Mon</v>
      </c>
      <c r="C258" s="45">
        <f t="shared" ca="1" si="54"/>
        <v>0.68855463853444621</v>
      </c>
      <c r="D258" s="45">
        <f t="shared" ca="1" si="55"/>
        <v>0.32223656854439953</v>
      </c>
      <c r="E258" s="54">
        <f t="shared" ca="1" si="49"/>
        <v>15.208366320238881</v>
      </c>
      <c r="F258" s="47">
        <f t="shared" ca="1" si="50"/>
        <v>224</v>
      </c>
      <c r="G258" s="48">
        <f t="shared" ca="1" si="56"/>
        <v>71</v>
      </c>
      <c r="H258" s="48">
        <f t="shared" ca="1" si="51"/>
        <v>153</v>
      </c>
      <c r="I258" s="51">
        <f t="shared" ca="1" si="18"/>
        <v>0</v>
      </c>
      <c r="J258" s="46">
        <f t="shared" ca="1" si="57"/>
        <v>0</v>
      </c>
      <c r="K258" s="53">
        <f t="shared" ca="1" si="19"/>
        <v>0</v>
      </c>
      <c r="L258" s="51">
        <f t="shared" ca="1" si="52"/>
        <v>0</v>
      </c>
      <c r="M258" s="55" t="str">
        <f t="shared" ca="1" si="53"/>
        <v>?</v>
      </c>
    </row>
    <row r="259" spans="1:13" x14ac:dyDescent="0.25">
      <c r="A259" s="44">
        <v>44432</v>
      </c>
      <c r="B259" s="56" t="str">
        <f t="shared" si="48"/>
        <v>Tue</v>
      </c>
      <c r="C259" s="45">
        <f t="shared" ca="1" si="54"/>
        <v>0.68953530290043474</v>
      </c>
      <c r="D259" s="45">
        <f t="shared" ca="1" si="55"/>
        <v>0.31715129184898055</v>
      </c>
      <c r="E259" s="54">
        <f t="shared" ca="1" si="49"/>
        <v>15.062783734765098</v>
      </c>
      <c r="F259" s="47">
        <f t="shared" ca="1" si="50"/>
        <v>153</v>
      </c>
      <c r="G259" s="48">
        <f t="shared" ca="1" si="56"/>
        <v>67</v>
      </c>
      <c r="H259" s="48">
        <f t="shared" ca="1" si="51"/>
        <v>86</v>
      </c>
      <c r="I259" s="51">
        <f t="shared" ca="1" si="18"/>
        <v>0</v>
      </c>
      <c r="J259" s="46">
        <f t="shared" ca="1" si="57"/>
        <v>0</v>
      </c>
      <c r="K259" s="53">
        <f t="shared" ca="1" si="19"/>
        <v>0</v>
      </c>
      <c r="L259" s="51">
        <f t="shared" ca="1" si="52"/>
        <v>0</v>
      </c>
      <c r="M259" s="55" t="str">
        <f t="shared" ca="1" si="53"/>
        <v>?</v>
      </c>
    </row>
    <row r="260" spans="1:13" x14ac:dyDescent="0.25">
      <c r="A260" s="44">
        <v>44433</v>
      </c>
      <c r="B260" s="56" t="str">
        <f t="shared" si="48"/>
        <v>Wed</v>
      </c>
      <c r="C260" s="45">
        <f t="shared" ca="1" si="54"/>
        <v>0.68917807242590445</v>
      </c>
      <c r="D260" s="45">
        <f t="shared" ca="1" si="55"/>
        <v>0.30223638279720788</v>
      </c>
      <c r="E260" s="54">
        <f t="shared" ca="1" si="49"/>
        <v>14.713399448911282</v>
      </c>
      <c r="F260" s="47">
        <f t="shared" ca="1" si="50"/>
        <v>86</v>
      </c>
      <c r="G260" s="48">
        <f t="shared" ca="1" si="56"/>
        <v>60</v>
      </c>
      <c r="H260" s="48">
        <f t="shared" ca="1" si="51"/>
        <v>26</v>
      </c>
      <c r="I260" s="51">
        <f t="shared" ca="1" si="18"/>
        <v>1</v>
      </c>
      <c r="J260" s="46">
        <f t="shared" ca="1" si="57"/>
        <v>1</v>
      </c>
      <c r="K260" s="53">
        <f t="shared" ca="1" si="19"/>
        <v>56.666666666666671</v>
      </c>
      <c r="L260" s="51">
        <f t="shared" ca="1" si="52"/>
        <v>374</v>
      </c>
      <c r="M260" s="55">
        <f t="shared" ca="1" si="53"/>
        <v>400</v>
      </c>
    </row>
    <row r="261" spans="1:13" x14ac:dyDescent="0.25">
      <c r="A261" s="44">
        <v>44434</v>
      </c>
      <c r="B261" s="56" t="str">
        <f t="shared" si="48"/>
        <v>Thu</v>
      </c>
      <c r="C261" s="45">
        <f t="shared" ca="1" si="54"/>
        <v>0.81327898959989153</v>
      </c>
      <c r="D261" s="45">
        <f t="shared" ca="1" si="55"/>
        <v>0.25879079797944654</v>
      </c>
      <c r="E261" s="54">
        <f t="shared" ca="1" si="49"/>
        <v>10.692283401109322</v>
      </c>
      <c r="F261" s="47">
        <f t="shared" ca="1" si="50"/>
        <v>400</v>
      </c>
      <c r="G261" s="48">
        <f t="shared" ca="1" si="56"/>
        <v>71</v>
      </c>
      <c r="H261" s="48">
        <f t="shared" ca="1" si="51"/>
        <v>329</v>
      </c>
      <c r="I261" s="51">
        <f t="shared" ca="1" si="18"/>
        <v>0</v>
      </c>
      <c r="J261" s="46">
        <f t="shared" ca="1" si="57"/>
        <v>0</v>
      </c>
      <c r="K261" s="53">
        <f t="shared" ca="1" si="19"/>
        <v>0</v>
      </c>
      <c r="L261" s="51">
        <f t="shared" ca="1" si="52"/>
        <v>0</v>
      </c>
      <c r="M261" s="55" t="str">
        <f t="shared" ca="1" si="53"/>
        <v>?</v>
      </c>
    </row>
    <row r="262" spans="1:13" x14ac:dyDescent="0.25">
      <c r="A262" s="44">
        <v>44435</v>
      </c>
      <c r="B262" s="56" t="str">
        <f t="shared" si="48"/>
        <v>Fri</v>
      </c>
      <c r="C262" s="45">
        <f t="shared" ca="1" si="54"/>
        <v>0.66346648102387407</v>
      </c>
      <c r="D262" s="45">
        <f t="shared" ca="1" si="55"/>
        <v>0.30003202582422289</v>
      </c>
      <c r="E262" s="54">
        <f t="shared" ca="1" si="49"/>
        <v>15.277573075208373</v>
      </c>
      <c r="F262" s="47">
        <f t="shared" ca="1" si="50"/>
        <v>329</v>
      </c>
      <c r="G262" s="48">
        <f t="shared" ca="1" si="56"/>
        <v>59</v>
      </c>
      <c r="H262" s="48">
        <f t="shared" ca="1" si="51"/>
        <v>270</v>
      </c>
      <c r="I262" s="51">
        <f t="shared" ca="1" si="18"/>
        <v>0</v>
      </c>
      <c r="J262" s="46">
        <f t="shared" ca="1" si="57"/>
        <v>0</v>
      </c>
      <c r="K262" s="53">
        <f t="shared" ca="1" si="19"/>
        <v>0</v>
      </c>
      <c r="L262" s="51">
        <f t="shared" ca="1" si="52"/>
        <v>0</v>
      </c>
      <c r="M262" s="55" t="str">
        <f t="shared" ca="1" si="53"/>
        <v>?</v>
      </c>
    </row>
    <row r="263" spans="1:13" x14ac:dyDescent="0.25">
      <c r="A263" s="44">
        <v>44436</v>
      </c>
      <c r="B263" s="56" t="str">
        <f t="shared" si="48"/>
        <v>Sat</v>
      </c>
      <c r="C263" s="45">
        <f t="shared" ca="1" si="54"/>
        <v>0.53906211829724593</v>
      </c>
      <c r="D263" s="45">
        <f t="shared" ca="1" si="55"/>
        <v>0.30627531448972789</v>
      </c>
      <c r="E263" s="54">
        <f t="shared" ca="1" si="49"/>
        <v>18.413116708619569</v>
      </c>
      <c r="F263" s="47">
        <f t="shared" ca="1" si="50"/>
        <v>270</v>
      </c>
      <c r="G263" s="48">
        <f t="shared" ca="1" si="56"/>
        <v>21</v>
      </c>
      <c r="H263" s="48">
        <f t="shared" ca="1" si="51"/>
        <v>249</v>
      </c>
      <c r="I263" s="51">
        <f t="shared" ca="1" si="18"/>
        <v>0</v>
      </c>
      <c r="J263" s="46">
        <f t="shared" ca="1" si="57"/>
        <v>0</v>
      </c>
      <c r="K263" s="53">
        <f t="shared" ca="1" si="19"/>
        <v>0</v>
      </c>
      <c r="L263" s="51">
        <f t="shared" ca="1" si="52"/>
        <v>0</v>
      </c>
      <c r="M263" s="55" t="str">
        <f t="shared" ca="1" si="53"/>
        <v>?</v>
      </c>
    </row>
    <row r="264" spans="1:13" x14ac:dyDescent="0.25">
      <c r="A264" s="44">
        <v>44437</v>
      </c>
      <c r="B264" s="56" t="str">
        <f t="shared" si="48"/>
        <v>Sun</v>
      </c>
      <c r="C264" s="45">
        <f t="shared" ca="1" si="54"/>
        <v>0.58040040477775545</v>
      </c>
      <c r="D264" s="45">
        <f t="shared" ca="1" si="55"/>
        <v>0.24656372068986629</v>
      </c>
      <c r="E264" s="54">
        <f t="shared" ca="1" si="49"/>
        <v>15.987919581890662</v>
      </c>
      <c r="F264" s="47">
        <f t="shared" ca="1" si="50"/>
        <v>249</v>
      </c>
      <c r="G264" s="48">
        <f t="shared" ca="1" si="56"/>
        <v>21</v>
      </c>
      <c r="H264" s="48">
        <f t="shared" ca="1" si="51"/>
        <v>228</v>
      </c>
      <c r="I264" s="51">
        <f t="shared" ca="1" si="18"/>
        <v>0</v>
      </c>
      <c r="J264" s="46">
        <f t="shared" ca="1" si="57"/>
        <v>0</v>
      </c>
      <c r="K264" s="53">
        <f t="shared" ca="1" si="19"/>
        <v>0</v>
      </c>
      <c r="L264" s="51">
        <f t="shared" ca="1" si="52"/>
        <v>0</v>
      </c>
      <c r="M264" s="55" t="str">
        <f t="shared" ca="1" si="53"/>
        <v>?</v>
      </c>
    </row>
    <row r="265" spans="1:13" x14ac:dyDescent="0.25">
      <c r="A265" s="44">
        <v>44438</v>
      </c>
      <c r="B265" s="56" t="str">
        <f t="shared" si="48"/>
        <v>Mon</v>
      </c>
      <c r="C265" s="45">
        <f t="shared" ca="1" si="54"/>
        <v>0.71906903622873897</v>
      </c>
      <c r="D265" s="45">
        <f t="shared" ca="1" si="55"/>
        <v>0.31225149328511176</v>
      </c>
      <c r="E265" s="54">
        <f t="shared" ca="1" si="49"/>
        <v>14.236378969352948</v>
      </c>
      <c r="F265" s="47">
        <f t="shared" ca="1" si="50"/>
        <v>228</v>
      </c>
      <c r="G265" s="48">
        <f t="shared" ca="1" si="56"/>
        <v>65</v>
      </c>
      <c r="H265" s="48">
        <f t="shared" ca="1" si="51"/>
        <v>163</v>
      </c>
      <c r="I265" s="51">
        <f t="shared" ca="1" si="18"/>
        <v>0</v>
      </c>
      <c r="J265" s="46">
        <f t="shared" ca="1" si="57"/>
        <v>0</v>
      </c>
      <c r="K265" s="53">
        <f t="shared" ca="1" si="19"/>
        <v>0</v>
      </c>
      <c r="L265" s="51">
        <f t="shared" ca="1" si="52"/>
        <v>0</v>
      </c>
      <c r="M265" s="55" t="str">
        <f t="shared" ca="1" si="53"/>
        <v>?</v>
      </c>
    </row>
    <row r="266" spans="1:13" x14ac:dyDescent="0.25">
      <c r="A266" s="44">
        <v>44439</v>
      </c>
      <c r="B266" s="56" t="str">
        <f t="shared" si="48"/>
        <v>Tue</v>
      </c>
      <c r="C266" s="45">
        <f t="shared" ca="1" si="54"/>
        <v>0.70011605184066672</v>
      </c>
      <c r="D266" s="45">
        <f t="shared" ca="1" si="55"/>
        <v>0.2988930378667381</v>
      </c>
      <c r="E266" s="54">
        <f t="shared" ca="1" si="49"/>
        <v>14.370647664625714</v>
      </c>
      <c r="F266" s="47">
        <f t="shared" ca="1" si="50"/>
        <v>163</v>
      </c>
      <c r="G266" s="48">
        <f t="shared" ca="1" si="56"/>
        <v>64</v>
      </c>
      <c r="H266" s="48">
        <f t="shared" ca="1" si="51"/>
        <v>99</v>
      </c>
      <c r="I266" s="51">
        <f t="shared" ca="1" si="18"/>
        <v>0</v>
      </c>
      <c r="J266" s="46">
        <f t="shared" ca="1" si="57"/>
        <v>0</v>
      </c>
      <c r="K266" s="53">
        <f t="shared" ca="1" si="19"/>
        <v>0</v>
      </c>
      <c r="L266" s="51">
        <f t="shared" ca="1" si="52"/>
        <v>0</v>
      </c>
      <c r="M266" s="55" t="str">
        <f t="shared" ca="1" si="53"/>
        <v>?</v>
      </c>
    </row>
    <row r="267" spans="1:13" x14ac:dyDescent="0.25">
      <c r="A267" s="44">
        <v>44440</v>
      </c>
      <c r="B267" s="56" t="str">
        <f t="shared" si="48"/>
        <v>Wed</v>
      </c>
      <c r="C267" s="45">
        <f t="shared" ca="1" si="54"/>
        <v>0.70557545421003942</v>
      </c>
      <c r="D267" s="45">
        <f t="shared" ca="1" si="55"/>
        <v>0.33636077227026684</v>
      </c>
      <c r="E267" s="54">
        <f t="shared" ca="1" si="49"/>
        <v>15.138847633445458</v>
      </c>
      <c r="F267" s="47">
        <f t="shared" ca="1" si="50"/>
        <v>99</v>
      </c>
      <c r="G267" s="48">
        <f t="shared" ca="1" si="56"/>
        <v>63</v>
      </c>
      <c r="H267" s="48">
        <f t="shared" ca="1" si="51"/>
        <v>36</v>
      </c>
      <c r="I267" s="51">
        <f t="shared" ca="1" si="18"/>
        <v>1</v>
      </c>
      <c r="J267" s="46">
        <f t="shared" ca="1" si="57"/>
        <v>1</v>
      </c>
      <c r="K267" s="53">
        <f t="shared" ca="1" si="19"/>
        <v>55.151515151515156</v>
      </c>
      <c r="L267" s="51">
        <f t="shared" ca="1" si="52"/>
        <v>364</v>
      </c>
      <c r="M267" s="55">
        <f t="shared" ca="1" si="53"/>
        <v>400</v>
      </c>
    </row>
    <row r="268" spans="1:13" x14ac:dyDescent="0.25">
      <c r="A268" s="44">
        <v>44441</v>
      </c>
      <c r="B268" s="56" t="str">
        <f t="shared" ref="B268:B331" si="58">TEXT(A268, "ddd")</f>
        <v>Thu</v>
      </c>
      <c r="C268" s="45">
        <f t="shared" ca="1" si="54"/>
        <v>0.79470137720750222</v>
      </c>
      <c r="D268" s="45">
        <f t="shared" ca="1" si="55"/>
        <v>0.29394652837680713</v>
      </c>
      <c r="E268" s="54">
        <f t="shared" ref="E268:E331" ca="1" si="59">(D268-C268+IF(D268&lt;C268,1,0))*24</f>
        <v>11.981883628063319</v>
      </c>
      <c r="F268" s="47">
        <f t="shared" ref="F268:F331" ca="1" si="60">H267+L267</f>
        <v>400</v>
      </c>
      <c r="G268" s="48">
        <f t="shared" ca="1" si="56"/>
        <v>77</v>
      </c>
      <c r="H268" s="48">
        <f t="shared" ref="H268:H331" ca="1" si="61">F268-G268</f>
        <v>323</v>
      </c>
      <c r="I268" s="51">
        <f t="shared" ca="1" si="18"/>
        <v>0</v>
      </c>
      <c r="J268" s="46">
        <f t="shared" ca="1" si="57"/>
        <v>0</v>
      </c>
      <c r="K268" s="53">
        <f t="shared" ca="1" si="19"/>
        <v>0</v>
      </c>
      <c r="L268" s="51">
        <f t="shared" ref="L268:L331" ca="1" si="62">IF(I268,IF(J268,$E$2-H268,INT(($E$2-H268)*(0.8+RAND()*0.2))),0)</f>
        <v>0</v>
      </c>
      <c r="M268" s="55" t="str">
        <f t="shared" ref="M268:M331" ca="1" si="63">IF(J268,$E$2,"?")</f>
        <v>?</v>
      </c>
    </row>
    <row r="269" spans="1:13" x14ac:dyDescent="0.25">
      <c r="A269" s="44">
        <v>44442</v>
      </c>
      <c r="B269" s="56" t="str">
        <f t="shared" si="58"/>
        <v>Fri</v>
      </c>
      <c r="C269" s="45">
        <f t="shared" ca="1" si="54"/>
        <v>0.6980302857655023</v>
      </c>
      <c r="D269" s="45">
        <f t="shared" ca="1" si="55"/>
        <v>0.28606060564585872</v>
      </c>
      <c r="E269" s="54">
        <f t="shared" ca="1" si="59"/>
        <v>14.112727677128555</v>
      </c>
      <c r="F269" s="47">
        <f t="shared" ca="1" si="60"/>
        <v>323</v>
      </c>
      <c r="G269" s="48">
        <f t="shared" ca="1" si="56"/>
        <v>60</v>
      </c>
      <c r="H269" s="48">
        <f t="shared" ca="1" si="61"/>
        <v>263</v>
      </c>
      <c r="I269" s="51">
        <f t="shared" ca="1" si="18"/>
        <v>0</v>
      </c>
      <c r="J269" s="46">
        <f t="shared" ca="1" si="57"/>
        <v>0</v>
      </c>
      <c r="K269" s="53">
        <f t="shared" ca="1" si="19"/>
        <v>0</v>
      </c>
      <c r="L269" s="51">
        <f t="shared" ca="1" si="62"/>
        <v>0</v>
      </c>
      <c r="M269" s="55" t="str">
        <f t="shared" ca="1" si="63"/>
        <v>?</v>
      </c>
    </row>
    <row r="270" spans="1:13" x14ac:dyDescent="0.25">
      <c r="A270" s="44">
        <v>44443</v>
      </c>
      <c r="B270" s="56" t="str">
        <f t="shared" si="58"/>
        <v>Sat</v>
      </c>
      <c r="C270" s="45">
        <f t="shared" ca="1" si="54"/>
        <v>0.57140467092611824</v>
      </c>
      <c r="D270" s="45">
        <f t="shared" ca="1" si="55"/>
        <v>0.31866211284212465</v>
      </c>
      <c r="E270" s="54">
        <f t="shared" ca="1" si="59"/>
        <v>17.934178605984155</v>
      </c>
      <c r="F270" s="47">
        <f t="shared" ca="1" si="60"/>
        <v>263</v>
      </c>
      <c r="G270" s="48">
        <f t="shared" ca="1" si="56"/>
        <v>23</v>
      </c>
      <c r="H270" s="48">
        <f t="shared" ca="1" si="61"/>
        <v>240</v>
      </c>
      <c r="I270" s="51">
        <f t="shared" ca="1" si="18"/>
        <v>0</v>
      </c>
      <c r="J270" s="46">
        <f t="shared" ca="1" si="57"/>
        <v>0</v>
      </c>
      <c r="K270" s="53">
        <f t="shared" ca="1" si="19"/>
        <v>0</v>
      </c>
      <c r="L270" s="51">
        <f t="shared" ca="1" si="62"/>
        <v>0</v>
      </c>
      <c r="M270" s="55" t="str">
        <f t="shared" ca="1" si="63"/>
        <v>?</v>
      </c>
    </row>
    <row r="271" spans="1:13" x14ac:dyDescent="0.25">
      <c r="A271" s="44">
        <v>44444</v>
      </c>
      <c r="B271" s="56" t="str">
        <f t="shared" si="58"/>
        <v>Sun</v>
      </c>
      <c r="C271" s="45">
        <f t="shared" ca="1" si="54"/>
        <v>0.51891278524488105</v>
      </c>
      <c r="D271" s="45">
        <f t="shared" ca="1" si="55"/>
        <v>0.42157482130919188</v>
      </c>
      <c r="E271" s="54">
        <f t="shared" ca="1" si="59"/>
        <v>21.663888865543459</v>
      </c>
      <c r="F271" s="47">
        <f t="shared" ca="1" si="60"/>
        <v>240</v>
      </c>
      <c r="G271" s="48">
        <f t="shared" ca="1" si="56"/>
        <v>20</v>
      </c>
      <c r="H271" s="48">
        <f t="shared" ca="1" si="61"/>
        <v>220</v>
      </c>
      <c r="I271" s="51">
        <f t="shared" ca="1" si="18"/>
        <v>0</v>
      </c>
      <c r="J271" s="46">
        <f t="shared" ca="1" si="57"/>
        <v>0</v>
      </c>
      <c r="K271" s="53">
        <f t="shared" ca="1" si="19"/>
        <v>0</v>
      </c>
      <c r="L271" s="51">
        <f t="shared" ca="1" si="62"/>
        <v>0</v>
      </c>
      <c r="M271" s="55" t="str">
        <f t="shared" ca="1" si="63"/>
        <v>?</v>
      </c>
    </row>
    <row r="272" spans="1:13" x14ac:dyDescent="0.25">
      <c r="A272" s="44">
        <v>44445</v>
      </c>
      <c r="B272" s="56" t="str">
        <f t="shared" si="58"/>
        <v>Mon</v>
      </c>
      <c r="C272" s="45">
        <f t="shared" ca="1" si="54"/>
        <v>0.71475789392048783</v>
      </c>
      <c r="D272" s="45">
        <f t="shared" ca="1" si="55"/>
        <v>0.32927091158626592</v>
      </c>
      <c r="E272" s="54">
        <f t="shared" ca="1" si="59"/>
        <v>14.748312423978673</v>
      </c>
      <c r="F272" s="47">
        <f t="shared" ca="1" si="60"/>
        <v>220</v>
      </c>
      <c r="G272" s="48">
        <f t="shared" ca="1" si="56"/>
        <v>66</v>
      </c>
      <c r="H272" s="48">
        <f t="shared" ca="1" si="61"/>
        <v>154</v>
      </c>
      <c r="I272" s="51">
        <f t="shared" ca="1" si="18"/>
        <v>0</v>
      </c>
      <c r="J272" s="46">
        <f t="shared" ca="1" si="57"/>
        <v>0</v>
      </c>
      <c r="K272" s="53">
        <f t="shared" ca="1" si="19"/>
        <v>0</v>
      </c>
      <c r="L272" s="51">
        <f t="shared" ca="1" si="62"/>
        <v>0</v>
      </c>
      <c r="M272" s="55" t="str">
        <f t="shared" ca="1" si="63"/>
        <v>?</v>
      </c>
    </row>
    <row r="273" spans="1:13" x14ac:dyDescent="0.25">
      <c r="A273" s="44">
        <v>44446</v>
      </c>
      <c r="B273" s="56" t="str">
        <f t="shared" si="58"/>
        <v>Tue</v>
      </c>
      <c r="C273" s="45">
        <f t="shared" ca="1" si="54"/>
        <v>0.7591840326782876</v>
      </c>
      <c r="D273" s="45">
        <f t="shared" ca="1" si="55"/>
        <v>0.33468084789617308</v>
      </c>
      <c r="E273" s="54">
        <f t="shared" ca="1" si="59"/>
        <v>13.81192356522925</v>
      </c>
      <c r="F273" s="47">
        <f t="shared" ca="1" si="60"/>
        <v>154</v>
      </c>
      <c r="G273" s="48">
        <f t="shared" ca="1" si="56"/>
        <v>61</v>
      </c>
      <c r="H273" s="48">
        <f t="shared" ca="1" si="61"/>
        <v>93</v>
      </c>
      <c r="I273" s="51">
        <f t="shared" ca="1" si="18"/>
        <v>0</v>
      </c>
      <c r="J273" s="46">
        <f t="shared" ca="1" si="57"/>
        <v>0</v>
      </c>
      <c r="K273" s="53">
        <f t="shared" ca="1" si="19"/>
        <v>0</v>
      </c>
      <c r="L273" s="51">
        <f t="shared" ca="1" si="62"/>
        <v>0</v>
      </c>
      <c r="M273" s="55" t="str">
        <f t="shared" ca="1" si="63"/>
        <v>?</v>
      </c>
    </row>
    <row r="274" spans="1:13" x14ac:dyDescent="0.25">
      <c r="A274" s="44">
        <v>44447</v>
      </c>
      <c r="B274" s="56" t="str">
        <f t="shared" si="58"/>
        <v>Wed</v>
      </c>
      <c r="C274" s="45">
        <f t="shared" ca="1" si="54"/>
        <v>0.67514640153503114</v>
      </c>
      <c r="D274" s="45">
        <f t="shared" ca="1" si="55"/>
        <v>0.29219737599817791</v>
      </c>
      <c r="E274" s="54">
        <f t="shared" ca="1" si="59"/>
        <v>14.809223387115521</v>
      </c>
      <c r="F274" s="47">
        <f t="shared" ca="1" si="60"/>
        <v>93</v>
      </c>
      <c r="G274" s="48">
        <f t="shared" ca="1" si="56"/>
        <v>68</v>
      </c>
      <c r="H274" s="48">
        <f t="shared" ca="1" si="61"/>
        <v>25</v>
      </c>
      <c r="I274" s="51">
        <f t="shared" ca="1" si="18"/>
        <v>1</v>
      </c>
      <c r="J274" s="46">
        <f t="shared" ca="1" si="57"/>
        <v>1</v>
      </c>
      <c r="K274" s="53">
        <f t="shared" ca="1" si="19"/>
        <v>56.81818181818182</v>
      </c>
      <c r="L274" s="51">
        <f t="shared" ca="1" si="62"/>
        <v>375</v>
      </c>
      <c r="M274" s="55">
        <f t="shared" ca="1" si="63"/>
        <v>400</v>
      </c>
    </row>
    <row r="275" spans="1:13" x14ac:dyDescent="0.25">
      <c r="A275" s="44">
        <v>44448</v>
      </c>
      <c r="B275" s="56" t="str">
        <f t="shared" si="58"/>
        <v>Thu</v>
      </c>
      <c r="C275" s="45">
        <f t="shared" ca="1" si="54"/>
        <v>0.76896766267608396</v>
      </c>
      <c r="D275" s="45">
        <f t="shared" ca="1" si="55"/>
        <v>0.31692064279540016</v>
      </c>
      <c r="E275" s="54">
        <f t="shared" ca="1" si="59"/>
        <v>13.150871522863588</v>
      </c>
      <c r="F275" s="47">
        <f t="shared" ca="1" si="60"/>
        <v>400</v>
      </c>
      <c r="G275" s="48">
        <f t="shared" ca="1" si="56"/>
        <v>74</v>
      </c>
      <c r="H275" s="48">
        <f t="shared" ca="1" si="61"/>
        <v>326</v>
      </c>
      <c r="I275" s="51">
        <f t="shared" ca="1" si="18"/>
        <v>0</v>
      </c>
      <c r="J275" s="46">
        <f t="shared" ca="1" si="57"/>
        <v>0</v>
      </c>
      <c r="K275" s="53">
        <f t="shared" ca="1" si="19"/>
        <v>0</v>
      </c>
      <c r="L275" s="51">
        <f t="shared" ca="1" si="62"/>
        <v>0</v>
      </c>
      <c r="M275" s="55" t="str">
        <f t="shared" ca="1" si="63"/>
        <v>?</v>
      </c>
    </row>
    <row r="276" spans="1:13" x14ac:dyDescent="0.25">
      <c r="A276" s="44">
        <v>44449</v>
      </c>
      <c r="B276" s="56" t="str">
        <f t="shared" si="58"/>
        <v>Fri</v>
      </c>
      <c r="C276" s="45">
        <f t="shared" ca="1" si="54"/>
        <v>0.66892016911572239</v>
      </c>
      <c r="D276" s="45">
        <f t="shared" ca="1" si="55"/>
        <v>0.30405609458671407</v>
      </c>
      <c r="E276" s="54">
        <f t="shared" ca="1" si="59"/>
        <v>15.243262211303799</v>
      </c>
      <c r="F276" s="47">
        <f t="shared" ca="1" si="60"/>
        <v>326</v>
      </c>
      <c r="G276" s="48">
        <f t="shared" ca="1" si="56"/>
        <v>61</v>
      </c>
      <c r="H276" s="48">
        <f t="shared" ca="1" si="61"/>
        <v>265</v>
      </c>
      <c r="I276" s="51">
        <f t="shared" ca="1" si="18"/>
        <v>0</v>
      </c>
      <c r="J276" s="46">
        <f t="shared" ca="1" si="57"/>
        <v>0</v>
      </c>
      <c r="K276" s="53">
        <f t="shared" ca="1" si="19"/>
        <v>0</v>
      </c>
      <c r="L276" s="51">
        <f t="shared" ca="1" si="62"/>
        <v>0</v>
      </c>
      <c r="M276" s="55" t="str">
        <f t="shared" ca="1" si="63"/>
        <v>?</v>
      </c>
    </row>
    <row r="277" spans="1:13" x14ac:dyDescent="0.25">
      <c r="A277" s="44">
        <v>44450</v>
      </c>
      <c r="B277" s="56" t="str">
        <f t="shared" si="58"/>
        <v>Sat</v>
      </c>
      <c r="C277" s="45">
        <f t="shared" ca="1" si="54"/>
        <v>0.52796459936101059</v>
      </c>
      <c r="D277" s="45">
        <f t="shared" ca="1" si="55"/>
        <v>0.39164070822149594</v>
      </c>
      <c r="E277" s="54">
        <f t="shared" ca="1" si="59"/>
        <v>20.72822661265165</v>
      </c>
      <c r="F277" s="47">
        <f t="shared" ca="1" si="60"/>
        <v>265</v>
      </c>
      <c r="G277" s="48">
        <f t="shared" ca="1" si="56"/>
        <v>24</v>
      </c>
      <c r="H277" s="48">
        <f t="shared" ca="1" si="61"/>
        <v>241</v>
      </c>
      <c r="I277" s="51">
        <f t="shared" ca="1" si="18"/>
        <v>0</v>
      </c>
      <c r="J277" s="46">
        <f t="shared" ca="1" si="57"/>
        <v>0</v>
      </c>
      <c r="K277" s="53">
        <f t="shared" ca="1" si="19"/>
        <v>0</v>
      </c>
      <c r="L277" s="51">
        <f t="shared" ca="1" si="62"/>
        <v>0</v>
      </c>
      <c r="M277" s="55" t="str">
        <f t="shared" ca="1" si="63"/>
        <v>?</v>
      </c>
    </row>
    <row r="278" spans="1:13" x14ac:dyDescent="0.25">
      <c r="A278" s="44">
        <v>44451</v>
      </c>
      <c r="B278" s="56" t="str">
        <f t="shared" si="58"/>
        <v>Sun</v>
      </c>
      <c r="C278" s="45">
        <f t="shared" ca="1" si="54"/>
        <v>0.50016105986410675</v>
      </c>
      <c r="D278" s="45">
        <f t="shared" ca="1" si="55"/>
        <v>0.3712709246625458</v>
      </c>
      <c r="E278" s="54">
        <f t="shared" ca="1" si="59"/>
        <v>20.906636755162538</v>
      </c>
      <c r="F278" s="47">
        <f t="shared" ca="1" si="60"/>
        <v>241</v>
      </c>
      <c r="G278" s="48">
        <f t="shared" ca="1" si="56"/>
        <v>19</v>
      </c>
      <c r="H278" s="48">
        <f t="shared" ca="1" si="61"/>
        <v>222</v>
      </c>
      <c r="I278" s="51">
        <f t="shared" ca="1" si="18"/>
        <v>0</v>
      </c>
      <c r="J278" s="46">
        <f t="shared" ca="1" si="57"/>
        <v>0</v>
      </c>
      <c r="K278" s="53">
        <f t="shared" ca="1" si="19"/>
        <v>0</v>
      </c>
      <c r="L278" s="51">
        <f t="shared" ca="1" si="62"/>
        <v>0</v>
      </c>
      <c r="M278" s="55" t="str">
        <f t="shared" ca="1" si="63"/>
        <v>?</v>
      </c>
    </row>
    <row r="279" spans="1:13" x14ac:dyDescent="0.25">
      <c r="A279" s="44">
        <v>44452</v>
      </c>
      <c r="B279" s="56" t="str">
        <f t="shared" si="58"/>
        <v>Mon</v>
      </c>
      <c r="C279" s="45">
        <f t="shared" ca="1" si="54"/>
        <v>0.68878587658668478</v>
      </c>
      <c r="D279" s="45">
        <f t="shared" ca="1" si="55"/>
        <v>0.31509988041455628</v>
      </c>
      <c r="E279" s="54">
        <f t="shared" ca="1" si="59"/>
        <v>15.031536091868915</v>
      </c>
      <c r="F279" s="47">
        <f t="shared" ca="1" si="60"/>
        <v>222</v>
      </c>
      <c r="G279" s="48">
        <f t="shared" ca="1" si="56"/>
        <v>68</v>
      </c>
      <c r="H279" s="48">
        <f t="shared" ca="1" si="61"/>
        <v>154</v>
      </c>
      <c r="I279" s="51">
        <f t="shared" ca="1" si="18"/>
        <v>0</v>
      </c>
      <c r="J279" s="46">
        <f t="shared" ca="1" si="57"/>
        <v>0</v>
      </c>
      <c r="K279" s="53">
        <f t="shared" ca="1" si="19"/>
        <v>0</v>
      </c>
      <c r="L279" s="51">
        <f t="shared" ca="1" si="62"/>
        <v>0</v>
      </c>
      <c r="M279" s="55" t="str">
        <f t="shared" ca="1" si="63"/>
        <v>?</v>
      </c>
    </row>
    <row r="280" spans="1:13" x14ac:dyDescent="0.25">
      <c r="A280" s="44">
        <v>44453</v>
      </c>
      <c r="B280" s="56" t="str">
        <f t="shared" si="58"/>
        <v>Tue</v>
      </c>
      <c r="C280" s="45">
        <f t="shared" ca="1" si="54"/>
        <v>0.70474619216462187</v>
      </c>
      <c r="D280" s="45">
        <f t="shared" ca="1" si="55"/>
        <v>0.32812269256860843</v>
      </c>
      <c r="E280" s="54">
        <f t="shared" ca="1" si="59"/>
        <v>14.961036009695679</v>
      </c>
      <c r="F280" s="47">
        <f t="shared" ca="1" si="60"/>
        <v>154</v>
      </c>
      <c r="G280" s="48">
        <f t="shared" ca="1" si="56"/>
        <v>65</v>
      </c>
      <c r="H280" s="48">
        <f t="shared" ca="1" si="61"/>
        <v>89</v>
      </c>
      <c r="I280" s="51">
        <f t="shared" ca="1" si="18"/>
        <v>0</v>
      </c>
      <c r="J280" s="46">
        <f t="shared" ca="1" si="57"/>
        <v>0</v>
      </c>
      <c r="K280" s="53">
        <f t="shared" ca="1" si="19"/>
        <v>0</v>
      </c>
      <c r="L280" s="51">
        <f t="shared" ca="1" si="62"/>
        <v>0</v>
      </c>
      <c r="M280" s="55" t="str">
        <f t="shared" ca="1" si="63"/>
        <v>?</v>
      </c>
    </row>
    <row r="281" spans="1:13" x14ac:dyDescent="0.25">
      <c r="A281" s="44">
        <v>44454</v>
      </c>
      <c r="B281" s="56" t="str">
        <f t="shared" si="58"/>
        <v>Wed</v>
      </c>
      <c r="C281" s="45">
        <f t="shared" ref="C281:C344" ca="1" si="64">VLOOKUP(WEEKDAY(A281),$D$7:$J$13,4)+_xlfn.NORM.INV(RAND(),0,VLOOKUP(WEEKDAY(A281),$D$7:$J$13,5))</f>
        <v>0.71403881289980697</v>
      </c>
      <c r="D281" s="45">
        <f t="shared" ref="D281:D344" ca="1" si="65">VLOOKUP(WEEKDAY(A281),$D$7:$J$13,6)+_xlfn.NORM.INV(RAND(),0,VLOOKUP(WEEKDAY(A281),$D$7:$J$13,7))</f>
        <v>0.31775344645228631</v>
      </c>
      <c r="E281" s="54">
        <f t="shared" ca="1" si="59"/>
        <v>14.489151205259503</v>
      </c>
      <c r="F281" s="47">
        <f t="shared" ca="1" si="60"/>
        <v>89</v>
      </c>
      <c r="G281" s="48">
        <f t="shared" ref="G281:G344" ca="1" si="66">INT(VLOOKUP(WEEKDAY(A281),$D$7:$J$13,2)+_xlfn.NORM.INV(RAND(),0,VLOOKUP(WEEKDAY(A281),$D$7:$J$13,3)))</f>
        <v>64</v>
      </c>
      <c r="H281" s="48">
        <f t="shared" ca="1" si="61"/>
        <v>25</v>
      </c>
      <c r="I281" s="51">
        <f t="shared" ca="1" si="18"/>
        <v>1</v>
      </c>
      <c r="J281" s="46">
        <f t="shared" ref="J281:J344" ca="1" si="67">IF(I281,IF(RAND()&gt;0.9,0,1),0)</f>
        <v>1</v>
      </c>
      <c r="K281" s="53">
        <f t="shared" ca="1" si="19"/>
        <v>56.81818181818182</v>
      </c>
      <c r="L281" s="51">
        <f t="shared" ca="1" si="62"/>
        <v>375</v>
      </c>
      <c r="M281" s="55">
        <f t="shared" ca="1" si="63"/>
        <v>400</v>
      </c>
    </row>
    <row r="282" spans="1:13" x14ac:dyDescent="0.25">
      <c r="A282" s="44">
        <v>44455</v>
      </c>
      <c r="B282" s="56" t="str">
        <f t="shared" si="58"/>
        <v>Thu</v>
      </c>
      <c r="C282" s="45">
        <f t="shared" ca="1" si="64"/>
        <v>0.83312226947677381</v>
      </c>
      <c r="D282" s="45">
        <f t="shared" ca="1" si="65"/>
        <v>0.30033116631767665</v>
      </c>
      <c r="E282" s="54">
        <f t="shared" ca="1" si="59"/>
        <v>11.213013524181669</v>
      </c>
      <c r="F282" s="47">
        <f t="shared" ca="1" si="60"/>
        <v>400</v>
      </c>
      <c r="G282" s="48">
        <f t="shared" ca="1" si="66"/>
        <v>74</v>
      </c>
      <c r="H282" s="48">
        <f t="shared" ca="1" si="61"/>
        <v>326</v>
      </c>
      <c r="I282" s="51">
        <f t="shared" ca="1" si="18"/>
        <v>0</v>
      </c>
      <c r="J282" s="46">
        <f t="shared" ca="1" si="67"/>
        <v>0</v>
      </c>
      <c r="K282" s="53">
        <f t="shared" ca="1" si="19"/>
        <v>0</v>
      </c>
      <c r="L282" s="51">
        <f t="shared" ca="1" si="62"/>
        <v>0</v>
      </c>
      <c r="M282" s="55" t="str">
        <f t="shared" ca="1" si="63"/>
        <v>?</v>
      </c>
    </row>
    <row r="283" spans="1:13" x14ac:dyDescent="0.25">
      <c r="A283" s="44">
        <v>44456</v>
      </c>
      <c r="B283" s="56" t="str">
        <f t="shared" si="58"/>
        <v>Fri</v>
      </c>
      <c r="C283" s="45">
        <f t="shared" ca="1" si="64"/>
        <v>0.7068965536731483</v>
      </c>
      <c r="D283" s="45">
        <f t="shared" ca="1" si="65"/>
        <v>0.29758253975389792</v>
      </c>
      <c r="E283" s="54">
        <f t="shared" ca="1" si="59"/>
        <v>14.176463665937991</v>
      </c>
      <c r="F283" s="47">
        <f t="shared" ca="1" si="60"/>
        <v>326</v>
      </c>
      <c r="G283" s="48">
        <f t="shared" ca="1" si="66"/>
        <v>58</v>
      </c>
      <c r="H283" s="48">
        <f t="shared" ca="1" si="61"/>
        <v>268</v>
      </c>
      <c r="I283" s="51">
        <f t="shared" ca="1" si="18"/>
        <v>0</v>
      </c>
      <c r="J283" s="46">
        <f t="shared" ca="1" si="67"/>
        <v>0</v>
      </c>
      <c r="K283" s="53">
        <f t="shared" ca="1" si="19"/>
        <v>0</v>
      </c>
      <c r="L283" s="51">
        <f t="shared" ca="1" si="62"/>
        <v>0</v>
      </c>
      <c r="M283" s="55" t="str">
        <f t="shared" ca="1" si="63"/>
        <v>?</v>
      </c>
    </row>
    <row r="284" spans="1:13" x14ac:dyDescent="0.25">
      <c r="A284" s="44">
        <v>44457</v>
      </c>
      <c r="B284" s="56" t="str">
        <f t="shared" si="58"/>
        <v>Sat</v>
      </c>
      <c r="C284" s="45">
        <f t="shared" ca="1" si="64"/>
        <v>0.52749034789540261</v>
      </c>
      <c r="D284" s="45">
        <f t="shared" ca="1" si="65"/>
        <v>0.37100548357361585</v>
      </c>
      <c r="E284" s="54">
        <f t="shared" ca="1" si="59"/>
        <v>20.244363256277119</v>
      </c>
      <c r="F284" s="47">
        <f t="shared" ca="1" si="60"/>
        <v>268</v>
      </c>
      <c r="G284" s="48">
        <f t="shared" ca="1" si="66"/>
        <v>21</v>
      </c>
      <c r="H284" s="48">
        <f t="shared" ca="1" si="61"/>
        <v>247</v>
      </c>
      <c r="I284" s="51">
        <f t="shared" ca="1" si="18"/>
        <v>0</v>
      </c>
      <c r="J284" s="46">
        <f t="shared" ca="1" si="67"/>
        <v>0</v>
      </c>
      <c r="K284" s="53">
        <f t="shared" ca="1" si="19"/>
        <v>0</v>
      </c>
      <c r="L284" s="51">
        <f t="shared" ca="1" si="62"/>
        <v>0</v>
      </c>
      <c r="M284" s="55" t="str">
        <f t="shared" ca="1" si="63"/>
        <v>?</v>
      </c>
    </row>
    <row r="285" spans="1:13" x14ac:dyDescent="0.25">
      <c r="A285" s="44">
        <v>44458</v>
      </c>
      <c r="B285" s="56" t="str">
        <f t="shared" si="58"/>
        <v>Sun</v>
      </c>
      <c r="C285" s="45">
        <f t="shared" ca="1" si="64"/>
        <v>0.46055650425883271</v>
      </c>
      <c r="D285" s="45">
        <f t="shared" ca="1" si="65"/>
        <v>0.49050425534969033</v>
      </c>
      <c r="E285" s="54">
        <f t="shared" ca="1" si="59"/>
        <v>0.71874602618058292</v>
      </c>
      <c r="F285" s="47">
        <f t="shared" ca="1" si="60"/>
        <v>247</v>
      </c>
      <c r="G285" s="48">
        <f t="shared" ca="1" si="66"/>
        <v>22</v>
      </c>
      <c r="H285" s="48">
        <f t="shared" ca="1" si="61"/>
        <v>225</v>
      </c>
      <c r="I285" s="51">
        <f t="shared" ca="1" si="18"/>
        <v>0</v>
      </c>
      <c r="J285" s="46">
        <f t="shared" ca="1" si="67"/>
        <v>0</v>
      </c>
      <c r="K285" s="53">
        <f t="shared" ca="1" si="19"/>
        <v>0</v>
      </c>
      <c r="L285" s="51">
        <f t="shared" ca="1" si="62"/>
        <v>0</v>
      </c>
      <c r="M285" s="55" t="str">
        <f t="shared" ca="1" si="63"/>
        <v>?</v>
      </c>
    </row>
    <row r="286" spans="1:13" x14ac:dyDescent="0.25">
      <c r="A286" s="44">
        <v>44459</v>
      </c>
      <c r="B286" s="56" t="str">
        <f t="shared" si="58"/>
        <v>Mon</v>
      </c>
      <c r="C286" s="45">
        <f t="shared" ca="1" si="64"/>
        <v>0.72969795072662436</v>
      </c>
      <c r="D286" s="45">
        <f t="shared" ca="1" si="65"/>
        <v>0.33693456963610358</v>
      </c>
      <c r="E286" s="54">
        <f t="shared" ca="1" si="59"/>
        <v>14.573678853827502</v>
      </c>
      <c r="F286" s="47">
        <f t="shared" ca="1" si="60"/>
        <v>225</v>
      </c>
      <c r="G286" s="48">
        <f t="shared" ca="1" si="66"/>
        <v>69</v>
      </c>
      <c r="H286" s="48">
        <f t="shared" ca="1" si="61"/>
        <v>156</v>
      </c>
      <c r="I286" s="51">
        <f t="shared" ca="1" si="18"/>
        <v>0</v>
      </c>
      <c r="J286" s="46">
        <f t="shared" ca="1" si="67"/>
        <v>0</v>
      </c>
      <c r="K286" s="53">
        <f t="shared" ca="1" si="19"/>
        <v>0</v>
      </c>
      <c r="L286" s="51">
        <f t="shared" ca="1" si="62"/>
        <v>0</v>
      </c>
      <c r="M286" s="55" t="str">
        <f t="shared" ca="1" si="63"/>
        <v>?</v>
      </c>
    </row>
    <row r="287" spans="1:13" x14ac:dyDescent="0.25">
      <c r="A287" s="44">
        <v>44460</v>
      </c>
      <c r="B287" s="56" t="str">
        <f t="shared" si="58"/>
        <v>Tue</v>
      </c>
      <c r="C287" s="45">
        <f t="shared" ca="1" si="64"/>
        <v>0.69760806119283225</v>
      </c>
      <c r="D287" s="45">
        <f t="shared" ca="1" si="65"/>
        <v>0.28739832633522344</v>
      </c>
      <c r="E287" s="54">
        <f t="shared" ca="1" si="59"/>
        <v>14.154966363417389</v>
      </c>
      <c r="F287" s="47">
        <f t="shared" ca="1" si="60"/>
        <v>156</v>
      </c>
      <c r="G287" s="48">
        <f t="shared" ca="1" si="66"/>
        <v>68</v>
      </c>
      <c r="H287" s="48">
        <f t="shared" ca="1" si="61"/>
        <v>88</v>
      </c>
      <c r="I287" s="51">
        <f t="shared" ca="1" si="18"/>
        <v>0</v>
      </c>
      <c r="J287" s="46">
        <f t="shared" ca="1" si="67"/>
        <v>0</v>
      </c>
      <c r="K287" s="53">
        <f t="shared" ca="1" si="19"/>
        <v>0</v>
      </c>
      <c r="L287" s="51">
        <f t="shared" ca="1" si="62"/>
        <v>0</v>
      </c>
      <c r="M287" s="55" t="str">
        <f t="shared" ca="1" si="63"/>
        <v>?</v>
      </c>
    </row>
    <row r="288" spans="1:13" x14ac:dyDescent="0.25">
      <c r="A288" s="44">
        <v>44461</v>
      </c>
      <c r="B288" s="56" t="str">
        <f t="shared" si="58"/>
        <v>Wed</v>
      </c>
      <c r="C288" s="45">
        <f t="shared" ca="1" si="64"/>
        <v>0.69895190361841097</v>
      </c>
      <c r="D288" s="45">
        <f t="shared" ca="1" si="65"/>
        <v>0.33480415932475616</v>
      </c>
      <c r="E288" s="54">
        <f t="shared" ca="1" si="59"/>
        <v>15.260454136952283</v>
      </c>
      <c r="F288" s="47">
        <f t="shared" ca="1" si="60"/>
        <v>88</v>
      </c>
      <c r="G288" s="48">
        <f t="shared" ca="1" si="66"/>
        <v>67</v>
      </c>
      <c r="H288" s="48">
        <f t="shared" ca="1" si="61"/>
        <v>21</v>
      </c>
      <c r="I288" s="51">
        <f t="shared" ca="1" si="18"/>
        <v>1</v>
      </c>
      <c r="J288" s="46">
        <f t="shared" ca="1" si="67"/>
        <v>1</v>
      </c>
      <c r="K288" s="53">
        <f t="shared" ca="1" si="19"/>
        <v>57.424242424242429</v>
      </c>
      <c r="L288" s="51">
        <f t="shared" ca="1" si="62"/>
        <v>379</v>
      </c>
      <c r="M288" s="55">
        <f t="shared" ca="1" si="63"/>
        <v>400</v>
      </c>
    </row>
    <row r="289" spans="1:13" x14ac:dyDescent="0.25">
      <c r="A289" s="44">
        <v>44462</v>
      </c>
      <c r="B289" s="56" t="str">
        <f t="shared" si="58"/>
        <v>Thu</v>
      </c>
      <c r="C289" s="45">
        <f t="shared" ca="1" si="64"/>
        <v>0.77863049718139976</v>
      </c>
      <c r="D289" s="45">
        <f t="shared" ca="1" si="65"/>
        <v>0.28713752606372034</v>
      </c>
      <c r="E289" s="54">
        <f t="shared" ca="1" si="59"/>
        <v>12.204168693175694</v>
      </c>
      <c r="F289" s="47">
        <f t="shared" ca="1" si="60"/>
        <v>400</v>
      </c>
      <c r="G289" s="48">
        <f t="shared" ca="1" si="66"/>
        <v>74</v>
      </c>
      <c r="H289" s="48">
        <f t="shared" ca="1" si="61"/>
        <v>326</v>
      </c>
      <c r="I289" s="51">
        <f t="shared" ca="1" si="18"/>
        <v>0</v>
      </c>
      <c r="J289" s="46">
        <f t="shared" ca="1" si="67"/>
        <v>0</v>
      </c>
      <c r="K289" s="53">
        <f t="shared" ca="1" si="19"/>
        <v>0</v>
      </c>
      <c r="L289" s="51">
        <f t="shared" ca="1" si="62"/>
        <v>0</v>
      </c>
      <c r="M289" s="55" t="str">
        <f t="shared" ca="1" si="63"/>
        <v>?</v>
      </c>
    </row>
    <row r="290" spans="1:13" x14ac:dyDescent="0.25">
      <c r="A290" s="44">
        <v>44463</v>
      </c>
      <c r="B290" s="56" t="str">
        <f t="shared" si="58"/>
        <v>Fri</v>
      </c>
      <c r="C290" s="45">
        <f t="shared" ca="1" si="64"/>
        <v>0.71752496523945197</v>
      </c>
      <c r="D290" s="45">
        <f t="shared" ca="1" si="65"/>
        <v>0.31426681034605314</v>
      </c>
      <c r="E290" s="54">
        <f t="shared" ca="1" si="59"/>
        <v>14.321804282558427</v>
      </c>
      <c r="F290" s="47">
        <f t="shared" ca="1" si="60"/>
        <v>326</v>
      </c>
      <c r="G290" s="48">
        <f t="shared" ca="1" si="66"/>
        <v>56</v>
      </c>
      <c r="H290" s="48">
        <f t="shared" ca="1" si="61"/>
        <v>270</v>
      </c>
      <c r="I290" s="51">
        <f t="shared" ca="1" si="18"/>
        <v>0</v>
      </c>
      <c r="J290" s="46">
        <f t="shared" ca="1" si="67"/>
        <v>0</v>
      </c>
      <c r="K290" s="53">
        <f t="shared" ca="1" si="19"/>
        <v>0</v>
      </c>
      <c r="L290" s="51">
        <f t="shared" ca="1" si="62"/>
        <v>0</v>
      </c>
      <c r="M290" s="55" t="str">
        <f t="shared" ca="1" si="63"/>
        <v>?</v>
      </c>
    </row>
    <row r="291" spans="1:13" x14ac:dyDescent="0.25">
      <c r="A291" s="44">
        <v>44464</v>
      </c>
      <c r="B291" s="56" t="str">
        <f t="shared" si="58"/>
        <v>Sat</v>
      </c>
      <c r="C291" s="45">
        <f t="shared" ca="1" si="64"/>
        <v>0.52251022160959915</v>
      </c>
      <c r="D291" s="45">
        <f t="shared" ca="1" si="65"/>
        <v>0.42763599427530313</v>
      </c>
      <c r="E291" s="54">
        <f t="shared" ca="1" si="59"/>
        <v>21.723018543976899</v>
      </c>
      <c r="F291" s="47">
        <f t="shared" ca="1" si="60"/>
        <v>270</v>
      </c>
      <c r="G291" s="48">
        <f t="shared" ca="1" si="66"/>
        <v>28</v>
      </c>
      <c r="H291" s="48">
        <f t="shared" ca="1" si="61"/>
        <v>242</v>
      </c>
      <c r="I291" s="51">
        <f t="shared" ca="1" si="18"/>
        <v>0</v>
      </c>
      <c r="J291" s="46">
        <f t="shared" ca="1" si="67"/>
        <v>0</v>
      </c>
      <c r="K291" s="53">
        <f t="shared" ca="1" si="19"/>
        <v>0</v>
      </c>
      <c r="L291" s="51">
        <f t="shared" ca="1" si="62"/>
        <v>0</v>
      </c>
      <c r="M291" s="55" t="str">
        <f t="shared" ca="1" si="63"/>
        <v>?</v>
      </c>
    </row>
    <row r="292" spans="1:13" x14ac:dyDescent="0.25">
      <c r="A292" s="44">
        <v>44465</v>
      </c>
      <c r="B292" s="56" t="str">
        <f t="shared" si="58"/>
        <v>Sun</v>
      </c>
      <c r="C292" s="45">
        <f t="shared" ca="1" si="64"/>
        <v>0.46301460377698472</v>
      </c>
      <c r="D292" s="45">
        <f t="shared" ca="1" si="65"/>
        <v>0.50328912948533222</v>
      </c>
      <c r="E292" s="54">
        <f t="shared" ca="1" si="59"/>
        <v>0.96658861700033993</v>
      </c>
      <c r="F292" s="47">
        <f t="shared" ca="1" si="60"/>
        <v>242</v>
      </c>
      <c r="G292" s="48">
        <f t="shared" ca="1" si="66"/>
        <v>18</v>
      </c>
      <c r="H292" s="48">
        <f t="shared" ca="1" si="61"/>
        <v>224</v>
      </c>
      <c r="I292" s="51">
        <f t="shared" ca="1" si="18"/>
        <v>0</v>
      </c>
      <c r="J292" s="46">
        <f t="shared" ca="1" si="67"/>
        <v>0</v>
      </c>
      <c r="K292" s="53">
        <f t="shared" ca="1" si="19"/>
        <v>0</v>
      </c>
      <c r="L292" s="51">
        <f t="shared" ca="1" si="62"/>
        <v>0</v>
      </c>
      <c r="M292" s="55" t="str">
        <f t="shared" ca="1" si="63"/>
        <v>?</v>
      </c>
    </row>
    <row r="293" spans="1:13" x14ac:dyDescent="0.25">
      <c r="A293" s="44">
        <v>44466</v>
      </c>
      <c r="B293" s="56" t="str">
        <f t="shared" si="58"/>
        <v>Mon</v>
      </c>
      <c r="C293" s="45">
        <f t="shared" ca="1" si="64"/>
        <v>0.69741207073556422</v>
      </c>
      <c r="D293" s="45">
        <f t="shared" ca="1" si="65"/>
        <v>0.30819279053301052</v>
      </c>
      <c r="E293" s="54">
        <f t="shared" ca="1" si="59"/>
        <v>14.658737275138712</v>
      </c>
      <c r="F293" s="47">
        <f t="shared" ca="1" si="60"/>
        <v>224</v>
      </c>
      <c r="G293" s="48">
        <f t="shared" ca="1" si="66"/>
        <v>69</v>
      </c>
      <c r="H293" s="48">
        <f t="shared" ca="1" si="61"/>
        <v>155</v>
      </c>
      <c r="I293" s="51">
        <f t="shared" ca="1" si="18"/>
        <v>0</v>
      </c>
      <c r="J293" s="46">
        <f t="shared" ca="1" si="67"/>
        <v>0</v>
      </c>
      <c r="K293" s="53">
        <f t="shared" ca="1" si="19"/>
        <v>0</v>
      </c>
      <c r="L293" s="51">
        <f t="shared" ca="1" si="62"/>
        <v>0</v>
      </c>
      <c r="M293" s="55" t="str">
        <f t="shared" ca="1" si="63"/>
        <v>?</v>
      </c>
    </row>
    <row r="294" spans="1:13" x14ac:dyDescent="0.25">
      <c r="A294" s="44">
        <v>44467</v>
      </c>
      <c r="B294" s="56" t="str">
        <f t="shared" si="58"/>
        <v>Tue</v>
      </c>
      <c r="C294" s="45">
        <f t="shared" ca="1" si="64"/>
        <v>0.68679274155629499</v>
      </c>
      <c r="D294" s="45">
        <f t="shared" ca="1" si="65"/>
        <v>0.2953832641998197</v>
      </c>
      <c r="E294" s="54">
        <f t="shared" ca="1" si="59"/>
        <v>14.606172543444591</v>
      </c>
      <c r="F294" s="47">
        <f t="shared" ca="1" si="60"/>
        <v>155</v>
      </c>
      <c r="G294" s="48">
        <f t="shared" ca="1" si="66"/>
        <v>64</v>
      </c>
      <c r="H294" s="48">
        <f t="shared" ca="1" si="61"/>
        <v>91</v>
      </c>
      <c r="I294" s="51">
        <f t="shared" ca="1" si="18"/>
        <v>0</v>
      </c>
      <c r="J294" s="46">
        <f t="shared" ca="1" si="67"/>
        <v>0</v>
      </c>
      <c r="K294" s="53">
        <f t="shared" ca="1" si="19"/>
        <v>0</v>
      </c>
      <c r="L294" s="51">
        <f t="shared" ca="1" si="62"/>
        <v>0</v>
      </c>
      <c r="M294" s="55" t="str">
        <f t="shared" ca="1" si="63"/>
        <v>?</v>
      </c>
    </row>
    <row r="295" spans="1:13" x14ac:dyDescent="0.25">
      <c r="A295" s="44">
        <v>44468</v>
      </c>
      <c r="B295" s="56" t="str">
        <f t="shared" si="58"/>
        <v>Wed</v>
      </c>
      <c r="C295" s="45">
        <f t="shared" ca="1" si="64"/>
        <v>0.75270582878280423</v>
      </c>
      <c r="D295" s="45">
        <f t="shared" ca="1" si="65"/>
        <v>0.29642098452965215</v>
      </c>
      <c r="E295" s="54">
        <f t="shared" ca="1" si="59"/>
        <v>13.049163737924349</v>
      </c>
      <c r="F295" s="47">
        <f t="shared" ca="1" si="60"/>
        <v>91</v>
      </c>
      <c r="G295" s="48">
        <f t="shared" ca="1" si="66"/>
        <v>64</v>
      </c>
      <c r="H295" s="48">
        <f t="shared" ca="1" si="61"/>
        <v>27</v>
      </c>
      <c r="I295" s="51">
        <f t="shared" ca="1" si="18"/>
        <v>1</v>
      </c>
      <c r="J295" s="46">
        <f t="shared" ca="1" si="67"/>
        <v>1</v>
      </c>
      <c r="K295" s="53">
        <f t="shared" ca="1" si="19"/>
        <v>56.515151515151516</v>
      </c>
      <c r="L295" s="51">
        <f t="shared" ca="1" si="62"/>
        <v>373</v>
      </c>
      <c r="M295" s="55">
        <f t="shared" ca="1" si="63"/>
        <v>400</v>
      </c>
    </row>
    <row r="296" spans="1:13" x14ac:dyDescent="0.25">
      <c r="A296" s="44">
        <v>44469</v>
      </c>
      <c r="B296" s="56" t="str">
        <f t="shared" si="58"/>
        <v>Thu</v>
      </c>
      <c r="C296" s="45">
        <f t="shared" ca="1" si="64"/>
        <v>0.80779339268703287</v>
      </c>
      <c r="D296" s="45">
        <f t="shared" ca="1" si="65"/>
        <v>0.30980402649504046</v>
      </c>
      <c r="E296" s="54">
        <f t="shared" ca="1" si="59"/>
        <v>12.048255211392181</v>
      </c>
      <c r="F296" s="47">
        <f t="shared" ca="1" si="60"/>
        <v>400</v>
      </c>
      <c r="G296" s="48">
        <f t="shared" ca="1" si="66"/>
        <v>72</v>
      </c>
      <c r="H296" s="48">
        <f t="shared" ca="1" si="61"/>
        <v>328</v>
      </c>
      <c r="I296" s="51">
        <f t="shared" ca="1" si="18"/>
        <v>0</v>
      </c>
      <c r="J296" s="46">
        <f t="shared" ca="1" si="67"/>
        <v>0</v>
      </c>
      <c r="K296" s="53">
        <f t="shared" ca="1" si="19"/>
        <v>0</v>
      </c>
      <c r="L296" s="51">
        <f t="shared" ca="1" si="62"/>
        <v>0</v>
      </c>
      <c r="M296" s="55" t="str">
        <f t="shared" ca="1" si="63"/>
        <v>?</v>
      </c>
    </row>
    <row r="297" spans="1:13" x14ac:dyDescent="0.25">
      <c r="A297" s="44">
        <v>44470</v>
      </c>
      <c r="B297" s="56" t="str">
        <f t="shared" si="58"/>
        <v>Fri</v>
      </c>
      <c r="C297" s="45">
        <f t="shared" ca="1" si="64"/>
        <v>0.67327875282041116</v>
      </c>
      <c r="D297" s="45">
        <f t="shared" ca="1" si="65"/>
        <v>0.29067805672818958</v>
      </c>
      <c r="E297" s="54">
        <f t="shared" ca="1" si="59"/>
        <v>14.817583293786683</v>
      </c>
      <c r="F297" s="47">
        <f t="shared" ca="1" si="60"/>
        <v>328</v>
      </c>
      <c r="G297" s="48">
        <f t="shared" ca="1" si="66"/>
        <v>60</v>
      </c>
      <c r="H297" s="48">
        <f t="shared" ca="1" si="61"/>
        <v>268</v>
      </c>
      <c r="I297" s="51">
        <f t="shared" ca="1" si="18"/>
        <v>0</v>
      </c>
      <c r="J297" s="46">
        <f t="shared" ca="1" si="67"/>
        <v>0</v>
      </c>
      <c r="K297" s="53">
        <f t="shared" ca="1" si="19"/>
        <v>0</v>
      </c>
      <c r="L297" s="51">
        <f t="shared" ca="1" si="62"/>
        <v>0</v>
      </c>
      <c r="M297" s="55" t="str">
        <f t="shared" ca="1" si="63"/>
        <v>?</v>
      </c>
    </row>
    <row r="298" spans="1:13" x14ac:dyDescent="0.25">
      <c r="A298" s="44">
        <v>44471</v>
      </c>
      <c r="B298" s="56" t="str">
        <f t="shared" si="58"/>
        <v>Sat</v>
      </c>
      <c r="C298" s="45">
        <f t="shared" ca="1" si="64"/>
        <v>0.5086677469372507</v>
      </c>
      <c r="D298" s="45">
        <f t="shared" ca="1" si="65"/>
        <v>0.38366810701175874</v>
      </c>
      <c r="E298" s="54">
        <f t="shared" ca="1" si="59"/>
        <v>21.000008641788192</v>
      </c>
      <c r="F298" s="47">
        <f t="shared" ca="1" si="60"/>
        <v>268</v>
      </c>
      <c r="G298" s="48">
        <f t="shared" ca="1" si="66"/>
        <v>27</v>
      </c>
      <c r="H298" s="48">
        <f t="shared" ca="1" si="61"/>
        <v>241</v>
      </c>
      <c r="I298" s="51">
        <f t="shared" ca="1" si="18"/>
        <v>0</v>
      </c>
      <c r="J298" s="46">
        <f t="shared" ca="1" si="67"/>
        <v>0</v>
      </c>
      <c r="K298" s="53">
        <f t="shared" ca="1" si="19"/>
        <v>0</v>
      </c>
      <c r="L298" s="51">
        <f t="shared" ca="1" si="62"/>
        <v>0</v>
      </c>
      <c r="M298" s="55" t="str">
        <f t="shared" ca="1" si="63"/>
        <v>?</v>
      </c>
    </row>
    <row r="299" spans="1:13" x14ac:dyDescent="0.25">
      <c r="A299" s="44">
        <v>44472</v>
      </c>
      <c r="B299" s="56" t="str">
        <f t="shared" si="58"/>
        <v>Sun</v>
      </c>
      <c r="C299" s="45">
        <f t="shared" ca="1" si="64"/>
        <v>0.51526759426702062</v>
      </c>
      <c r="D299" s="45">
        <f t="shared" ca="1" si="65"/>
        <v>0.41047158953750035</v>
      </c>
      <c r="E299" s="54">
        <f t="shared" ca="1" si="59"/>
        <v>21.484895886491515</v>
      </c>
      <c r="F299" s="47">
        <f t="shared" ca="1" si="60"/>
        <v>241</v>
      </c>
      <c r="G299" s="48">
        <f t="shared" ca="1" si="66"/>
        <v>21</v>
      </c>
      <c r="H299" s="48">
        <f t="shared" ca="1" si="61"/>
        <v>220</v>
      </c>
      <c r="I299" s="51">
        <f t="shared" ref="I299:I362" ca="1" si="68">IF(H299&lt;$E$4*$E$2,1,0)</f>
        <v>0</v>
      </c>
      <c r="J299" s="46">
        <f t="shared" ca="1" si="67"/>
        <v>0</v>
      </c>
      <c r="K299" s="53">
        <f t="shared" ref="K299:K362" ca="1" si="69">L299/$E$3</f>
        <v>0</v>
      </c>
      <c r="L299" s="51">
        <f t="shared" ca="1" si="62"/>
        <v>0</v>
      </c>
      <c r="M299" s="55" t="str">
        <f t="shared" ca="1" si="63"/>
        <v>?</v>
      </c>
    </row>
    <row r="300" spans="1:13" x14ac:dyDescent="0.25">
      <c r="A300" s="44">
        <v>44473</v>
      </c>
      <c r="B300" s="56" t="str">
        <f t="shared" si="58"/>
        <v>Mon</v>
      </c>
      <c r="C300" s="45">
        <f t="shared" ca="1" si="64"/>
        <v>0.70543608915211087</v>
      </c>
      <c r="D300" s="45">
        <f t="shared" ca="1" si="65"/>
        <v>0.29878634904936979</v>
      </c>
      <c r="E300" s="54">
        <f t="shared" ca="1" si="59"/>
        <v>14.240406237534213</v>
      </c>
      <c r="F300" s="47">
        <f t="shared" ca="1" si="60"/>
        <v>220</v>
      </c>
      <c r="G300" s="48">
        <f t="shared" ca="1" si="66"/>
        <v>70</v>
      </c>
      <c r="H300" s="48">
        <f t="shared" ca="1" si="61"/>
        <v>150</v>
      </c>
      <c r="I300" s="51">
        <f t="shared" ca="1" si="68"/>
        <v>0</v>
      </c>
      <c r="J300" s="46">
        <f t="shared" ca="1" si="67"/>
        <v>0</v>
      </c>
      <c r="K300" s="53">
        <f t="shared" ca="1" si="69"/>
        <v>0</v>
      </c>
      <c r="L300" s="51">
        <f t="shared" ca="1" si="62"/>
        <v>0</v>
      </c>
      <c r="M300" s="55" t="str">
        <f t="shared" ca="1" si="63"/>
        <v>?</v>
      </c>
    </row>
    <row r="301" spans="1:13" x14ac:dyDescent="0.25">
      <c r="A301" s="44">
        <v>44474</v>
      </c>
      <c r="B301" s="56" t="str">
        <f t="shared" si="58"/>
        <v>Tue</v>
      </c>
      <c r="C301" s="45">
        <f t="shared" ca="1" si="64"/>
        <v>0.71766426766929714</v>
      </c>
      <c r="D301" s="45">
        <f t="shared" ca="1" si="65"/>
        <v>0.30327937765661944</v>
      </c>
      <c r="E301" s="54">
        <f t="shared" ca="1" si="59"/>
        <v>14.054762639695737</v>
      </c>
      <c r="F301" s="47">
        <f t="shared" ca="1" si="60"/>
        <v>150</v>
      </c>
      <c r="G301" s="48">
        <f t="shared" ca="1" si="66"/>
        <v>63</v>
      </c>
      <c r="H301" s="48">
        <f t="shared" ca="1" si="61"/>
        <v>87</v>
      </c>
      <c r="I301" s="51">
        <f t="shared" ca="1" si="68"/>
        <v>0</v>
      </c>
      <c r="J301" s="46">
        <f t="shared" ca="1" si="67"/>
        <v>0</v>
      </c>
      <c r="K301" s="53">
        <f t="shared" ca="1" si="69"/>
        <v>0</v>
      </c>
      <c r="L301" s="51">
        <f t="shared" ca="1" si="62"/>
        <v>0</v>
      </c>
      <c r="M301" s="55" t="str">
        <f t="shared" ca="1" si="63"/>
        <v>?</v>
      </c>
    </row>
    <row r="302" spans="1:13" x14ac:dyDescent="0.25">
      <c r="A302" s="44">
        <v>44475</v>
      </c>
      <c r="B302" s="56" t="str">
        <f t="shared" si="58"/>
        <v>Wed</v>
      </c>
      <c r="C302" s="45">
        <f t="shared" ca="1" si="64"/>
        <v>0.73001904017772234</v>
      </c>
      <c r="D302" s="45">
        <f t="shared" ca="1" si="65"/>
        <v>0.33322010772595145</v>
      </c>
      <c r="E302" s="54">
        <f t="shared" ca="1" si="59"/>
        <v>14.476825621157499</v>
      </c>
      <c r="F302" s="47">
        <f t="shared" ca="1" si="60"/>
        <v>87</v>
      </c>
      <c r="G302" s="48">
        <f t="shared" ca="1" si="66"/>
        <v>67</v>
      </c>
      <c r="H302" s="48">
        <f t="shared" ca="1" si="61"/>
        <v>20</v>
      </c>
      <c r="I302" s="51">
        <f t="shared" ca="1" si="68"/>
        <v>1</v>
      </c>
      <c r="J302" s="46">
        <f t="shared" ca="1" si="67"/>
        <v>1</v>
      </c>
      <c r="K302" s="53">
        <f t="shared" ca="1" si="69"/>
        <v>57.575757575757578</v>
      </c>
      <c r="L302" s="51">
        <f t="shared" ca="1" si="62"/>
        <v>380</v>
      </c>
      <c r="M302" s="55">
        <f t="shared" ca="1" si="63"/>
        <v>400</v>
      </c>
    </row>
    <row r="303" spans="1:13" x14ac:dyDescent="0.25">
      <c r="A303" s="44">
        <v>44476</v>
      </c>
      <c r="B303" s="56" t="str">
        <f t="shared" si="58"/>
        <v>Thu</v>
      </c>
      <c r="C303" s="45">
        <f t="shared" ca="1" si="64"/>
        <v>0.80064746549364751</v>
      </c>
      <c r="D303" s="45">
        <f t="shared" ca="1" si="65"/>
        <v>0.32671582207260946</v>
      </c>
      <c r="E303" s="54">
        <f t="shared" ca="1" si="59"/>
        <v>12.625640557895085</v>
      </c>
      <c r="F303" s="47">
        <f t="shared" ca="1" si="60"/>
        <v>400</v>
      </c>
      <c r="G303" s="48">
        <f t="shared" ca="1" si="66"/>
        <v>72</v>
      </c>
      <c r="H303" s="48">
        <f t="shared" ca="1" si="61"/>
        <v>328</v>
      </c>
      <c r="I303" s="51">
        <f t="shared" ca="1" si="68"/>
        <v>0</v>
      </c>
      <c r="J303" s="46">
        <f t="shared" ca="1" si="67"/>
        <v>0</v>
      </c>
      <c r="K303" s="53">
        <f t="shared" ca="1" si="69"/>
        <v>0</v>
      </c>
      <c r="L303" s="51">
        <f t="shared" ca="1" si="62"/>
        <v>0</v>
      </c>
      <c r="M303" s="55" t="str">
        <f t="shared" ca="1" si="63"/>
        <v>?</v>
      </c>
    </row>
    <row r="304" spans="1:13" x14ac:dyDescent="0.25">
      <c r="A304" s="44">
        <v>44477</v>
      </c>
      <c r="B304" s="56" t="str">
        <f t="shared" si="58"/>
        <v>Fri</v>
      </c>
      <c r="C304" s="45">
        <f t="shared" ca="1" si="64"/>
        <v>0.67086649058200432</v>
      </c>
      <c r="D304" s="45">
        <f t="shared" ca="1" si="65"/>
        <v>0.2571387059308109</v>
      </c>
      <c r="E304" s="54">
        <f t="shared" ca="1" si="59"/>
        <v>14.070533168371359</v>
      </c>
      <c r="F304" s="47">
        <f t="shared" ca="1" si="60"/>
        <v>328</v>
      </c>
      <c r="G304" s="48">
        <f t="shared" ca="1" si="66"/>
        <v>59</v>
      </c>
      <c r="H304" s="48">
        <f t="shared" ca="1" si="61"/>
        <v>269</v>
      </c>
      <c r="I304" s="51">
        <f t="shared" ca="1" si="68"/>
        <v>0</v>
      </c>
      <c r="J304" s="46">
        <f t="shared" ca="1" si="67"/>
        <v>0</v>
      </c>
      <c r="K304" s="53">
        <f t="shared" ca="1" si="69"/>
        <v>0</v>
      </c>
      <c r="L304" s="51">
        <f t="shared" ca="1" si="62"/>
        <v>0</v>
      </c>
      <c r="M304" s="55" t="str">
        <f t="shared" ca="1" si="63"/>
        <v>?</v>
      </c>
    </row>
    <row r="305" spans="1:13" x14ac:dyDescent="0.25">
      <c r="A305" s="44">
        <v>44478</v>
      </c>
      <c r="B305" s="56" t="str">
        <f t="shared" si="58"/>
        <v>Sat</v>
      </c>
      <c r="C305" s="45">
        <f t="shared" ca="1" si="64"/>
        <v>0.55437096812361675</v>
      </c>
      <c r="D305" s="45">
        <f t="shared" ca="1" si="65"/>
        <v>0.38941683657920018</v>
      </c>
      <c r="E305" s="54">
        <f t="shared" ca="1" si="59"/>
        <v>20.041100842934004</v>
      </c>
      <c r="F305" s="47">
        <f t="shared" ca="1" si="60"/>
        <v>269</v>
      </c>
      <c r="G305" s="48">
        <f t="shared" ca="1" si="66"/>
        <v>25</v>
      </c>
      <c r="H305" s="48">
        <f t="shared" ca="1" si="61"/>
        <v>244</v>
      </c>
      <c r="I305" s="51">
        <f t="shared" ca="1" si="68"/>
        <v>0</v>
      </c>
      <c r="J305" s="46">
        <f t="shared" ca="1" si="67"/>
        <v>0</v>
      </c>
      <c r="K305" s="53">
        <f t="shared" ca="1" si="69"/>
        <v>0</v>
      </c>
      <c r="L305" s="51">
        <f t="shared" ca="1" si="62"/>
        <v>0</v>
      </c>
      <c r="M305" s="55" t="str">
        <f t="shared" ca="1" si="63"/>
        <v>?</v>
      </c>
    </row>
    <row r="306" spans="1:13" x14ac:dyDescent="0.25">
      <c r="A306" s="44">
        <v>44479</v>
      </c>
      <c r="B306" s="56" t="str">
        <f t="shared" si="58"/>
        <v>Sun</v>
      </c>
      <c r="C306" s="45">
        <f t="shared" ca="1" si="64"/>
        <v>0.47612625304900003</v>
      </c>
      <c r="D306" s="45">
        <f t="shared" ca="1" si="65"/>
        <v>0.49689988677794444</v>
      </c>
      <c r="E306" s="54">
        <f t="shared" ca="1" si="59"/>
        <v>0.49856720949466604</v>
      </c>
      <c r="F306" s="47">
        <f t="shared" ca="1" si="60"/>
        <v>244</v>
      </c>
      <c r="G306" s="48">
        <f t="shared" ca="1" si="66"/>
        <v>21</v>
      </c>
      <c r="H306" s="48">
        <f t="shared" ca="1" si="61"/>
        <v>223</v>
      </c>
      <c r="I306" s="51">
        <f t="shared" ca="1" si="68"/>
        <v>0</v>
      </c>
      <c r="J306" s="46">
        <f t="shared" ca="1" si="67"/>
        <v>0</v>
      </c>
      <c r="K306" s="53">
        <f t="shared" ca="1" si="69"/>
        <v>0</v>
      </c>
      <c r="L306" s="51">
        <f t="shared" ca="1" si="62"/>
        <v>0</v>
      </c>
      <c r="M306" s="55" t="str">
        <f t="shared" ca="1" si="63"/>
        <v>?</v>
      </c>
    </row>
    <row r="307" spans="1:13" x14ac:dyDescent="0.25">
      <c r="A307" s="44">
        <v>44480</v>
      </c>
      <c r="B307" s="56" t="str">
        <f t="shared" si="58"/>
        <v>Mon</v>
      </c>
      <c r="C307" s="45">
        <f t="shared" ca="1" si="64"/>
        <v>0.68502050467998976</v>
      </c>
      <c r="D307" s="45">
        <f t="shared" ca="1" si="65"/>
        <v>0.27350298561929476</v>
      </c>
      <c r="E307" s="54">
        <f t="shared" ca="1" si="59"/>
        <v>14.12357954254332</v>
      </c>
      <c r="F307" s="47">
        <f t="shared" ca="1" si="60"/>
        <v>223</v>
      </c>
      <c r="G307" s="48">
        <f t="shared" ca="1" si="66"/>
        <v>67</v>
      </c>
      <c r="H307" s="48">
        <f t="shared" ca="1" si="61"/>
        <v>156</v>
      </c>
      <c r="I307" s="51">
        <f t="shared" ca="1" si="68"/>
        <v>0</v>
      </c>
      <c r="J307" s="46">
        <f t="shared" ca="1" si="67"/>
        <v>0</v>
      </c>
      <c r="K307" s="53">
        <f t="shared" ca="1" si="69"/>
        <v>0</v>
      </c>
      <c r="L307" s="51">
        <f t="shared" ca="1" si="62"/>
        <v>0</v>
      </c>
      <c r="M307" s="55" t="str">
        <f t="shared" ca="1" si="63"/>
        <v>?</v>
      </c>
    </row>
    <row r="308" spans="1:13" x14ac:dyDescent="0.25">
      <c r="A308" s="44">
        <v>44481</v>
      </c>
      <c r="B308" s="56" t="str">
        <f t="shared" si="58"/>
        <v>Tue</v>
      </c>
      <c r="C308" s="45">
        <f t="shared" ca="1" si="64"/>
        <v>0.71421523521919439</v>
      </c>
      <c r="D308" s="45">
        <f t="shared" ca="1" si="65"/>
        <v>0.29242455613583362</v>
      </c>
      <c r="E308" s="54">
        <f t="shared" ca="1" si="59"/>
        <v>13.877023701999342</v>
      </c>
      <c r="F308" s="47">
        <f t="shared" ca="1" si="60"/>
        <v>156</v>
      </c>
      <c r="G308" s="48">
        <f t="shared" ca="1" si="66"/>
        <v>64</v>
      </c>
      <c r="H308" s="48">
        <f t="shared" ca="1" si="61"/>
        <v>92</v>
      </c>
      <c r="I308" s="51">
        <f t="shared" ca="1" si="68"/>
        <v>0</v>
      </c>
      <c r="J308" s="46">
        <f t="shared" ca="1" si="67"/>
        <v>0</v>
      </c>
      <c r="K308" s="53">
        <f t="shared" ca="1" si="69"/>
        <v>0</v>
      </c>
      <c r="L308" s="51">
        <f t="shared" ca="1" si="62"/>
        <v>0</v>
      </c>
      <c r="M308" s="55" t="str">
        <f t="shared" ca="1" si="63"/>
        <v>?</v>
      </c>
    </row>
    <row r="309" spans="1:13" x14ac:dyDescent="0.25">
      <c r="A309" s="44">
        <v>44482</v>
      </c>
      <c r="B309" s="56" t="str">
        <f t="shared" si="58"/>
        <v>Wed</v>
      </c>
      <c r="C309" s="45">
        <f t="shared" ca="1" si="64"/>
        <v>0.73333168389931869</v>
      </c>
      <c r="D309" s="45">
        <f t="shared" ca="1" si="65"/>
        <v>0.31628528938711215</v>
      </c>
      <c r="E309" s="54">
        <f t="shared" ca="1" si="59"/>
        <v>13.990886531707044</v>
      </c>
      <c r="F309" s="47">
        <f t="shared" ca="1" si="60"/>
        <v>92</v>
      </c>
      <c r="G309" s="48">
        <f t="shared" ca="1" si="66"/>
        <v>63</v>
      </c>
      <c r="H309" s="48">
        <f t="shared" ca="1" si="61"/>
        <v>29</v>
      </c>
      <c r="I309" s="51">
        <f t="shared" ca="1" si="68"/>
        <v>1</v>
      </c>
      <c r="J309" s="46">
        <f t="shared" ca="1" si="67"/>
        <v>1</v>
      </c>
      <c r="K309" s="53">
        <f t="shared" ca="1" si="69"/>
        <v>56.212121212121218</v>
      </c>
      <c r="L309" s="51">
        <f t="shared" ca="1" si="62"/>
        <v>371</v>
      </c>
      <c r="M309" s="55">
        <f t="shared" ca="1" si="63"/>
        <v>400</v>
      </c>
    </row>
    <row r="310" spans="1:13" x14ac:dyDescent="0.25">
      <c r="A310" s="44">
        <v>44483</v>
      </c>
      <c r="B310" s="56" t="str">
        <f t="shared" si="58"/>
        <v>Thu</v>
      </c>
      <c r="C310" s="45">
        <f t="shared" ca="1" si="64"/>
        <v>0.79435778221117626</v>
      </c>
      <c r="D310" s="45">
        <f t="shared" ca="1" si="65"/>
        <v>0.30983156682944352</v>
      </c>
      <c r="E310" s="54">
        <f t="shared" ca="1" si="59"/>
        <v>12.371370830838416</v>
      </c>
      <c r="F310" s="47">
        <f t="shared" ca="1" si="60"/>
        <v>400</v>
      </c>
      <c r="G310" s="48">
        <f t="shared" ca="1" si="66"/>
        <v>77</v>
      </c>
      <c r="H310" s="48">
        <f t="shared" ca="1" si="61"/>
        <v>323</v>
      </c>
      <c r="I310" s="51">
        <f t="shared" ca="1" si="68"/>
        <v>0</v>
      </c>
      <c r="J310" s="46">
        <f t="shared" ca="1" si="67"/>
        <v>0</v>
      </c>
      <c r="K310" s="53">
        <f t="shared" ca="1" si="69"/>
        <v>0</v>
      </c>
      <c r="L310" s="51">
        <f t="shared" ca="1" si="62"/>
        <v>0</v>
      </c>
      <c r="M310" s="55" t="str">
        <f t="shared" ca="1" si="63"/>
        <v>?</v>
      </c>
    </row>
    <row r="311" spans="1:13" x14ac:dyDescent="0.25">
      <c r="A311" s="44">
        <v>44484</v>
      </c>
      <c r="B311" s="56" t="str">
        <f t="shared" si="58"/>
        <v>Fri</v>
      </c>
      <c r="C311" s="45">
        <f t="shared" ca="1" si="64"/>
        <v>0.65220143639195516</v>
      </c>
      <c r="D311" s="45">
        <f t="shared" ca="1" si="65"/>
        <v>0.33593161578095504</v>
      </c>
      <c r="E311" s="54">
        <f t="shared" ca="1" si="59"/>
        <v>16.409524305335996</v>
      </c>
      <c r="F311" s="47">
        <f t="shared" ca="1" si="60"/>
        <v>323</v>
      </c>
      <c r="G311" s="48">
        <f t="shared" ca="1" si="66"/>
        <v>58</v>
      </c>
      <c r="H311" s="48">
        <f t="shared" ca="1" si="61"/>
        <v>265</v>
      </c>
      <c r="I311" s="51">
        <f t="shared" ca="1" si="68"/>
        <v>0</v>
      </c>
      <c r="J311" s="46">
        <f t="shared" ca="1" si="67"/>
        <v>0</v>
      </c>
      <c r="K311" s="53">
        <f t="shared" ca="1" si="69"/>
        <v>0</v>
      </c>
      <c r="L311" s="51">
        <f t="shared" ca="1" si="62"/>
        <v>0</v>
      </c>
      <c r="M311" s="55" t="str">
        <f t="shared" ca="1" si="63"/>
        <v>?</v>
      </c>
    </row>
    <row r="312" spans="1:13" x14ac:dyDescent="0.25">
      <c r="A312" s="44">
        <v>44485</v>
      </c>
      <c r="B312" s="56" t="str">
        <f t="shared" si="58"/>
        <v>Sat</v>
      </c>
      <c r="C312" s="45">
        <f t="shared" ca="1" si="64"/>
        <v>0.51175001123723429</v>
      </c>
      <c r="D312" s="45">
        <f t="shared" ca="1" si="65"/>
        <v>0.40434615990389294</v>
      </c>
      <c r="E312" s="54">
        <f t="shared" ca="1" si="59"/>
        <v>21.422307567999809</v>
      </c>
      <c r="F312" s="47">
        <f t="shared" ca="1" si="60"/>
        <v>265</v>
      </c>
      <c r="G312" s="48">
        <f t="shared" ca="1" si="66"/>
        <v>25</v>
      </c>
      <c r="H312" s="48">
        <f t="shared" ca="1" si="61"/>
        <v>240</v>
      </c>
      <c r="I312" s="51">
        <f t="shared" ca="1" si="68"/>
        <v>0</v>
      </c>
      <c r="J312" s="46">
        <f t="shared" ca="1" si="67"/>
        <v>0</v>
      </c>
      <c r="K312" s="53">
        <f t="shared" ca="1" si="69"/>
        <v>0</v>
      </c>
      <c r="L312" s="51">
        <f t="shared" ca="1" si="62"/>
        <v>0</v>
      </c>
      <c r="M312" s="55" t="str">
        <f t="shared" ca="1" si="63"/>
        <v>?</v>
      </c>
    </row>
    <row r="313" spans="1:13" x14ac:dyDescent="0.25">
      <c r="A313" s="44">
        <v>44486</v>
      </c>
      <c r="B313" s="56" t="str">
        <f t="shared" si="58"/>
        <v>Sun</v>
      </c>
      <c r="C313" s="45">
        <f t="shared" ca="1" si="64"/>
        <v>0.41060396297098073</v>
      </c>
      <c r="D313" s="45">
        <f t="shared" ca="1" si="65"/>
        <v>0.3734542590146076</v>
      </c>
      <c r="E313" s="54">
        <f t="shared" ca="1" si="59"/>
        <v>23.108407105047046</v>
      </c>
      <c r="F313" s="47">
        <f t="shared" ca="1" si="60"/>
        <v>240</v>
      </c>
      <c r="G313" s="48">
        <f t="shared" ca="1" si="66"/>
        <v>20</v>
      </c>
      <c r="H313" s="48">
        <f t="shared" ca="1" si="61"/>
        <v>220</v>
      </c>
      <c r="I313" s="51">
        <f t="shared" ca="1" si="68"/>
        <v>0</v>
      </c>
      <c r="J313" s="46">
        <f t="shared" ca="1" si="67"/>
        <v>0</v>
      </c>
      <c r="K313" s="53">
        <f t="shared" ca="1" si="69"/>
        <v>0</v>
      </c>
      <c r="L313" s="51">
        <f t="shared" ca="1" si="62"/>
        <v>0</v>
      </c>
      <c r="M313" s="55" t="str">
        <f t="shared" ca="1" si="63"/>
        <v>?</v>
      </c>
    </row>
    <row r="314" spans="1:13" x14ac:dyDescent="0.25">
      <c r="A314" s="44">
        <v>44487</v>
      </c>
      <c r="B314" s="56" t="str">
        <f t="shared" si="58"/>
        <v>Mon</v>
      </c>
      <c r="C314" s="45">
        <f t="shared" ca="1" si="64"/>
        <v>0.68101939454914451</v>
      </c>
      <c r="D314" s="45">
        <f t="shared" ca="1" si="65"/>
        <v>0.28889397170196851</v>
      </c>
      <c r="E314" s="54">
        <f t="shared" ca="1" si="59"/>
        <v>14.588989851667776</v>
      </c>
      <c r="F314" s="47">
        <f t="shared" ca="1" si="60"/>
        <v>220</v>
      </c>
      <c r="G314" s="48">
        <f t="shared" ca="1" si="66"/>
        <v>72</v>
      </c>
      <c r="H314" s="48">
        <f t="shared" ca="1" si="61"/>
        <v>148</v>
      </c>
      <c r="I314" s="51">
        <f t="shared" ca="1" si="68"/>
        <v>0</v>
      </c>
      <c r="J314" s="46">
        <f t="shared" ca="1" si="67"/>
        <v>0</v>
      </c>
      <c r="K314" s="53">
        <f t="shared" ca="1" si="69"/>
        <v>0</v>
      </c>
      <c r="L314" s="51">
        <f t="shared" ca="1" si="62"/>
        <v>0</v>
      </c>
      <c r="M314" s="55" t="str">
        <f t="shared" ca="1" si="63"/>
        <v>?</v>
      </c>
    </row>
    <row r="315" spans="1:13" x14ac:dyDescent="0.25">
      <c r="A315" s="44">
        <v>44488</v>
      </c>
      <c r="B315" s="56" t="str">
        <f t="shared" si="58"/>
        <v>Tue</v>
      </c>
      <c r="C315" s="45">
        <f t="shared" ca="1" si="64"/>
        <v>0.72823669424677717</v>
      </c>
      <c r="D315" s="45">
        <f t="shared" ca="1" si="65"/>
        <v>0.33510783957648205</v>
      </c>
      <c r="E315" s="54">
        <f t="shared" ca="1" si="59"/>
        <v>14.564907487912917</v>
      </c>
      <c r="F315" s="47">
        <f t="shared" ca="1" si="60"/>
        <v>148</v>
      </c>
      <c r="G315" s="48">
        <f t="shared" ca="1" si="66"/>
        <v>65</v>
      </c>
      <c r="H315" s="48">
        <f t="shared" ca="1" si="61"/>
        <v>83</v>
      </c>
      <c r="I315" s="51">
        <f t="shared" ca="1" si="68"/>
        <v>0</v>
      </c>
      <c r="J315" s="46">
        <f t="shared" ca="1" si="67"/>
        <v>0</v>
      </c>
      <c r="K315" s="53">
        <f t="shared" ca="1" si="69"/>
        <v>0</v>
      </c>
      <c r="L315" s="51">
        <f t="shared" ca="1" si="62"/>
        <v>0</v>
      </c>
      <c r="M315" s="55" t="str">
        <f t="shared" ca="1" si="63"/>
        <v>?</v>
      </c>
    </row>
    <row r="316" spans="1:13" x14ac:dyDescent="0.25">
      <c r="A316" s="44">
        <v>44489</v>
      </c>
      <c r="B316" s="56" t="str">
        <f t="shared" si="58"/>
        <v>Wed</v>
      </c>
      <c r="C316" s="45">
        <f t="shared" ca="1" si="64"/>
        <v>0.72547943989219921</v>
      </c>
      <c r="D316" s="45">
        <f t="shared" ca="1" si="65"/>
        <v>0.30289421638215674</v>
      </c>
      <c r="E316" s="54">
        <f t="shared" ca="1" si="59"/>
        <v>13.857954635758981</v>
      </c>
      <c r="F316" s="47">
        <f t="shared" ca="1" si="60"/>
        <v>83</v>
      </c>
      <c r="G316" s="48">
        <f t="shared" ca="1" si="66"/>
        <v>61</v>
      </c>
      <c r="H316" s="48">
        <f t="shared" ca="1" si="61"/>
        <v>22</v>
      </c>
      <c r="I316" s="51">
        <f t="shared" ca="1" si="68"/>
        <v>1</v>
      </c>
      <c r="J316" s="46">
        <f t="shared" ca="1" si="67"/>
        <v>1</v>
      </c>
      <c r="K316" s="53">
        <f t="shared" ca="1" si="69"/>
        <v>57.272727272727273</v>
      </c>
      <c r="L316" s="51">
        <f t="shared" ca="1" si="62"/>
        <v>378</v>
      </c>
      <c r="M316" s="55">
        <f t="shared" ca="1" si="63"/>
        <v>400</v>
      </c>
    </row>
    <row r="317" spans="1:13" x14ac:dyDescent="0.25">
      <c r="A317" s="44">
        <v>44490</v>
      </c>
      <c r="B317" s="56" t="str">
        <f t="shared" si="58"/>
        <v>Thu</v>
      </c>
      <c r="C317" s="45">
        <f t="shared" ca="1" si="64"/>
        <v>0.80780909306137705</v>
      </c>
      <c r="D317" s="45">
        <f t="shared" ca="1" si="65"/>
        <v>0.29837643005601111</v>
      </c>
      <c r="E317" s="54">
        <f t="shared" ca="1" si="59"/>
        <v>11.773616087871218</v>
      </c>
      <c r="F317" s="47">
        <f t="shared" ca="1" si="60"/>
        <v>400</v>
      </c>
      <c r="G317" s="48">
        <f t="shared" ca="1" si="66"/>
        <v>77</v>
      </c>
      <c r="H317" s="48">
        <f t="shared" ca="1" si="61"/>
        <v>323</v>
      </c>
      <c r="I317" s="51">
        <f t="shared" ca="1" si="68"/>
        <v>0</v>
      </c>
      <c r="J317" s="46">
        <f t="shared" ca="1" si="67"/>
        <v>0</v>
      </c>
      <c r="K317" s="53">
        <f t="shared" ca="1" si="69"/>
        <v>0</v>
      </c>
      <c r="L317" s="51">
        <f t="shared" ca="1" si="62"/>
        <v>0</v>
      </c>
      <c r="M317" s="55" t="str">
        <f t="shared" ca="1" si="63"/>
        <v>?</v>
      </c>
    </row>
    <row r="318" spans="1:13" x14ac:dyDescent="0.25">
      <c r="A318" s="44">
        <v>44491</v>
      </c>
      <c r="B318" s="56" t="str">
        <f t="shared" si="58"/>
        <v>Fri</v>
      </c>
      <c r="C318" s="45">
        <f t="shared" ca="1" si="64"/>
        <v>0.64444380794918255</v>
      </c>
      <c r="D318" s="45">
        <f t="shared" ca="1" si="65"/>
        <v>0.29994846491103544</v>
      </c>
      <c r="E318" s="54">
        <f t="shared" ca="1" si="59"/>
        <v>15.732111767084469</v>
      </c>
      <c r="F318" s="47">
        <f t="shared" ca="1" si="60"/>
        <v>323</v>
      </c>
      <c r="G318" s="48">
        <f t="shared" ca="1" si="66"/>
        <v>59</v>
      </c>
      <c r="H318" s="48">
        <f t="shared" ca="1" si="61"/>
        <v>264</v>
      </c>
      <c r="I318" s="51">
        <f t="shared" ca="1" si="68"/>
        <v>0</v>
      </c>
      <c r="J318" s="46">
        <f t="shared" ca="1" si="67"/>
        <v>0</v>
      </c>
      <c r="K318" s="53">
        <f t="shared" ca="1" si="69"/>
        <v>0</v>
      </c>
      <c r="L318" s="51">
        <f t="shared" ca="1" si="62"/>
        <v>0</v>
      </c>
      <c r="M318" s="55" t="str">
        <f t="shared" ca="1" si="63"/>
        <v>?</v>
      </c>
    </row>
    <row r="319" spans="1:13" x14ac:dyDescent="0.25">
      <c r="A319" s="44">
        <v>44492</v>
      </c>
      <c r="B319" s="56" t="str">
        <f t="shared" si="58"/>
        <v>Sat</v>
      </c>
      <c r="C319" s="45">
        <f t="shared" ca="1" si="64"/>
        <v>0.620321346682699</v>
      </c>
      <c r="D319" s="45">
        <f t="shared" ca="1" si="65"/>
        <v>0.41843975048235443</v>
      </c>
      <c r="E319" s="54">
        <f t="shared" ca="1" si="59"/>
        <v>19.154841691191727</v>
      </c>
      <c r="F319" s="47">
        <f t="shared" ca="1" si="60"/>
        <v>264</v>
      </c>
      <c r="G319" s="48">
        <f t="shared" ca="1" si="66"/>
        <v>23</v>
      </c>
      <c r="H319" s="48">
        <f t="shared" ca="1" si="61"/>
        <v>241</v>
      </c>
      <c r="I319" s="51">
        <f t="shared" ca="1" si="68"/>
        <v>0</v>
      </c>
      <c r="J319" s="46">
        <f t="shared" ca="1" si="67"/>
        <v>0</v>
      </c>
      <c r="K319" s="53">
        <f t="shared" ca="1" si="69"/>
        <v>0</v>
      </c>
      <c r="L319" s="51">
        <f t="shared" ca="1" si="62"/>
        <v>0</v>
      </c>
      <c r="M319" s="55" t="str">
        <f t="shared" ca="1" si="63"/>
        <v>?</v>
      </c>
    </row>
    <row r="320" spans="1:13" x14ac:dyDescent="0.25">
      <c r="A320" s="44">
        <v>44493</v>
      </c>
      <c r="B320" s="56" t="str">
        <f t="shared" si="58"/>
        <v>Sun</v>
      </c>
      <c r="C320" s="45">
        <f t="shared" ca="1" si="64"/>
        <v>0.51350580040652427</v>
      </c>
      <c r="D320" s="45">
        <f t="shared" ca="1" si="65"/>
        <v>0.31912229605854836</v>
      </c>
      <c r="E320" s="54">
        <f t="shared" ca="1" si="59"/>
        <v>19.334795895648579</v>
      </c>
      <c r="F320" s="47">
        <f t="shared" ca="1" si="60"/>
        <v>241</v>
      </c>
      <c r="G320" s="48">
        <f t="shared" ca="1" si="66"/>
        <v>19</v>
      </c>
      <c r="H320" s="48">
        <f t="shared" ca="1" si="61"/>
        <v>222</v>
      </c>
      <c r="I320" s="51">
        <f t="shared" ca="1" si="68"/>
        <v>0</v>
      </c>
      <c r="J320" s="46">
        <f t="shared" ca="1" si="67"/>
        <v>0</v>
      </c>
      <c r="K320" s="53">
        <f t="shared" ca="1" si="69"/>
        <v>0</v>
      </c>
      <c r="L320" s="51">
        <f t="shared" ca="1" si="62"/>
        <v>0</v>
      </c>
      <c r="M320" s="55" t="str">
        <f t="shared" ca="1" si="63"/>
        <v>?</v>
      </c>
    </row>
    <row r="321" spans="1:13" x14ac:dyDescent="0.25">
      <c r="A321" s="44">
        <v>44494</v>
      </c>
      <c r="B321" s="56" t="str">
        <f t="shared" si="58"/>
        <v>Mon</v>
      </c>
      <c r="C321" s="45">
        <f t="shared" ca="1" si="64"/>
        <v>0.70921233385237037</v>
      </c>
      <c r="D321" s="45">
        <f t="shared" ca="1" si="65"/>
        <v>0.32615935063428414</v>
      </c>
      <c r="E321" s="54">
        <f t="shared" ca="1" si="59"/>
        <v>14.80672840276593</v>
      </c>
      <c r="F321" s="47">
        <f t="shared" ca="1" si="60"/>
        <v>222</v>
      </c>
      <c r="G321" s="48">
        <f t="shared" ca="1" si="66"/>
        <v>66</v>
      </c>
      <c r="H321" s="48">
        <f t="shared" ca="1" si="61"/>
        <v>156</v>
      </c>
      <c r="I321" s="51">
        <f t="shared" ca="1" si="68"/>
        <v>0</v>
      </c>
      <c r="J321" s="46">
        <f t="shared" ca="1" si="67"/>
        <v>0</v>
      </c>
      <c r="K321" s="53">
        <f t="shared" ca="1" si="69"/>
        <v>0</v>
      </c>
      <c r="L321" s="51">
        <f t="shared" ca="1" si="62"/>
        <v>0</v>
      </c>
      <c r="M321" s="55" t="str">
        <f t="shared" ca="1" si="63"/>
        <v>?</v>
      </c>
    </row>
    <row r="322" spans="1:13" x14ac:dyDescent="0.25">
      <c r="A322" s="44">
        <v>44495</v>
      </c>
      <c r="B322" s="56" t="str">
        <f t="shared" si="58"/>
        <v>Tue</v>
      </c>
      <c r="C322" s="45">
        <f t="shared" ca="1" si="64"/>
        <v>0.70534824854554068</v>
      </c>
      <c r="D322" s="45">
        <f t="shared" ca="1" si="65"/>
        <v>0.31852864075002801</v>
      </c>
      <c r="E322" s="54">
        <f t="shared" ca="1" si="59"/>
        <v>14.716329412907697</v>
      </c>
      <c r="F322" s="47">
        <f t="shared" ca="1" si="60"/>
        <v>156</v>
      </c>
      <c r="G322" s="48">
        <f t="shared" ca="1" si="66"/>
        <v>64</v>
      </c>
      <c r="H322" s="48">
        <f t="shared" ca="1" si="61"/>
        <v>92</v>
      </c>
      <c r="I322" s="51">
        <f t="shared" ca="1" si="68"/>
        <v>0</v>
      </c>
      <c r="J322" s="46">
        <f t="shared" ca="1" si="67"/>
        <v>0</v>
      </c>
      <c r="K322" s="53">
        <f t="shared" ca="1" si="69"/>
        <v>0</v>
      </c>
      <c r="L322" s="51">
        <f t="shared" ca="1" si="62"/>
        <v>0</v>
      </c>
      <c r="M322" s="55" t="str">
        <f t="shared" ca="1" si="63"/>
        <v>?</v>
      </c>
    </row>
    <row r="323" spans="1:13" x14ac:dyDescent="0.25">
      <c r="A323" s="44">
        <v>44496</v>
      </c>
      <c r="B323" s="56" t="str">
        <f t="shared" si="58"/>
        <v>Wed</v>
      </c>
      <c r="C323" s="45">
        <f t="shared" ca="1" si="64"/>
        <v>0.72908402450654664</v>
      </c>
      <c r="D323" s="45">
        <f t="shared" ca="1" si="65"/>
        <v>0.31469067972085329</v>
      </c>
      <c r="E323" s="54">
        <f t="shared" ca="1" si="59"/>
        <v>14.05455972514336</v>
      </c>
      <c r="F323" s="47">
        <f t="shared" ca="1" si="60"/>
        <v>92</v>
      </c>
      <c r="G323" s="48">
        <f t="shared" ca="1" si="66"/>
        <v>68</v>
      </c>
      <c r="H323" s="48">
        <f t="shared" ca="1" si="61"/>
        <v>24</v>
      </c>
      <c r="I323" s="51">
        <f t="shared" ca="1" si="68"/>
        <v>1</v>
      </c>
      <c r="J323" s="46">
        <f t="shared" ca="1" si="67"/>
        <v>1</v>
      </c>
      <c r="K323" s="53">
        <f t="shared" ca="1" si="69"/>
        <v>56.969696969696976</v>
      </c>
      <c r="L323" s="51">
        <f t="shared" ca="1" si="62"/>
        <v>376</v>
      </c>
      <c r="M323" s="55">
        <f t="shared" ca="1" si="63"/>
        <v>400</v>
      </c>
    </row>
    <row r="324" spans="1:13" x14ac:dyDescent="0.25">
      <c r="A324" s="44">
        <v>44497</v>
      </c>
      <c r="B324" s="56" t="str">
        <f t="shared" si="58"/>
        <v>Thu</v>
      </c>
      <c r="C324" s="45">
        <f t="shared" ca="1" si="64"/>
        <v>0.7981937157204072</v>
      </c>
      <c r="D324" s="45">
        <f t="shared" ca="1" si="65"/>
        <v>0.33609231593866357</v>
      </c>
      <c r="E324" s="54">
        <f t="shared" ca="1" si="59"/>
        <v>12.909566405238154</v>
      </c>
      <c r="F324" s="47">
        <f t="shared" ca="1" si="60"/>
        <v>400</v>
      </c>
      <c r="G324" s="48">
        <f t="shared" ca="1" si="66"/>
        <v>76</v>
      </c>
      <c r="H324" s="48">
        <f t="shared" ca="1" si="61"/>
        <v>324</v>
      </c>
      <c r="I324" s="51">
        <f t="shared" ca="1" si="68"/>
        <v>0</v>
      </c>
      <c r="J324" s="46">
        <f t="shared" ca="1" si="67"/>
        <v>0</v>
      </c>
      <c r="K324" s="53">
        <f t="shared" ca="1" si="69"/>
        <v>0</v>
      </c>
      <c r="L324" s="51">
        <f t="shared" ca="1" si="62"/>
        <v>0</v>
      </c>
      <c r="M324" s="55" t="str">
        <f t="shared" ca="1" si="63"/>
        <v>?</v>
      </c>
    </row>
    <row r="325" spans="1:13" x14ac:dyDescent="0.25">
      <c r="A325" s="44">
        <v>44498</v>
      </c>
      <c r="B325" s="56" t="str">
        <f t="shared" si="58"/>
        <v>Fri</v>
      </c>
      <c r="C325" s="45">
        <f t="shared" ca="1" si="64"/>
        <v>0.7207091315343187</v>
      </c>
      <c r="D325" s="45">
        <f t="shared" ca="1" si="65"/>
        <v>0.31750094847629451</v>
      </c>
      <c r="E325" s="54">
        <f t="shared" ca="1" si="59"/>
        <v>14.323003606607418</v>
      </c>
      <c r="F325" s="47">
        <f t="shared" ca="1" si="60"/>
        <v>324</v>
      </c>
      <c r="G325" s="48">
        <f t="shared" ca="1" si="66"/>
        <v>59</v>
      </c>
      <c r="H325" s="48">
        <f t="shared" ca="1" si="61"/>
        <v>265</v>
      </c>
      <c r="I325" s="51">
        <f t="shared" ca="1" si="68"/>
        <v>0</v>
      </c>
      <c r="J325" s="46">
        <f t="shared" ca="1" si="67"/>
        <v>0</v>
      </c>
      <c r="K325" s="53">
        <f t="shared" ca="1" si="69"/>
        <v>0</v>
      </c>
      <c r="L325" s="51">
        <f t="shared" ca="1" si="62"/>
        <v>0</v>
      </c>
      <c r="M325" s="55" t="str">
        <f t="shared" ca="1" si="63"/>
        <v>?</v>
      </c>
    </row>
    <row r="326" spans="1:13" x14ac:dyDescent="0.25">
      <c r="A326" s="44">
        <v>44499</v>
      </c>
      <c r="B326" s="56" t="str">
        <f t="shared" si="58"/>
        <v>Sat</v>
      </c>
      <c r="C326" s="45">
        <f t="shared" ca="1" si="64"/>
        <v>0.5291393792192256</v>
      </c>
      <c r="D326" s="45">
        <f t="shared" ca="1" si="65"/>
        <v>0.38033083017363883</v>
      </c>
      <c r="E326" s="54">
        <f t="shared" ca="1" si="59"/>
        <v>20.428594822905914</v>
      </c>
      <c r="F326" s="47">
        <f t="shared" ca="1" si="60"/>
        <v>265</v>
      </c>
      <c r="G326" s="48">
        <f t="shared" ca="1" si="66"/>
        <v>23</v>
      </c>
      <c r="H326" s="48">
        <f t="shared" ca="1" si="61"/>
        <v>242</v>
      </c>
      <c r="I326" s="51">
        <f t="shared" ca="1" si="68"/>
        <v>0</v>
      </c>
      <c r="J326" s="46">
        <f t="shared" ca="1" si="67"/>
        <v>0</v>
      </c>
      <c r="K326" s="53">
        <f t="shared" ca="1" si="69"/>
        <v>0</v>
      </c>
      <c r="L326" s="51">
        <f t="shared" ca="1" si="62"/>
        <v>0</v>
      </c>
      <c r="M326" s="55" t="str">
        <f t="shared" ca="1" si="63"/>
        <v>?</v>
      </c>
    </row>
    <row r="327" spans="1:13" x14ac:dyDescent="0.25">
      <c r="A327" s="44">
        <v>44500</v>
      </c>
      <c r="B327" s="56" t="str">
        <f t="shared" si="58"/>
        <v>Sun</v>
      </c>
      <c r="C327" s="45">
        <f t="shared" ca="1" si="64"/>
        <v>0.52707103567194913</v>
      </c>
      <c r="D327" s="45">
        <f t="shared" ca="1" si="65"/>
        <v>0.38956143793796155</v>
      </c>
      <c r="E327" s="54">
        <f t="shared" ca="1" si="59"/>
        <v>20.699769654384298</v>
      </c>
      <c r="F327" s="47">
        <f t="shared" ca="1" si="60"/>
        <v>242</v>
      </c>
      <c r="G327" s="48">
        <f t="shared" ca="1" si="66"/>
        <v>19</v>
      </c>
      <c r="H327" s="48">
        <f t="shared" ca="1" si="61"/>
        <v>223</v>
      </c>
      <c r="I327" s="51">
        <f t="shared" ca="1" si="68"/>
        <v>0</v>
      </c>
      <c r="J327" s="46">
        <f t="shared" ca="1" si="67"/>
        <v>0</v>
      </c>
      <c r="K327" s="53">
        <f t="shared" ca="1" si="69"/>
        <v>0</v>
      </c>
      <c r="L327" s="51">
        <f t="shared" ca="1" si="62"/>
        <v>0</v>
      </c>
      <c r="M327" s="55" t="str">
        <f t="shared" ca="1" si="63"/>
        <v>?</v>
      </c>
    </row>
    <row r="328" spans="1:13" x14ac:dyDescent="0.25">
      <c r="A328" s="44">
        <v>44501</v>
      </c>
      <c r="B328" s="56" t="str">
        <f t="shared" si="58"/>
        <v>Mon</v>
      </c>
      <c r="C328" s="45">
        <f t="shared" ca="1" si="64"/>
        <v>0.7132163903852482</v>
      </c>
      <c r="D328" s="45">
        <f t="shared" ca="1" si="65"/>
        <v>0.3160337026834768</v>
      </c>
      <c r="E328" s="54">
        <f t="shared" ca="1" si="59"/>
        <v>14.467615495157485</v>
      </c>
      <c r="F328" s="47">
        <f t="shared" ca="1" si="60"/>
        <v>223</v>
      </c>
      <c r="G328" s="48">
        <f t="shared" ca="1" si="66"/>
        <v>67</v>
      </c>
      <c r="H328" s="48">
        <f t="shared" ca="1" si="61"/>
        <v>156</v>
      </c>
      <c r="I328" s="51">
        <f t="shared" ca="1" si="68"/>
        <v>0</v>
      </c>
      <c r="J328" s="46">
        <f t="shared" ca="1" si="67"/>
        <v>0</v>
      </c>
      <c r="K328" s="53">
        <f t="shared" ca="1" si="69"/>
        <v>0</v>
      </c>
      <c r="L328" s="51">
        <f t="shared" ca="1" si="62"/>
        <v>0</v>
      </c>
      <c r="M328" s="55" t="str">
        <f t="shared" ca="1" si="63"/>
        <v>?</v>
      </c>
    </row>
    <row r="329" spans="1:13" x14ac:dyDescent="0.25">
      <c r="A329" s="44">
        <v>44502</v>
      </c>
      <c r="B329" s="56" t="str">
        <f t="shared" si="58"/>
        <v>Tue</v>
      </c>
      <c r="C329" s="45">
        <f t="shared" ca="1" si="64"/>
        <v>0.67449680933005463</v>
      </c>
      <c r="D329" s="45">
        <f t="shared" ca="1" si="65"/>
        <v>0.313023637794414</v>
      </c>
      <c r="E329" s="54">
        <f t="shared" ca="1" si="59"/>
        <v>15.324643883144624</v>
      </c>
      <c r="F329" s="47">
        <f t="shared" ca="1" si="60"/>
        <v>156</v>
      </c>
      <c r="G329" s="48">
        <f t="shared" ca="1" si="66"/>
        <v>66</v>
      </c>
      <c r="H329" s="48">
        <f t="shared" ca="1" si="61"/>
        <v>90</v>
      </c>
      <c r="I329" s="51">
        <f t="shared" ca="1" si="68"/>
        <v>0</v>
      </c>
      <c r="J329" s="46">
        <f t="shared" ca="1" si="67"/>
        <v>0</v>
      </c>
      <c r="K329" s="53">
        <f t="shared" ca="1" si="69"/>
        <v>0</v>
      </c>
      <c r="L329" s="51">
        <f t="shared" ca="1" si="62"/>
        <v>0</v>
      </c>
      <c r="M329" s="55" t="str">
        <f t="shared" ca="1" si="63"/>
        <v>?</v>
      </c>
    </row>
    <row r="330" spans="1:13" x14ac:dyDescent="0.25">
      <c r="A330" s="44">
        <v>44503</v>
      </c>
      <c r="B330" s="56" t="str">
        <f t="shared" si="58"/>
        <v>Wed</v>
      </c>
      <c r="C330" s="45">
        <f t="shared" ca="1" si="64"/>
        <v>0.72788302794472082</v>
      </c>
      <c r="D330" s="45">
        <f t="shared" ca="1" si="65"/>
        <v>0.3299995530757448</v>
      </c>
      <c r="E330" s="54">
        <f t="shared" ca="1" si="59"/>
        <v>14.450796603144575</v>
      </c>
      <c r="F330" s="47">
        <f t="shared" ca="1" si="60"/>
        <v>90</v>
      </c>
      <c r="G330" s="48">
        <f t="shared" ca="1" si="66"/>
        <v>65</v>
      </c>
      <c r="H330" s="48">
        <f t="shared" ca="1" si="61"/>
        <v>25</v>
      </c>
      <c r="I330" s="51">
        <f t="shared" ca="1" si="68"/>
        <v>1</v>
      </c>
      <c r="J330" s="46">
        <f t="shared" ca="1" si="67"/>
        <v>1</v>
      </c>
      <c r="K330" s="53">
        <f t="shared" ca="1" si="69"/>
        <v>56.81818181818182</v>
      </c>
      <c r="L330" s="51">
        <f t="shared" ca="1" si="62"/>
        <v>375</v>
      </c>
      <c r="M330" s="55">
        <f t="shared" ca="1" si="63"/>
        <v>400</v>
      </c>
    </row>
    <row r="331" spans="1:13" x14ac:dyDescent="0.25">
      <c r="A331" s="44">
        <v>44504</v>
      </c>
      <c r="B331" s="56" t="str">
        <f t="shared" si="58"/>
        <v>Thu</v>
      </c>
      <c r="C331" s="45">
        <f t="shared" ca="1" si="64"/>
        <v>0.79876649832840418</v>
      </c>
      <c r="D331" s="45">
        <f t="shared" ca="1" si="65"/>
        <v>0.30073581772240665</v>
      </c>
      <c r="E331" s="54">
        <f t="shared" ca="1" si="59"/>
        <v>12.047263665456059</v>
      </c>
      <c r="F331" s="47">
        <f t="shared" ca="1" si="60"/>
        <v>400</v>
      </c>
      <c r="G331" s="48">
        <f t="shared" ca="1" si="66"/>
        <v>75</v>
      </c>
      <c r="H331" s="48">
        <f t="shared" ca="1" si="61"/>
        <v>325</v>
      </c>
      <c r="I331" s="51">
        <f t="shared" ca="1" si="68"/>
        <v>0</v>
      </c>
      <c r="J331" s="46">
        <f t="shared" ca="1" si="67"/>
        <v>0</v>
      </c>
      <c r="K331" s="53">
        <f t="shared" ca="1" si="69"/>
        <v>0</v>
      </c>
      <c r="L331" s="51">
        <f t="shared" ca="1" si="62"/>
        <v>0</v>
      </c>
      <c r="M331" s="55" t="str">
        <f t="shared" ca="1" si="63"/>
        <v>?</v>
      </c>
    </row>
    <row r="332" spans="1:13" x14ac:dyDescent="0.25">
      <c r="A332" s="44">
        <v>44505</v>
      </c>
      <c r="B332" s="56" t="str">
        <f t="shared" ref="B332:B388" si="70">TEXT(A332, "ddd")</f>
        <v>Fri</v>
      </c>
      <c r="C332" s="45">
        <f t="shared" ca="1" si="64"/>
        <v>0.66631370517697319</v>
      </c>
      <c r="D332" s="45">
        <f t="shared" ca="1" si="65"/>
        <v>0.26382606487892613</v>
      </c>
      <c r="E332" s="54">
        <f t="shared" ref="E332:E388" ca="1" si="71">(D332-C332+IF(D332&lt;C332,1,0))*24</f>
        <v>14.34029663284687</v>
      </c>
      <c r="F332" s="47">
        <f t="shared" ref="F332:F388" ca="1" si="72">H331+L331</f>
        <v>325</v>
      </c>
      <c r="G332" s="48">
        <f t="shared" ca="1" si="66"/>
        <v>55</v>
      </c>
      <c r="H332" s="48">
        <f t="shared" ref="H332:H388" ca="1" si="73">F332-G332</f>
        <v>270</v>
      </c>
      <c r="I332" s="51">
        <f t="shared" ca="1" si="68"/>
        <v>0</v>
      </c>
      <c r="J332" s="46">
        <f t="shared" ca="1" si="67"/>
        <v>0</v>
      </c>
      <c r="K332" s="53">
        <f t="shared" ca="1" si="69"/>
        <v>0</v>
      </c>
      <c r="L332" s="51">
        <f t="shared" ref="L332:L388" ca="1" si="74">IF(I332,IF(J332,$E$2-H332,INT(($E$2-H332)*(0.8+RAND()*0.2))),0)</f>
        <v>0</v>
      </c>
      <c r="M332" s="55" t="str">
        <f t="shared" ref="M332:M388" ca="1" si="75">IF(J332,$E$2,"?")</f>
        <v>?</v>
      </c>
    </row>
    <row r="333" spans="1:13" x14ac:dyDescent="0.25">
      <c r="A333" s="44">
        <v>44506</v>
      </c>
      <c r="B333" s="56" t="str">
        <f t="shared" si="70"/>
        <v>Sat</v>
      </c>
      <c r="C333" s="45">
        <f t="shared" ca="1" si="64"/>
        <v>0.62911035692584483</v>
      </c>
      <c r="D333" s="45">
        <f t="shared" ca="1" si="65"/>
        <v>0.4169111748183475</v>
      </c>
      <c r="E333" s="54">
        <f t="shared" ca="1" si="71"/>
        <v>18.907219629420062</v>
      </c>
      <c r="F333" s="47">
        <f t="shared" ca="1" si="72"/>
        <v>270</v>
      </c>
      <c r="G333" s="48">
        <f t="shared" ca="1" si="66"/>
        <v>24</v>
      </c>
      <c r="H333" s="48">
        <f t="shared" ca="1" si="73"/>
        <v>246</v>
      </c>
      <c r="I333" s="51">
        <f t="shared" ca="1" si="68"/>
        <v>0</v>
      </c>
      <c r="J333" s="46">
        <f t="shared" ca="1" si="67"/>
        <v>0</v>
      </c>
      <c r="K333" s="53">
        <f t="shared" ca="1" si="69"/>
        <v>0</v>
      </c>
      <c r="L333" s="51">
        <f t="shared" ca="1" si="74"/>
        <v>0</v>
      </c>
      <c r="M333" s="55" t="str">
        <f t="shared" ca="1" si="75"/>
        <v>?</v>
      </c>
    </row>
    <row r="334" spans="1:13" x14ac:dyDescent="0.25">
      <c r="A334" s="44">
        <v>44507</v>
      </c>
      <c r="B334" s="56" t="str">
        <f t="shared" si="70"/>
        <v>Sun</v>
      </c>
      <c r="C334" s="45">
        <f t="shared" ca="1" si="64"/>
        <v>0.53976060202414344</v>
      </c>
      <c r="D334" s="45">
        <f t="shared" ca="1" si="65"/>
        <v>0.34182335045506324</v>
      </c>
      <c r="E334" s="54">
        <f t="shared" ca="1" si="71"/>
        <v>19.249505962342074</v>
      </c>
      <c r="F334" s="47">
        <f t="shared" ca="1" si="72"/>
        <v>246</v>
      </c>
      <c r="G334" s="48">
        <f t="shared" ca="1" si="66"/>
        <v>19</v>
      </c>
      <c r="H334" s="48">
        <f t="shared" ca="1" si="73"/>
        <v>227</v>
      </c>
      <c r="I334" s="51">
        <f t="shared" ca="1" si="68"/>
        <v>0</v>
      </c>
      <c r="J334" s="46">
        <f t="shared" ca="1" si="67"/>
        <v>0</v>
      </c>
      <c r="K334" s="53">
        <f t="shared" ca="1" si="69"/>
        <v>0</v>
      </c>
      <c r="L334" s="51">
        <f t="shared" ca="1" si="74"/>
        <v>0</v>
      </c>
      <c r="M334" s="55" t="str">
        <f t="shared" ca="1" si="75"/>
        <v>?</v>
      </c>
    </row>
    <row r="335" spans="1:13" x14ac:dyDescent="0.25">
      <c r="A335" s="44">
        <v>44508</v>
      </c>
      <c r="B335" s="56" t="str">
        <f t="shared" si="70"/>
        <v>Mon</v>
      </c>
      <c r="C335" s="45">
        <f t="shared" ca="1" si="64"/>
        <v>0.71320508750168632</v>
      </c>
      <c r="D335" s="45">
        <f t="shared" ca="1" si="65"/>
        <v>0.34409011739468026</v>
      </c>
      <c r="E335" s="54">
        <f t="shared" ca="1" si="71"/>
        <v>15.141240717431856</v>
      </c>
      <c r="F335" s="47">
        <f t="shared" ca="1" si="72"/>
        <v>227</v>
      </c>
      <c r="G335" s="48">
        <f t="shared" ca="1" si="66"/>
        <v>71</v>
      </c>
      <c r="H335" s="48">
        <f t="shared" ca="1" si="73"/>
        <v>156</v>
      </c>
      <c r="I335" s="51">
        <f t="shared" ca="1" si="68"/>
        <v>0</v>
      </c>
      <c r="J335" s="46">
        <f t="shared" ca="1" si="67"/>
        <v>0</v>
      </c>
      <c r="K335" s="53">
        <f t="shared" ca="1" si="69"/>
        <v>0</v>
      </c>
      <c r="L335" s="51">
        <f t="shared" ca="1" si="74"/>
        <v>0</v>
      </c>
      <c r="M335" s="55" t="str">
        <f t="shared" ca="1" si="75"/>
        <v>?</v>
      </c>
    </row>
    <row r="336" spans="1:13" x14ac:dyDescent="0.25">
      <c r="A336" s="44">
        <v>44509</v>
      </c>
      <c r="B336" s="56" t="str">
        <f t="shared" si="70"/>
        <v>Tue</v>
      </c>
      <c r="C336" s="45">
        <f t="shared" ca="1" si="64"/>
        <v>0.67141012468904759</v>
      </c>
      <c r="D336" s="45">
        <f t="shared" ca="1" si="65"/>
        <v>0.33560832655095224</v>
      </c>
      <c r="E336" s="54">
        <f t="shared" ca="1" si="71"/>
        <v>15.94075684468571</v>
      </c>
      <c r="F336" s="47">
        <f t="shared" ca="1" si="72"/>
        <v>156</v>
      </c>
      <c r="G336" s="48">
        <f t="shared" ca="1" si="66"/>
        <v>63</v>
      </c>
      <c r="H336" s="48">
        <f t="shared" ca="1" si="73"/>
        <v>93</v>
      </c>
      <c r="I336" s="51">
        <f t="shared" ca="1" si="68"/>
        <v>0</v>
      </c>
      <c r="J336" s="46">
        <f t="shared" ca="1" si="67"/>
        <v>0</v>
      </c>
      <c r="K336" s="53">
        <f t="shared" ca="1" si="69"/>
        <v>0</v>
      </c>
      <c r="L336" s="51">
        <f t="shared" ca="1" si="74"/>
        <v>0</v>
      </c>
      <c r="M336" s="55" t="str">
        <f t="shared" ca="1" si="75"/>
        <v>?</v>
      </c>
    </row>
    <row r="337" spans="1:13" x14ac:dyDescent="0.25">
      <c r="A337" s="44">
        <v>44510</v>
      </c>
      <c r="B337" s="56" t="str">
        <f t="shared" si="70"/>
        <v>Wed</v>
      </c>
      <c r="C337" s="45">
        <f t="shared" ca="1" si="64"/>
        <v>0.70089174334271254</v>
      </c>
      <c r="D337" s="45">
        <f t="shared" ca="1" si="65"/>
        <v>0.30497042414900155</v>
      </c>
      <c r="E337" s="54">
        <f t="shared" ca="1" si="71"/>
        <v>14.497888339350936</v>
      </c>
      <c r="F337" s="47">
        <f t="shared" ca="1" si="72"/>
        <v>93</v>
      </c>
      <c r="G337" s="48">
        <f t="shared" ca="1" si="66"/>
        <v>65</v>
      </c>
      <c r="H337" s="48">
        <f t="shared" ca="1" si="73"/>
        <v>28</v>
      </c>
      <c r="I337" s="51">
        <f t="shared" ca="1" si="68"/>
        <v>1</v>
      </c>
      <c r="J337" s="46">
        <f t="shared" ca="1" si="67"/>
        <v>1</v>
      </c>
      <c r="K337" s="53">
        <f t="shared" ca="1" si="69"/>
        <v>56.363636363636367</v>
      </c>
      <c r="L337" s="51">
        <f t="shared" ca="1" si="74"/>
        <v>372</v>
      </c>
      <c r="M337" s="55">
        <f t="shared" ca="1" si="75"/>
        <v>400</v>
      </c>
    </row>
    <row r="338" spans="1:13" x14ac:dyDescent="0.25">
      <c r="A338" s="44">
        <v>44511</v>
      </c>
      <c r="B338" s="56" t="str">
        <f t="shared" si="70"/>
        <v>Thu</v>
      </c>
      <c r="C338" s="45">
        <f t="shared" ca="1" si="64"/>
        <v>0.79444028503195596</v>
      </c>
      <c r="D338" s="45">
        <f t="shared" ca="1" si="65"/>
        <v>0.2881353323015608</v>
      </c>
      <c r="E338" s="54">
        <f t="shared" ca="1" si="71"/>
        <v>11.848681134470517</v>
      </c>
      <c r="F338" s="47">
        <f t="shared" ca="1" si="72"/>
        <v>400</v>
      </c>
      <c r="G338" s="48">
        <f t="shared" ca="1" si="66"/>
        <v>70</v>
      </c>
      <c r="H338" s="48">
        <f t="shared" ca="1" si="73"/>
        <v>330</v>
      </c>
      <c r="I338" s="51">
        <f t="shared" ca="1" si="68"/>
        <v>0</v>
      </c>
      <c r="J338" s="46">
        <f t="shared" ca="1" si="67"/>
        <v>0</v>
      </c>
      <c r="K338" s="53">
        <f t="shared" ca="1" si="69"/>
        <v>0</v>
      </c>
      <c r="L338" s="51">
        <f t="shared" ca="1" si="74"/>
        <v>0</v>
      </c>
      <c r="M338" s="55" t="str">
        <f t="shared" ca="1" si="75"/>
        <v>?</v>
      </c>
    </row>
    <row r="339" spans="1:13" x14ac:dyDescent="0.25">
      <c r="A339" s="44">
        <v>44512</v>
      </c>
      <c r="B339" s="56" t="str">
        <f t="shared" si="70"/>
        <v>Fri</v>
      </c>
      <c r="C339" s="45">
        <f t="shared" ca="1" si="64"/>
        <v>0.71303101585617656</v>
      </c>
      <c r="D339" s="45">
        <f t="shared" ca="1" si="65"/>
        <v>0.31360974587180995</v>
      </c>
      <c r="E339" s="54">
        <f t="shared" ca="1" si="71"/>
        <v>14.4138895203752</v>
      </c>
      <c r="F339" s="47">
        <f t="shared" ca="1" si="72"/>
        <v>330</v>
      </c>
      <c r="G339" s="48">
        <f t="shared" ca="1" si="66"/>
        <v>60</v>
      </c>
      <c r="H339" s="48">
        <f t="shared" ca="1" si="73"/>
        <v>270</v>
      </c>
      <c r="I339" s="51">
        <f t="shared" ca="1" si="68"/>
        <v>0</v>
      </c>
      <c r="J339" s="46">
        <f t="shared" ca="1" si="67"/>
        <v>0</v>
      </c>
      <c r="K339" s="53">
        <f t="shared" ca="1" si="69"/>
        <v>0</v>
      </c>
      <c r="L339" s="51">
        <f t="shared" ca="1" si="74"/>
        <v>0</v>
      </c>
      <c r="M339" s="55" t="str">
        <f t="shared" ca="1" si="75"/>
        <v>?</v>
      </c>
    </row>
    <row r="340" spans="1:13" x14ac:dyDescent="0.25">
      <c r="A340" s="44">
        <v>44513</v>
      </c>
      <c r="B340" s="56" t="str">
        <f t="shared" si="70"/>
        <v>Sat</v>
      </c>
      <c r="C340" s="45">
        <f t="shared" ca="1" si="64"/>
        <v>0.52231359148070333</v>
      </c>
      <c r="D340" s="45">
        <f t="shared" ca="1" si="65"/>
        <v>0.43225303481456767</v>
      </c>
      <c r="E340" s="54">
        <f t="shared" ca="1" si="71"/>
        <v>21.838546640012744</v>
      </c>
      <c r="F340" s="47">
        <f t="shared" ca="1" si="72"/>
        <v>270</v>
      </c>
      <c r="G340" s="48">
        <f t="shared" ca="1" si="66"/>
        <v>23</v>
      </c>
      <c r="H340" s="48">
        <f t="shared" ca="1" si="73"/>
        <v>247</v>
      </c>
      <c r="I340" s="51">
        <f t="shared" ca="1" si="68"/>
        <v>0</v>
      </c>
      <c r="J340" s="46">
        <f t="shared" ca="1" si="67"/>
        <v>0</v>
      </c>
      <c r="K340" s="53">
        <f t="shared" ca="1" si="69"/>
        <v>0</v>
      </c>
      <c r="L340" s="51">
        <f t="shared" ca="1" si="74"/>
        <v>0</v>
      </c>
      <c r="M340" s="55" t="str">
        <f t="shared" ca="1" si="75"/>
        <v>?</v>
      </c>
    </row>
    <row r="341" spans="1:13" x14ac:dyDescent="0.25">
      <c r="A341" s="44">
        <v>44514</v>
      </c>
      <c r="B341" s="56" t="str">
        <f t="shared" si="70"/>
        <v>Sun</v>
      </c>
      <c r="C341" s="45">
        <f t="shared" ca="1" si="64"/>
        <v>0.63063659535467109</v>
      </c>
      <c r="D341" s="45">
        <f t="shared" ca="1" si="65"/>
        <v>0.34606947785805531</v>
      </c>
      <c r="E341" s="54">
        <f t="shared" ca="1" si="71"/>
        <v>17.170389180081223</v>
      </c>
      <c r="F341" s="47">
        <f t="shared" ca="1" si="72"/>
        <v>247</v>
      </c>
      <c r="G341" s="48">
        <f t="shared" ca="1" si="66"/>
        <v>21</v>
      </c>
      <c r="H341" s="48">
        <f t="shared" ca="1" si="73"/>
        <v>226</v>
      </c>
      <c r="I341" s="51">
        <f t="shared" ca="1" si="68"/>
        <v>0</v>
      </c>
      <c r="J341" s="46">
        <f t="shared" ca="1" si="67"/>
        <v>0</v>
      </c>
      <c r="K341" s="53">
        <f t="shared" ca="1" si="69"/>
        <v>0</v>
      </c>
      <c r="L341" s="51">
        <f t="shared" ca="1" si="74"/>
        <v>0</v>
      </c>
      <c r="M341" s="55" t="str">
        <f t="shared" ca="1" si="75"/>
        <v>?</v>
      </c>
    </row>
    <row r="342" spans="1:13" x14ac:dyDescent="0.25">
      <c r="A342" s="44">
        <v>44515</v>
      </c>
      <c r="B342" s="56" t="str">
        <f t="shared" si="70"/>
        <v>Mon</v>
      </c>
      <c r="C342" s="45">
        <f t="shared" ca="1" si="64"/>
        <v>0.67724696338369472</v>
      </c>
      <c r="D342" s="45">
        <f t="shared" ca="1" si="65"/>
        <v>0.31925634872579961</v>
      </c>
      <c r="E342" s="54">
        <f t="shared" ca="1" si="71"/>
        <v>15.408225248210519</v>
      </c>
      <c r="F342" s="47">
        <f t="shared" ca="1" si="72"/>
        <v>226</v>
      </c>
      <c r="G342" s="48">
        <f t="shared" ca="1" si="66"/>
        <v>70</v>
      </c>
      <c r="H342" s="48">
        <f t="shared" ca="1" si="73"/>
        <v>156</v>
      </c>
      <c r="I342" s="51">
        <f t="shared" ca="1" si="68"/>
        <v>0</v>
      </c>
      <c r="J342" s="46">
        <f t="shared" ca="1" si="67"/>
        <v>0</v>
      </c>
      <c r="K342" s="53">
        <f t="shared" ca="1" si="69"/>
        <v>0</v>
      </c>
      <c r="L342" s="51">
        <f t="shared" ca="1" si="74"/>
        <v>0</v>
      </c>
      <c r="M342" s="55" t="str">
        <f t="shared" ca="1" si="75"/>
        <v>?</v>
      </c>
    </row>
    <row r="343" spans="1:13" x14ac:dyDescent="0.25">
      <c r="A343" s="44">
        <v>44516</v>
      </c>
      <c r="B343" s="56" t="str">
        <f t="shared" si="70"/>
        <v>Tue</v>
      </c>
      <c r="C343" s="45">
        <f t="shared" ca="1" si="64"/>
        <v>0.73021186950202899</v>
      </c>
      <c r="D343" s="45">
        <f t="shared" ca="1" si="65"/>
        <v>0.36480390946855523</v>
      </c>
      <c r="E343" s="54">
        <f t="shared" ca="1" si="71"/>
        <v>15.230208959196631</v>
      </c>
      <c r="F343" s="47">
        <f t="shared" ca="1" si="72"/>
        <v>156</v>
      </c>
      <c r="G343" s="48">
        <f t="shared" ca="1" si="66"/>
        <v>63</v>
      </c>
      <c r="H343" s="48">
        <f t="shared" ca="1" si="73"/>
        <v>93</v>
      </c>
      <c r="I343" s="51">
        <f t="shared" ca="1" si="68"/>
        <v>0</v>
      </c>
      <c r="J343" s="46">
        <f t="shared" ca="1" si="67"/>
        <v>0</v>
      </c>
      <c r="K343" s="53">
        <f t="shared" ca="1" si="69"/>
        <v>0</v>
      </c>
      <c r="L343" s="51">
        <f t="shared" ca="1" si="74"/>
        <v>0</v>
      </c>
      <c r="M343" s="55" t="str">
        <f t="shared" ca="1" si="75"/>
        <v>?</v>
      </c>
    </row>
    <row r="344" spans="1:13" x14ac:dyDescent="0.25">
      <c r="A344" s="44">
        <v>44517</v>
      </c>
      <c r="B344" s="56" t="str">
        <f t="shared" si="70"/>
        <v>Wed</v>
      </c>
      <c r="C344" s="45">
        <f t="shared" ca="1" si="64"/>
        <v>0.72103359789990473</v>
      </c>
      <c r="D344" s="45">
        <f t="shared" ca="1" si="65"/>
        <v>0.27878166487941247</v>
      </c>
      <c r="E344" s="54">
        <f t="shared" ca="1" si="71"/>
        <v>13.385953607508185</v>
      </c>
      <c r="F344" s="47">
        <f t="shared" ca="1" si="72"/>
        <v>93</v>
      </c>
      <c r="G344" s="48">
        <f t="shared" ca="1" si="66"/>
        <v>59</v>
      </c>
      <c r="H344" s="48">
        <f t="shared" ca="1" si="73"/>
        <v>34</v>
      </c>
      <c r="I344" s="51">
        <f t="shared" ca="1" si="68"/>
        <v>1</v>
      </c>
      <c r="J344" s="46">
        <f t="shared" ca="1" si="67"/>
        <v>1</v>
      </c>
      <c r="K344" s="53">
        <f t="shared" ca="1" si="69"/>
        <v>55.45454545454546</v>
      </c>
      <c r="L344" s="51">
        <f t="shared" ca="1" si="74"/>
        <v>366</v>
      </c>
      <c r="M344" s="55">
        <f t="shared" ca="1" si="75"/>
        <v>400</v>
      </c>
    </row>
    <row r="345" spans="1:13" x14ac:dyDescent="0.25">
      <c r="A345" s="44">
        <v>44518</v>
      </c>
      <c r="B345" s="56" t="str">
        <f t="shared" si="70"/>
        <v>Thu</v>
      </c>
      <c r="C345" s="45">
        <f t="shared" ref="C345:C388" ca="1" si="76">VLOOKUP(WEEKDAY(A345),$D$7:$J$13,4)+_xlfn.NORM.INV(RAND(),0,VLOOKUP(WEEKDAY(A345),$D$7:$J$13,5))</f>
        <v>0.78476751494536989</v>
      </c>
      <c r="D345" s="45">
        <f t="shared" ref="D345:D388" ca="1" si="77">VLOOKUP(WEEKDAY(A345),$D$7:$J$13,6)+_xlfn.NORM.INV(RAND(),0,VLOOKUP(WEEKDAY(A345),$D$7:$J$13,7))</f>
        <v>0.30812761263863203</v>
      </c>
      <c r="E345" s="54">
        <f t="shared" ca="1" si="71"/>
        <v>12.560642344638293</v>
      </c>
      <c r="F345" s="47">
        <f t="shared" ca="1" si="72"/>
        <v>400</v>
      </c>
      <c r="G345" s="48">
        <f t="shared" ref="G345:G388" ca="1" si="78">INT(VLOOKUP(WEEKDAY(A345),$D$7:$J$13,2)+_xlfn.NORM.INV(RAND(),0,VLOOKUP(WEEKDAY(A345),$D$7:$J$13,3)))</f>
        <v>73</v>
      </c>
      <c r="H345" s="48">
        <f t="shared" ca="1" si="73"/>
        <v>327</v>
      </c>
      <c r="I345" s="51">
        <f t="shared" ca="1" si="68"/>
        <v>0</v>
      </c>
      <c r="J345" s="46">
        <f t="shared" ref="J345:J388" ca="1" si="79">IF(I345,IF(RAND()&gt;0.9,0,1),0)</f>
        <v>0</v>
      </c>
      <c r="K345" s="53">
        <f t="shared" ca="1" si="69"/>
        <v>0</v>
      </c>
      <c r="L345" s="51">
        <f t="shared" ca="1" si="74"/>
        <v>0</v>
      </c>
      <c r="M345" s="55" t="str">
        <f t="shared" ca="1" si="75"/>
        <v>?</v>
      </c>
    </row>
    <row r="346" spans="1:13" x14ac:dyDescent="0.25">
      <c r="A346" s="44">
        <v>44519</v>
      </c>
      <c r="B346" s="56" t="str">
        <f t="shared" si="70"/>
        <v>Fri</v>
      </c>
      <c r="C346" s="45">
        <f t="shared" ca="1" si="76"/>
        <v>0.67473190604296607</v>
      </c>
      <c r="D346" s="45">
        <f t="shared" ca="1" si="77"/>
        <v>0.30493143836996484</v>
      </c>
      <c r="E346" s="54">
        <f t="shared" ca="1" si="71"/>
        <v>15.124788775847971</v>
      </c>
      <c r="F346" s="47">
        <f t="shared" ca="1" si="72"/>
        <v>327</v>
      </c>
      <c r="G346" s="48">
        <f t="shared" ca="1" si="78"/>
        <v>60</v>
      </c>
      <c r="H346" s="48">
        <f t="shared" ca="1" si="73"/>
        <v>267</v>
      </c>
      <c r="I346" s="51">
        <f t="shared" ca="1" si="68"/>
        <v>0</v>
      </c>
      <c r="J346" s="46">
        <f t="shared" ca="1" si="79"/>
        <v>0</v>
      </c>
      <c r="K346" s="53">
        <f t="shared" ca="1" si="69"/>
        <v>0</v>
      </c>
      <c r="L346" s="51">
        <f t="shared" ca="1" si="74"/>
        <v>0</v>
      </c>
      <c r="M346" s="55" t="str">
        <f t="shared" ca="1" si="75"/>
        <v>?</v>
      </c>
    </row>
    <row r="347" spans="1:13" x14ac:dyDescent="0.25">
      <c r="A347" s="44">
        <v>44520</v>
      </c>
      <c r="B347" s="56" t="str">
        <f t="shared" si="70"/>
        <v>Sat</v>
      </c>
      <c r="C347" s="45">
        <f t="shared" ca="1" si="76"/>
        <v>0.50722651474473668</v>
      </c>
      <c r="D347" s="45">
        <f t="shared" ca="1" si="77"/>
        <v>0.34381735756754694</v>
      </c>
      <c r="E347" s="54">
        <f t="shared" ca="1" si="71"/>
        <v>20.078180227747445</v>
      </c>
      <c r="F347" s="47">
        <f t="shared" ca="1" si="72"/>
        <v>267</v>
      </c>
      <c r="G347" s="48">
        <f t="shared" ca="1" si="78"/>
        <v>24</v>
      </c>
      <c r="H347" s="48">
        <f t="shared" ca="1" si="73"/>
        <v>243</v>
      </c>
      <c r="I347" s="51">
        <f t="shared" ca="1" si="68"/>
        <v>0</v>
      </c>
      <c r="J347" s="46">
        <f t="shared" ca="1" si="79"/>
        <v>0</v>
      </c>
      <c r="K347" s="53">
        <f t="shared" ca="1" si="69"/>
        <v>0</v>
      </c>
      <c r="L347" s="51">
        <f t="shared" ca="1" si="74"/>
        <v>0</v>
      </c>
      <c r="M347" s="55" t="str">
        <f t="shared" ca="1" si="75"/>
        <v>?</v>
      </c>
    </row>
    <row r="348" spans="1:13" x14ac:dyDescent="0.25">
      <c r="A348" s="44">
        <v>44521</v>
      </c>
      <c r="B348" s="56" t="str">
        <f t="shared" si="70"/>
        <v>Sun</v>
      </c>
      <c r="C348" s="45">
        <f t="shared" ca="1" si="76"/>
        <v>0.5957231956697675</v>
      </c>
      <c r="D348" s="45">
        <f t="shared" ca="1" si="77"/>
        <v>0.39648555121922652</v>
      </c>
      <c r="E348" s="54">
        <f t="shared" ca="1" si="71"/>
        <v>19.218296533187015</v>
      </c>
      <c r="F348" s="47">
        <f t="shared" ca="1" si="72"/>
        <v>243</v>
      </c>
      <c r="G348" s="48">
        <f t="shared" ca="1" si="78"/>
        <v>22</v>
      </c>
      <c r="H348" s="48">
        <f t="shared" ca="1" si="73"/>
        <v>221</v>
      </c>
      <c r="I348" s="51">
        <f t="shared" ca="1" si="68"/>
        <v>0</v>
      </c>
      <c r="J348" s="46">
        <f t="shared" ca="1" si="79"/>
        <v>0</v>
      </c>
      <c r="K348" s="53">
        <f t="shared" ca="1" si="69"/>
        <v>0</v>
      </c>
      <c r="L348" s="51">
        <f t="shared" ca="1" si="74"/>
        <v>0</v>
      </c>
      <c r="M348" s="55" t="str">
        <f t="shared" ca="1" si="75"/>
        <v>?</v>
      </c>
    </row>
    <row r="349" spans="1:13" x14ac:dyDescent="0.25">
      <c r="A349" s="44">
        <v>44522</v>
      </c>
      <c r="B349" s="56" t="str">
        <f t="shared" si="70"/>
        <v>Mon</v>
      </c>
      <c r="C349" s="45">
        <f t="shared" ca="1" si="76"/>
        <v>0.73350637780328087</v>
      </c>
      <c r="D349" s="45">
        <f t="shared" ca="1" si="77"/>
        <v>0.29599102512293812</v>
      </c>
      <c r="E349" s="54">
        <f t="shared" ca="1" si="71"/>
        <v>13.499631535671773</v>
      </c>
      <c r="F349" s="47">
        <f t="shared" ca="1" si="72"/>
        <v>221</v>
      </c>
      <c r="G349" s="48">
        <f t="shared" ca="1" si="78"/>
        <v>69</v>
      </c>
      <c r="H349" s="48">
        <f t="shared" ca="1" si="73"/>
        <v>152</v>
      </c>
      <c r="I349" s="51">
        <f t="shared" ca="1" si="68"/>
        <v>0</v>
      </c>
      <c r="J349" s="46">
        <f t="shared" ca="1" si="79"/>
        <v>0</v>
      </c>
      <c r="K349" s="53">
        <f t="shared" ca="1" si="69"/>
        <v>0</v>
      </c>
      <c r="L349" s="51">
        <f t="shared" ca="1" si="74"/>
        <v>0</v>
      </c>
      <c r="M349" s="55" t="str">
        <f t="shared" ca="1" si="75"/>
        <v>?</v>
      </c>
    </row>
    <row r="350" spans="1:13" x14ac:dyDescent="0.25">
      <c r="A350" s="44">
        <v>44523</v>
      </c>
      <c r="B350" s="56" t="str">
        <f t="shared" si="70"/>
        <v>Tue</v>
      </c>
      <c r="C350" s="45">
        <f t="shared" ca="1" si="76"/>
        <v>0.75003686359736244</v>
      </c>
      <c r="D350" s="45">
        <f t="shared" ca="1" si="77"/>
        <v>0.32253196819182867</v>
      </c>
      <c r="E350" s="54">
        <f t="shared" ca="1" si="71"/>
        <v>13.739882510267188</v>
      </c>
      <c r="F350" s="47">
        <f t="shared" ca="1" si="72"/>
        <v>152</v>
      </c>
      <c r="G350" s="48">
        <f t="shared" ca="1" si="78"/>
        <v>66</v>
      </c>
      <c r="H350" s="48">
        <f t="shared" ca="1" si="73"/>
        <v>86</v>
      </c>
      <c r="I350" s="51">
        <f t="shared" ca="1" si="68"/>
        <v>0</v>
      </c>
      <c r="J350" s="46">
        <f t="shared" ca="1" si="79"/>
        <v>0</v>
      </c>
      <c r="K350" s="53">
        <f t="shared" ca="1" si="69"/>
        <v>0</v>
      </c>
      <c r="L350" s="51">
        <f t="shared" ca="1" si="74"/>
        <v>0</v>
      </c>
      <c r="M350" s="55" t="str">
        <f t="shared" ca="1" si="75"/>
        <v>?</v>
      </c>
    </row>
    <row r="351" spans="1:13" x14ac:dyDescent="0.25">
      <c r="A351" s="44">
        <v>44524</v>
      </c>
      <c r="B351" s="56" t="str">
        <f t="shared" si="70"/>
        <v>Wed</v>
      </c>
      <c r="C351" s="45">
        <f t="shared" ca="1" si="76"/>
        <v>0.71643221612924846</v>
      </c>
      <c r="D351" s="45">
        <f t="shared" ca="1" si="77"/>
        <v>0.33245655768956328</v>
      </c>
      <c r="E351" s="54">
        <f t="shared" ca="1" si="71"/>
        <v>14.784584197447556</v>
      </c>
      <c r="F351" s="47">
        <f t="shared" ca="1" si="72"/>
        <v>86</v>
      </c>
      <c r="G351" s="48">
        <f t="shared" ca="1" si="78"/>
        <v>66</v>
      </c>
      <c r="H351" s="48">
        <f t="shared" ca="1" si="73"/>
        <v>20</v>
      </c>
      <c r="I351" s="51">
        <f t="shared" ca="1" si="68"/>
        <v>1</v>
      </c>
      <c r="J351" s="46">
        <f t="shared" ca="1" si="79"/>
        <v>1</v>
      </c>
      <c r="K351" s="53">
        <f t="shared" ca="1" si="69"/>
        <v>57.575757575757578</v>
      </c>
      <c r="L351" s="51">
        <f t="shared" ca="1" si="74"/>
        <v>380</v>
      </c>
      <c r="M351" s="55">
        <f t="shared" ca="1" si="75"/>
        <v>400</v>
      </c>
    </row>
    <row r="352" spans="1:13" x14ac:dyDescent="0.25">
      <c r="A352" s="44">
        <v>44525</v>
      </c>
      <c r="B352" s="56" t="str">
        <f t="shared" si="70"/>
        <v>Thu</v>
      </c>
      <c r="C352" s="45">
        <f t="shared" ca="1" si="76"/>
        <v>0.81686357714403801</v>
      </c>
      <c r="D352" s="45">
        <f t="shared" ca="1" si="77"/>
        <v>0.3248741780498941</v>
      </c>
      <c r="E352" s="54">
        <f t="shared" ca="1" si="71"/>
        <v>12.192254421740545</v>
      </c>
      <c r="F352" s="47">
        <f t="shared" ca="1" si="72"/>
        <v>400</v>
      </c>
      <c r="G352" s="48">
        <f t="shared" ca="1" si="78"/>
        <v>76</v>
      </c>
      <c r="H352" s="48">
        <f t="shared" ca="1" si="73"/>
        <v>324</v>
      </c>
      <c r="I352" s="51">
        <f t="shared" ca="1" si="68"/>
        <v>0</v>
      </c>
      <c r="J352" s="46">
        <f t="shared" ca="1" si="79"/>
        <v>0</v>
      </c>
      <c r="K352" s="53">
        <f t="shared" ca="1" si="69"/>
        <v>0</v>
      </c>
      <c r="L352" s="51">
        <f t="shared" ca="1" si="74"/>
        <v>0</v>
      </c>
      <c r="M352" s="55" t="str">
        <f t="shared" ca="1" si="75"/>
        <v>?</v>
      </c>
    </row>
    <row r="353" spans="1:13" x14ac:dyDescent="0.25">
      <c r="A353" s="44">
        <v>44526</v>
      </c>
      <c r="B353" s="56" t="str">
        <f t="shared" si="70"/>
        <v>Fri</v>
      </c>
      <c r="C353" s="45">
        <f t="shared" ca="1" si="76"/>
        <v>0.70877390824732522</v>
      </c>
      <c r="D353" s="45">
        <f t="shared" ca="1" si="77"/>
        <v>0.31382516429668528</v>
      </c>
      <c r="E353" s="54">
        <f t="shared" ca="1" si="71"/>
        <v>14.521230145184642</v>
      </c>
      <c r="F353" s="47">
        <f t="shared" ca="1" si="72"/>
        <v>324</v>
      </c>
      <c r="G353" s="48">
        <f t="shared" ca="1" si="78"/>
        <v>58</v>
      </c>
      <c r="H353" s="48">
        <f t="shared" ca="1" si="73"/>
        <v>266</v>
      </c>
      <c r="I353" s="51">
        <f t="shared" ca="1" si="68"/>
        <v>0</v>
      </c>
      <c r="J353" s="46">
        <f t="shared" ca="1" si="79"/>
        <v>0</v>
      </c>
      <c r="K353" s="53">
        <f t="shared" ca="1" si="69"/>
        <v>0</v>
      </c>
      <c r="L353" s="51">
        <f t="shared" ca="1" si="74"/>
        <v>0</v>
      </c>
      <c r="M353" s="55" t="str">
        <f t="shared" ca="1" si="75"/>
        <v>?</v>
      </c>
    </row>
    <row r="354" spans="1:13" x14ac:dyDescent="0.25">
      <c r="A354" s="44">
        <v>44527</v>
      </c>
      <c r="B354" s="56" t="str">
        <f t="shared" si="70"/>
        <v>Sat</v>
      </c>
      <c r="C354" s="45">
        <f t="shared" ca="1" si="76"/>
        <v>0.59254318686467489</v>
      </c>
      <c r="D354" s="45">
        <f t="shared" ca="1" si="77"/>
        <v>0.35180961243985798</v>
      </c>
      <c r="E354" s="54">
        <f t="shared" ca="1" si="71"/>
        <v>18.222394213804392</v>
      </c>
      <c r="F354" s="47">
        <f t="shared" ca="1" si="72"/>
        <v>266</v>
      </c>
      <c r="G354" s="48">
        <f t="shared" ca="1" si="78"/>
        <v>24</v>
      </c>
      <c r="H354" s="48">
        <f t="shared" ca="1" si="73"/>
        <v>242</v>
      </c>
      <c r="I354" s="51">
        <f t="shared" ca="1" si="68"/>
        <v>0</v>
      </c>
      <c r="J354" s="46">
        <f t="shared" ca="1" si="79"/>
        <v>0</v>
      </c>
      <c r="K354" s="53">
        <f t="shared" ca="1" si="69"/>
        <v>0</v>
      </c>
      <c r="L354" s="51">
        <f t="shared" ca="1" si="74"/>
        <v>0</v>
      </c>
      <c r="M354" s="55" t="str">
        <f t="shared" ca="1" si="75"/>
        <v>?</v>
      </c>
    </row>
    <row r="355" spans="1:13" x14ac:dyDescent="0.25">
      <c r="A355" s="44">
        <v>44528</v>
      </c>
      <c r="B355" s="56" t="str">
        <f t="shared" si="70"/>
        <v>Sun</v>
      </c>
      <c r="C355" s="45">
        <f t="shared" ca="1" si="76"/>
        <v>0.5504548798513349</v>
      </c>
      <c r="D355" s="45">
        <f t="shared" ca="1" si="77"/>
        <v>0.49067373073453496</v>
      </c>
      <c r="E355" s="54">
        <f t="shared" ca="1" si="71"/>
        <v>22.565252421196803</v>
      </c>
      <c r="F355" s="47">
        <f t="shared" ca="1" si="72"/>
        <v>242</v>
      </c>
      <c r="G355" s="48">
        <f t="shared" ca="1" si="78"/>
        <v>20</v>
      </c>
      <c r="H355" s="48">
        <f t="shared" ca="1" si="73"/>
        <v>222</v>
      </c>
      <c r="I355" s="51">
        <f t="shared" ca="1" si="68"/>
        <v>0</v>
      </c>
      <c r="J355" s="46">
        <f t="shared" ca="1" si="79"/>
        <v>0</v>
      </c>
      <c r="K355" s="53">
        <f t="shared" ca="1" si="69"/>
        <v>0</v>
      </c>
      <c r="L355" s="51">
        <f t="shared" ca="1" si="74"/>
        <v>0</v>
      </c>
      <c r="M355" s="55" t="str">
        <f t="shared" ca="1" si="75"/>
        <v>?</v>
      </c>
    </row>
    <row r="356" spans="1:13" x14ac:dyDescent="0.25">
      <c r="A356" s="44">
        <v>44529</v>
      </c>
      <c r="B356" s="56" t="str">
        <f t="shared" si="70"/>
        <v>Mon</v>
      </c>
      <c r="C356" s="45">
        <f t="shared" ca="1" si="76"/>
        <v>0.68999781673480076</v>
      </c>
      <c r="D356" s="45">
        <f t="shared" ca="1" si="77"/>
        <v>0.33761562614020979</v>
      </c>
      <c r="E356" s="54">
        <f t="shared" ca="1" si="71"/>
        <v>15.542827425729817</v>
      </c>
      <c r="F356" s="47">
        <f t="shared" ca="1" si="72"/>
        <v>222</v>
      </c>
      <c r="G356" s="48">
        <f t="shared" ca="1" si="78"/>
        <v>72</v>
      </c>
      <c r="H356" s="48">
        <f t="shared" ca="1" si="73"/>
        <v>150</v>
      </c>
      <c r="I356" s="51">
        <f t="shared" ca="1" si="68"/>
        <v>0</v>
      </c>
      <c r="J356" s="46">
        <f t="shared" ca="1" si="79"/>
        <v>0</v>
      </c>
      <c r="K356" s="53">
        <f t="shared" ca="1" si="69"/>
        <v>0</v>
      </c>
      <c r="L356" s="51">
        <f t="shared" ca="1" si="74"/>
        <v>0</v>
      </c>
      <c r="M356" s="55" t="str">
        <f t="shared" ca="1" si="75"/>
        <v>?</v>
      </c>
    </row>
    <row r="357" spans="1:13" x14ac:dyDescent="0.25">
      <c r="A357" s="44">
        <v>44530</v>
      </c>
      <c r="B357" s="56" t="str">
        <f t="shared" si="70"/>
        <v>Tue</v>
      </c>
      <c r="C357" s="45">
        <f t="shared" ca="1" si="76"/>
        <v>0.69266282507059385</v>
      </c>
      <c r="D357" s="45">
        <f t="shared" ca="1" si="77"/>
        <v>0.28840491016932318</v>
      </c>
      <c r="E357" s="54">
        <f t="shared" ca="1" si="71"/>
        <v>14.297810042369505</v>
      </c>
      <c r="F357" s="47">
        <f t="shared" ca="1" si="72"/>
        <v>150</v>
      </c>
      <c r="G357" s="48">
        <f t="shared" ca="1" si="78"/>
        <v>65</v>
      </c>
      <c r="H357" s="48">
        <f t="shared" ca="1" si="73"/>
        <v>85</v>
      </c>
      <c r="I357" s="51">
        <f t="shared" ca="1" si="68"/>
        <v>0</v>
      </c>
      <c r="J357" s="46">
        <f t="shared" ca="1" si="79"/>
        <v>0</v>
      </c>
      <c r="K357" s="53">
        <f t="shared" ca="1" si="69"/>
        <v>0</v>
      </c>
      <c r="L357" s="51">
        <f t="shared" ca="1" si="74"/>
        <v>0</v>
      </c>
      <c r="M357" s="55" t="str">
        <f t="shared" ca="1" si="75"/>
        <v>?</v>
      </c>
    </row>
    <row r="358" spans="1:13" x14ac:dyDescent="0.25">
      <c r="A358" s="44">
        <v>44531</v>
      </c>
      <c r="B358" s="56" t="str">
        <f t="shared" si="70"/>
        <v>Wed</v>
      </c>
      <c r="C358" s="45">
        <f t="shared" ca="1" si="76"/>
        <v>0.70111327077566044</v>
      </c>
      <c r="D358" s="45">
        <f t="shared" ca="1" si="77"/>
        <v>0.32082645621512618</v>
      </c>
      <c r="E358" s="54">
        <f t="shared" ca="1" si="71"/>
        <v>14.873116450547178</v>
      </c>
      <c r="F358" s="47">
        <f t="shared" ca="1" si="72"/>
        <v>85</v>
      </c>
      <c r="G358" s="48">
        <f t="shared" ca="1" si="78"/>
        <v>68</v>
      </c>
      <c r="H358" s="48">
        <f t="shared" ca="1" si="73"/>
        <v>17</v>
      </c>
      <c r="I358" s="51">
        <f t="shared" ca="1" si="68"/>
        <v>1</v>
      </c>
      <c r="J358" s="46">
        <f t="shared" ca="1" si="79"/>
        <v>1</v>
      </c>
      <c r="K358" s="53">
        <f t="shared" ca="1" si="69"/>
        <v>58.030303030303031</v>
      </c>
      <c r="L358" s="51">
        <f t="shared" ca="1" si="74"/>
        <v>383</v>
      </c>
      <c r="M358" s="55">
        <f t="shared" ca="1" si="75"/>
        <v>400</v>
      </c>
    </row>
    <row r="359" spans="1:13" x14ac:dyDescent="0.25">
      <c r="A359" s="44">
        <v>44532</v>
      </c>
      <c r="B359" s="56" t="str">
        <f t="shared" si="70"/>
        <v>Thu</v>
      </c>
      <c r="C359" s="45">
        <f t="shared" ca="1" si="76"/>
        <v>0.81185441878739362</v>
      </c>
      <c r="D359" s="45">
        <f t="shared" ca="1" si="77"/>
        <v>0.30331917635125083</v>
      </c>
      <c r="E359" s="54">
        <f t="shared" ca="1" si="71"/>
        <v>11.795154181532574</v>
      </c>
      <c r="F359" s="47">
        <f t="shared" ca="1" si="72"/>
        <v>400</v>
      </c>
      <c r="G359" s="48">
        <f t="shared" ca="1" si="78"/>
        <v>78</v>
      </c>
      <c r="H359" s="48">
        <f t="shared" ca="1" si="73"/>
        <v>322</v>
      </c>
      <c r="I359" s="51">
        <f t="shared" ca="1" si="68"/>
        <v>0</v>
      </c>
      <c r="J359" s="46">
        <f t="shared" ca="1" si="79"/>
        <v>0</v>
      </c>
      <c r="K359" s="53">
        <f t="shared" ca="1" si="69"/>
        <v>0</v>
      </c>
      <c r="L359" s="51">
        <f t="shared" ca="1" si="74"/>
        <v>0</v>
      </c>
      <c r="M359" s="55" t="str">
        <f t="shared" ca="1" si="75"/>
        <v>?</v>
      </c>
    </row>
    <row r="360" spans="1:13" x14ac:dyDescent="0.25">
      <c r="A360" s="44">
        <v>44533</v>
      </c>
      <c r="B360" s="56" t="str">
        <f t="shared" si="70"/>
        <v>Fri</v>
      </c>
      <c r="C360" s="45">
        <f t="shared" ca="1" si="76"/>
        <v>0.68697416817491164</v>
      </c>
      <c r="D360" s="45">
        <f t="shared" ca="1" si="77"/>
        <v>0.32076474210594935</v>
      </c>
      <c r="E360" s="54">
        <f t="shared" ca="1" si="71"/>
        <v>15.210973774344904</v>
      </c>
      <c r="F360" s="47">
        <f t="shared" ca="1" si="72"/>
        <v>322</v>
      </c>
      <c r="G360" s="48">
        <f t="shared" ca="1" si="78"/>
        <v>62</v>
      </c>
      <c r="H360" s="48">
        <f t="shared" ca="1" si="73"/>
        <v>260</v>
      </c>
      <c r="I360" s="51">
        <f t="shared" ca="1" si="68"/>
        <v>0</v>
      </c>
      <c r="J360" s="46">
        <f t="shared" ca="1" si="79"/>
        <v>0</v>
      </c>
      <c r="K360" s="53">
        <f t="shared" ca="1" si="69"/>
        <v>0</v>
      </c>
      <c r="L360" s="51">
        <f t="shared" ca="1" si="74"/>
        <v>0</v>
      </c>
      <c r="M360" s="55" t="str">
        <f t="shared" ca="1" si="75"/>
        <v>?</v>
      </c>
    </row>
    <row r="361" spans="1:13" x14ac:dyDescent="0.25">
      <c r="A361" s="44">
        <v>44534</v>
      </c>
      <c r="B361" s="56" t="str">
        <f t="shared" si="70"/>
        <v>Sat</v>
      </c>
      <c r="C361" s="45">
        <f t="shared" ca="1" si="76"/>
        <v>0.53147025831993588</v>
      </c>
      <c r="D361" s="45">
        <f t="shared" ca="1" si="77"/>
        <v>0.42399458347798313</v>
      </c>
      <c r="E361" s="54">
        <f t="shared" ca="1" si="71"/>
        <v>21.420583803793136</v>
      </c>
      <c r="F361" s="47">
        <f t="shared" ca="1" si="72"/>
        <v>260</v>
      </c>
      <c r="G361" s="48">
        <f t="shared" ca="1" si="78"/>
        <v>24</v>
      </c>
      <c r="H361" s="48">
        <f t="shared" ca="1" si="73"/>
        <v>236</v>
      </c>
      <c r="I361" s="51">
        <f t="shared" ca="1" si="68"/>
        <v>0</v>
      </c>
      <c r="J361" s="46">
        <f t="shared" ca="1" si="79"/>
        <v>0</v>
      </c>
      <c r="K361" s="53">
        <f t="shared" ca="1" si="69"/>
        <v>0</v>
      </c>
      <c r="L361" s="51">
        <f t="shared" ca="1" si="74"/>
        <v>0</v>
      </c>
      <c r="M361" s="55" t="str">
        <f t="shared" ca="1" si="75"/>
        <v>?</v>
      </c>
    </row>
    <row r="362" spans="1:13" x14ac:dyDescent="0.25">
      <c r="A362" s="44">
        <v>44535</v>
      </c>
      <c r="B362" s="56" t="str">
        <f t="shared" si="70"/>
        <v>Sun</v>
      </c>
      <c r="C362" s="45">
        <f t="shared" ca="1" si="76"/>
        <v>0.54529988085727299</v>
      </c>
      <c r="D362" s="45">
        <f t="shared" ca="1" si="77"/>
        <v>0.37229288376224473</v>
      </c>
      <c r="E362" s="54">
        <f t="shared" ca="1" si="71"/>
        <v>19.84783206971932</v>
      </c>
      <c r="F362" s="47">
        <f t="shared" ca="1" si="72"/>
        <v>236</v>
      </c>
      <c r="G362" s="48">
        <f t="shared" ca="1" si="78"/>
        <v>23</v>
      </c>
      <c r="H362" s="48">
        <f t="shared" ca="1" si="73"/>
        <v>213</v>
      </c>
      <c r="I362" s="51">
        <f t="shared" ca="1" si="68"/>
        <v>0</v>
      </c>
      <c r="J362" s="46">
        <f t="shared" ca="1" si="79"/>
        <v>0</v>
      </c>
      <c r="K362" s="53">
        <f t="shared" ca="1" si="69"/>
        <v>0</v>
      </c>
      <c r="L362" s="51">
        <f t="shared" ca="1" si="74"/>
        <v>0</v>
      </c>
      <c r="M362" s="55" t="str">
        <f t="shared" ca="1" si="75"/>
        <v>?</v>
      </c>
    </row>
    <row r="363" spans="1:13" x14ac:dyDescent="0.25">
      <c r="A363" s="44">
        <v>44536</v>
      </c>
      <c r="B363" s="56" t="str">
        <f t="shared" si="70"/>
        <v>Mon</v>
      </c>
      <c r="C363" s="45">
        <f t="shared" ca="1" si="76"/>
        <v>0.68418733177629032</v>
      </c>
      <c r="D363" s="45">
        <f t="shared" ca="1" si="77"/>
        <v>0.34322651730800524</v>
      </c>
      <c r="E363" s="54">
        <f t="shared" ca="1" si="71"/>
        <v>15.816940452761159</v>
      </c>
      <c r="F363" s="47">
        <f t="shared" ca="1" si="72"/>
        <v>213</v>
      </c>
      <c r="G363" s="48">
        <f t="shared" ca="1" si="78"/>
        <v>67</v>
      </c>
      <c r="H363" s="48">
        <f t="shared" ca="1" si="73"/>
        <v>146</v>
      </c>
      <c r="I363" s="51">
        <f t="shared" ref="I363:I388" ca="1" si="80">IF(H363&lt;$E$4*$E$2,1,0)</f>
        <v>0</v>
      </c>
      <c r="J363" s="46">
        <f t="shared" ca="1" si="79"/>
        <v>0</v>
      </c>
      <c r="K363" s="53">
        <f t="shared" ref="K363:K388" ca="1" si="81">L363/$E$3</f>
        <v>0</v>
      </c>
      <c r="L363" s="51">
        <f t="shared" ca="1" si="74"/>
        <v>0</v>
      </c>
      <c r="M363" s="55" t="str">
        <f t="shared" ca="1" si="75"/>
        <v>?</v>
      </c>
    </row>
    <row r="364" spans="1:13" x14ac:dyDescent="0.25">
      <c r="A364" s="44">
        <v>44537</v>
      </c>
      <c r="B364" s="56" t="str">
        <f t="shared" si="70"/>
        <v>Tue</v>
      </c>
      <c r="C364" s="45">
        <f t="shared" ca="1" si="76"/>
        <v>0.71094532537176758</v>
      </c>
      <c r="D364" s="45">
        <f t="shared" ca="1" si="77"/>
        <v>0.29925755923757158</v>
      </c>
      <c r="E364" s="54">
        <f t="shared" ca="1" si="71"/>
        <v>14.119493612779296</v>
      </c>
      <c r="F364" s="47">
        <f t="shared" ca="1" si="72"/>
        <v>146</v>
      </c>
      <c r="G364" s="48">
        <f t="shared" ca="1" si="78"/>
        <v>64</v>
      </c>
      <c r="H364" s="48">
        <f t="shared" ca="1" si="73"/>
        <v>82</v>
      </c>
      <c r="I364" s="51">
        <f t="shared" ca="1" si="80"/>
        <v>0</v>
      </c>
      <c r="J364" s="46">
        <f t="shared" ca="1" si="79"/>
        <v>0</v>
      </c>
      <c r="K364" s="53">
        <f t="shared" ca="1" si="81"/>
        <v>0</v>
      </c>
      <c r="L364" s="51">
        <f t="shared" ca="1" si="74"/>
        <v>0</v>
      </c>
      <c r="M364" s="55" t="str">
        <f t="shared" ca="1" si="75"/>
        <v>?</v>
      </c>
    </row>
    <row r="365" spans="1:13" x14ac:dyDescent="0.25">
      <c r="A365" s="44">
        <v>44538</v>
      </c>
      <c r="B365" s="56" t="str">
        <f t="shared" si="70"/>
        <v>Wed</v>
      </c>
      <c r="C365" s="45">
        <f t="shared" ca="1" si="76"/>
        <v>0.7215124158528331</v>
      </c>
      <c r="D365" s="45">
        <f t="shared" ca="1" si="77"/>
        <v>0.31946634933361479</v>
      </c>
      <c r="E365" s="54">
        <f t="shared" ca="1" si="71"/>
        <v>14.350894403538762</v>
      </c>
      <c r="F365" s="47">
        <f t="shared" ca="1" si="72"/>
        <v>82</v>
      </c>
      <c r="G365" s="48">
        <f t="shared" ca="1" si="78"/>
        <v>66</v>
      </c>
      <c r="H365" s="48">
        <f t="shared" ca="1" si="73"/>
        <v>16</v>
      </c>
      <c r="I365" s="51">
        <f t="shared" ca="1" si="80"/>
        <v>1</v>
      </c>
      <c r="J365" s="46">
        <f t="shared" ca="1" si="79"/>
        <v>1</v>
      </c>
      <c r="K365" s="53">
        <f t="shared" ca="1" si="81"/>
        <v>58.181818181818187</v>
      </c>
      <c r="L365" s="51">
        <f t="shared" ca="1" si="74"/>
        <v>384</v>
      </c>
      <c r="M365" s="55">
        <f t="shared" ca="1" si="75"/>
        <v>400</v>
      </c>
    </row>
    <row r="366" spans="1:13" x14ac:dyDescent="0.25">
      <c r="A366" s="44">
        <v>44539</v>
      </c>
      <c r="B366" s="56" t="str">
        <f t="shared" si="70"/>
        <v>Thu</v>
      </c>
      <c r="C366" s="45">
        <f t="shared" ca="1" si="76"/>
        <v>0.76452287064552971</v>
      </c>
      <c r="D366" s="45">
        <f t="shared" ca="1" si="77"/>
        <v>0.28677404485520425</v>
      </c>
      <c r="E366" s="54">
        <f t="shared" ca="1" si="71"/>
        <v>12.534028181032188</v>
      </c>
      <c r="F366" s="47">
        <f t="shared" ca="1" si="72"/>
        <v>400</v>
      </c>
      <c r="G366" s="48">
        <f t="shared" ca="1" si="78"/>
        <v>72</v>
      </c>
      <c r="H366" s="48">
        <f t="shared" ca="1" si="73"/>
        <v>328</v>
      </c>
      <c r="I366" s="51">
        <f t="shared" ca="1" si="80"/>
        <v>0</v>
      </c>
      <c r="J366" s="46">
        <f t="shared" ca="1" si="79"/>
        <v>0</v>
      </c>
      <c r="K366" s="53">
        <f t="shared" ca="1" si="81"/>
        <v>0</v>
      </c>
      <c r="L366" s="51">
        <f t="shared" ca="1" si="74"/>
        <v>0</v>
      </c>
      <c r="M366" s="55" t="str">
        <f t="shared" ca="1" si="75"/>
        <v>?</v>
      </c>
    </row>
    <row r="367" spans="1:13" x14ac:dyDescent="0.25">
      <c r="A367" s="44">
        <v>44540</v>
      </c>
      <c r="B367" s="56" t="str">
        <f t="shared" si="70"/>
        <v>Fri</v>
      </c>
      <c r="C367" s="45">
        <f t="shared" ca="1" si="76"/>
        <v>0.67067036362167942</v>
      </c>
      <c r="D367" s="45">
        <f t="shared" ca="1" si="77"/>
        <v>0.29593369167900208</v>
      </c>
      <c r="E367" s="54">
        <f t="shared" ca="1" si="71"/>
        <v>15.006319873375745</v>
      </c>
      <c r="F367" s="47">
        <f t="shared" ca="1" si="72"/>
        <v>328</v>
      </c>
      <c r="G367" s="48">
        <f t="shared" ca="1" si="78"/>
        <v>62</v>
      </c>
      <c r="H367" s="48">
        <f t="shared" ca="1" si="73"/>
        <v>266</v>
      </c>
      <c r="I367" s="51">
        <f t="shared" ca="1" si="80"/>
        <v>0</v>
      </c>
      <c r="J367" s="46">
        <f t="shared" ca="1" si="79"/>
        <v>0</v>
      </c>
      <c r="K367" s="53">
        <f t="shared" ca="1" si="81"/>
        <v>0</v>
      </c>
      <c r="L367" s="51">
        <f t="shared" ca="1" si="74"/>
        <v>0</v>
      </c>
      <c r="M367" s="55" t="str">
        <f t="shared" ca="1" si="75"/>
        <v>?</v>
      </c>
    </row>
    <row r="368" spans="1:13" x14ac:dyDescent="0.25">
      <c r="A368" s="44">
        <v>44541</v>
      </c>
      <c r="B368" s="56" t="str">
        <f t="shared" si="70"/>
        <v>Sat</v>
      </c>
      <c r="C368" s="45">
        <f t="shared" ca="1" si="76"/>
        <v>0.53484943877448743</v>
      </c>
      <c r="D368" s="45">
        <f t="shared" ca="1" si="77"/>
        <v>0.40448297860485566</v>
      </c>
      <c r="E368" s="54">
        <f t="shared" ca="1" si="71"/>
        <v>20.871204955928839</v>
      </c>
      <c r="F368" s="47">
        <f t="shared" ca="1" si="72"/>
        <v>266</v>
      </c>
      <c r="G368" s="48">
        <f t="shared" ca="1" si="78"/>
        <v>25</v>
      </c>
      <c r="H368" s="48">
        <f t="shared" ca="1" si="73"/>
        <v>241</v>
      </c>
      <c r="I368" s="51">
        <f t="shared" ca="1" si="80"/>
        <v>0</v>
      </c>
      <c r="J368" s="46">
        <f t="shared" ca="1" si="79"/>
        <v>0</v>
      </c>
      <c r="K368" s="53">
        <f t="shared" ca="1" si="81"/>
        <v>0</v>
      </c>
      <c r="L368" s="51">
        <f t="shared" ca="1" si="74"/>
        <v>0</v>
      </c>
      <c r="M368" s="55" t="str">
        <f t="shared" ca="1" si="75"/>
        <v>?</v>
      </c>
    </row>
    <row r="369" spans="1:13" x14ac:dyDescent="0.25">
      <c r="A369" s="44">
        <v>44542</v>
      </c>
      <c r="B369" s="56" t="str">
        <f t="shared" si="70"/>
        <v>Sun</v>
      </c>
      <c r="C369" s="45">
        <f t="shared" ca="1" si="76"/>
        <v>0.44121414595734981</v>
      </c>
      <c r="D369" s="45">
        <f t="shared" ca="1" si="77"/>
        <v>0.42145794522653329</v>
      </c>
      <c r="E369" s="54">
        <f t="shared" ca="1" si="71"/>
        <v>23.525851182460404</v>
      </c>
      <c r="F369" s="47">
        <f t="shared" ca="1" si="72"/>
        <v>241</v>
      </c>
      <c r="G369" s="48">
        <f t="shared" ca="1" si="78"/>
        <v>20</v>
      </c>
      <c r="H369" s="48">
        <f t="shared" ca="1" si="73"/>
        <v>221</v>
      </c>
      <c r="I369" s="51">
        <f t="shared" ca="1" si="80"/>
        <v>0</v>
      </c>
      <c r="J369" s="46">
        <f t="shared" ca="1" si="79"/>
        <v>0</v>
      </c>
      <c r="K369" s="53">
        <f t="shared" ca="1" si="81"/>
        <v>0</v>
      </c>
      <c r="L369" s="51">
        <f t="shared" ca="1" si="74"/>
        <v>0</v>
      </c>
      <c r="M369" s="55" t="str">
        <f t="shared" ca="1" si="75"/>
        <v>?</v>
      </c>
    </row>
    <row r="370" spans="1:13" x14ac:dyDescent="0.25">
      <c r="A370" s="44">
        <v>44543</v>
      </c>
      <c r="B370" s="56" t="str">
        <f t="shared" si="70"/>
        <v>Mon</v>
      </c>
      <c r="C370" s="45">
        <f t="shared" ca="1" si="76"/>
        <v>0.71931697606484013</v>
      </c>
      <c r="D370" s="45">
        <f t="shared" ca="1" si="77"/>
        <v>0.2739311180934374</v>
      </c>
      <c r="E370" s="54">
        <f t="shared" ca="1" si="71"/>
        <v>13.310739408686334</v>
      </c>
      <c r="F370" s="47">
        <f t="shared" ca="1" si="72"/>
        <v>221</v>
      </c>
      <c r="G370" s="48">
        <f t="shared" ca="1" si="78"/>
        <v>72</v>
      </c>
      <c r="H370" s="48">
        <f t="shared" ca="1" si="73"/>
        <v>149</v>
      </c>
      <c r="I370" s="51">
        <f t="shared" ca="1" si="80"/>
        <v>0</v>
      </c>
      <c r="J370" s="46">
        <f t="shared" ca="1" si="79"/>
        <v>0</v>
      </c>
      <c r="K370" s="53">
        <f t="shared" ca="1" si="81"/>
        <v>0</v>
      </c>
      <c r="L370" s="51">
        <f t="shared" ca="1" si="74"/>
        <v>0</v>
      </c>
      <c r="M370" s="55" t="str">
        <f t="shared" ca="1" si="75"/>
        <v>?</v>
      </c>
    </row>
    <row r="371" spans="1:13" x14ac:dyDescent="0.25">
      <c r="A371" s="44">
        <v>44544</v>
      </c>
      <c r="B371" s="56" t="str">
        <f t="shared" si="70"/>
        <v>Tue</v>
      </c>
      <c r="C371" s="45">
        <f t="shared" ca="1" si="76"/>
        <v>0.72389900642971239</v>
      </c>
      <c r="D371" s="45">
        <f t="shared" ca="1" si="77"/>
        <v>0.34508351738783849</v>
      </c>
      <c r="E371" s="54">
        <f t="shared" ca="1" si="71"/>
        <v>14.908428262995027</v>
      </c>
      <c r="F371" s="47">
        <f t="shared" ca="1" si="72"/>
        <v>149</v>
      </c>
      <c r="G371" s="48">
        <f t="shared" ca="1" si="78"/>
        <v>61</v>
      </c>
      <c r="H371" s="48">
        <f t="shared" ca="1" si="73"/>
        <v>88</v>
      </c>
      <c r="I371" s="51">
        <f t="shared" ca="1" si="80"/>
        <v>0</v>
      </c>
      <c r="J371" s="46">
        <f t="shared" ca="1" si="79"/>
        <v>0</v>
      </c>
      <c r="K371" s="53">
        <f t="shared" ca="1" si="81"/>
        <v>0</v>
      </c>
      <c r="L371" s="51">
        <f t="shared" ca="1" si="74"/>
        <v>0</v>
      </c>
      <c r="M371" s="55" t="str">
        <f t="shared" ca="1" si="75"/>
        <v>?</v>
      </c>
    </row>
    <row r="372" spans="1:13" x14ac:dyDescent="0.25">
      <c r="A372" s="44">
        <v>44545</v>
      </c>
      <c r="B372" s="56" t="str">
        <f t="shared" si="70"/>
        <v>Wed</v>
      </c>
      <c r="C372" s="45">
        <f t="shared" ca="1" si="76"/>
        <v>0.71249099975157903</v>
      </c>
      <c r="D372" s="45">
        <f t="shared" ca="1" si="77"/>
        <v>0.30735199378078665</v>
      </c>
      <c r="E372" s="54">
        <f t="shared" ca="1" si="71"/>
        <v>14.276663856700981</v>
      </c>
      <c r="F372" s="47">
        <f t="shared" ca="1" si="72"/>
        <v>88</v>
      </c>
      <c r="G372" s="48">
        <f t="shared" ca="1" si="78"/>
        <v>60</v>
      </c>
      <c r="H372" s="48">
        <f t="shared" ca="1" si="73"/>
        <v>28</v>
      </c>
      <c r="I372" s="51">
        <f t="shared" ca="1" si="80"/>
        <v>1</v>
      </c>
      <c r="J372" s="46">
        <f t="shared" ca="1" si="79"/>
        <v>1</v>
      </c>
      <c r="K372" s="53">
        <f t="shared" ca="1" si="81"/>
        <v>56.363636363636367</v>
      </c>
      <c r="L372" s="51">
        <f t="shared" ca="1" si="74"/>
        <v>372</v>
      </c>
      <c r="M372" s="55">
        <f t="shared" ca="1" si="75"/>
        <v>400</v>
      </c>
    </row>
    <row r="373" spans="1:13" x14ac:dyDescent="0.25">
      <c r="A373" s="44">
        <v>44546</v>
      </c>
      <c r="B373" s="56" t="str">
        <f t="shared" si="70"/>
        <v>Thu</v>
      </c>
      <c r="C373" s="45">
        <f t="shared" ca="1" si="76"/>
        <v>0.78980241977578913</v>
      </c>
      <c r="D373" s="45">
        <f t="shared" ca="1" si="77"/>
        <v>0.29513761444422931</v>
      </c>
      <c r="E373" s="54">
        <f t="shared" ca="1" si="71"/>
        <v>12.128044672042563</v>
      </c>
      <c r="F373" s="47">
        <f t="shared" ca="1" si="72"/>
        <v>400</v>
      </c>
      <c r="G373" s="48">
        <f t="shared" ca="1" si="78"/>
        <v>74</v>
      </c>
      <c r="H373" s="48">
        <f t="shared" ca="1" si="73"/>
        <v>326</v>
      </c>
      <c r="I373" s="51">
        <f t="shared" ca="1" si="80"/>
        <v>0</v>
      </c>
      <c r="J373" s="46">
        <f t="shared" ca="1" si="79"/>
        <v>0</v>
      </c>
      <c r="K373" s="53">
        <f t="shared" ca="1" si="81"/>
        <v>0</v>
      </c>
      <c r="L373" s="51">
        <f t="shared" ca="1" si="74"/>
        <v>0</v>
      </c>
      <c r="M373" s="55" t="str">
        <f t="shared" ca="1" si="75"/>
        <v>?</v>
      </c>
    </row>
    <row r="374" spans="1:13" x14ac:dyDescent="0.25">
      <c r="A374" s="44">
        <v>44547</v>
      </c>
      <c r="B374" s="56" t="str">
        <f t="shared" si="70"/>
        <v>Fri</v>
      </c>
      <c r="C374" s="45">
        <f t="shared" ca="1" si="76"/>
        <v>0.70002180944121328</v>
      </c>
      <c r="D374" s="45">
        <f t="shared" ca="1" si="77"/>
        <v>0.33759965666349839</v>
      </c>
      <c r="E374" s="54">
        <f t="shared" ca="1" si="71"/>
        <v>15.301868333334841</v>
      </c>
      <c r="F374" s="47">
        <f t="shared" ca="1" si="72"/>
        <v>326</v>
      </c>
      <c r="G374" s="48">
        <f t="shared" ca="1" si="78"/>
        <v>59</v>
      </c>
      <c r="H374" s="48">
        <f t="shared" ca="1" si="73"/>
        <v>267</v>
      </c>
      <c r="I374" s="51">
        <f t="shared" ca="1" si="80"/>
        <v>0</v>
      </c>
      <c r="J374" s="46">
        <f t="shared" ca="1" si="79"/>
        <v>0</v>
      </c>
      <c r="K374" s="53">
        <f t="shared" ca="1" si="81"/>
        <v>0</v>
      </c>
      <c r="L374" s="51">
        <f t="shared" ca="1" si="74"/>
        <v>0</v>
      </c>
      <c r="M374" s="55" t="str">
        <f t="shared" ca="1" si="75"/>
        <v>?</v>
      </c>
    </row>
    <row r="375" spans="1:13" x14ac:dyDescent="0.25">
      <c r="A375" s="44">
        <v>44548</v>
      </c>
      <c r="B375" s="56" t="str">
        <f t="shared" si="70"/>
        <v>Sat</v>
      </c>
      <c r="C375" s="45">
        <f t="shared" ca="1" si="76"/>
        <v>0.49559686378136275</v>
      </c>
      <c r="D375" s="45">
        <f t="shared" ca="1" si="77"/>
        <v>0.28232760711268556</v>
      </c>
      <c r="E375" s="54">
        <f t="shared" ca="1" si="71"/>
        <v>18.881537839951747</v>
      </c>
      <c r="F375" s="47">
        <f t="shared" ca="1" si="72"/>
        <v>267</v>
      </c>
      <c r="G375" s="48">
        <f t="shared" ca="1" si="78"/>
        <v>22</v>
      </c>
      <c r="H375" s="48">
        <f t="shared" ca="1" si="73"/>
        <v>245</v>
      </c>
      <c r="I375" s="51">
        <f t="shared" ca="1" si="80"/>
        <v>0</v>
      </c>
      <c r="J375" s="46">
        <f t="shared" ca="1" si="79"/>
        <v>0</v>
      </c>
      <c r="K375" s="53">
        <f t="shared" ca="1" si="81"/>
        <v>0</v>
      </c>
      <c r="L375" s="51">
        <f t="shared" ca="1" si="74"/>
        <v>0</v>
      </c>
      <c r="M375" s="55" t="str">
        <f t="shared" ca="1" si="75"/>
        <v>?</v>
      </c>
    </row>
    <row r="376" spans="1:13" x14ac:dyDescent="0.25">
      <c r="A376" s="44">
        <v>44549</v>
      </c>
      <c r="B376" s="56" t="str">
        <f t="shared" si="70"/>
        <v>Sun</v>
      </c>
      <c r="C376" s="45">
        <f t="shared" ca="1" si="76"/>
        <v>0.43205636680328907</v>
      </c>
      <c r="D376" s="45">
        <f t="shared" ca="1" si="77"/>
        <v>0.46363792293235057</v>
      </c>
      <c r="E376" s="54">
        <f t="shared" ca="1" si="71"/>
        <v>0.75795734709747586</v>
      </c>
      <c r="F376" s="47">
        <f t="shared" ca="1" si="72"/>
        <v>245</v>
      </c>
      <c r="G376" s="48">
        <f t="shared" ca="1" si="78"/>
        <v>21</v>
      </c>
      <c r="H376" s="48">
        <f t="shared" ca="1" si="73"/>
        <v>224</v>
      </c>
      <c r="I376" s="51">
        <f t="shared" ca="1" si="80"/>
        <v>0</v>
      </c>
      <c r="J376" s="46">
        <f t="shared" ca="1" si="79"/>
        <v>0</v>
      </c>
      <c r="K376" s="53">
        <f t="shared" ca="1" si="81"/>
        <v>0</v>
      </c>
      <c r="L376" s="51">
        <f t="shared" ca="1" si="74"/>
        <v>0</v>
      </c>
      <c r="M376" s="55" t="str">
        <f t="shared" ca="1" si="75"/>
        <v>?</v>
      </c>
    </row>
    <row r="377" spans="1:13" x14ac:dyDescent="0.25">
      <c r="A377" s="44">
        <v>44550</v>
      </c>
      <c r="B377" s="56" t="str">
        <f t="shared" si="70"/>
        <v>Mon</v>
      </c>
      <c r="C377" s="45">
        <f t="shared" ca="1" si="76"/>
        <v>0.67984136880416524</v>
      </c>
      <c r="D377" s="45">
        <f t="shared" ca="1" si="77"/>
        <v>0.28034790578740165</v>
      </c>
      <c r="E377" s="54">
        <f t="shared" ca="1" si="71"/>
        <v>14.412156887597675</v>
      </c>
      <c r="F377" s="47">
        <f t="shared" ca="1" si="72"/>
        <v>224</v>
      </c>
      <c r="G377" s="48">
        <f t="shared" ca="1" si="78"/>
        <v>71</v>
      </c>
      <c r="H377" s="48">
        <f t="shared" ca="1" si="73"/>
        <v>153</v>
      </c>
      <c r="I377" s="51">
        <f t="shared" ca="1" si="80"/>
        <v>0</v>
      </c>
      <c r="J377" s="46">
        <f t="shared" ca="1" si="79"/>
        <v>0</v>
      </c>
      <c r="K377" s="53">
        <f t="shared" ca="1" si="81"/>
        <v>0</v>
      </c>
      <c r="L377" s="51">
        <f t="shared" ca="1" si="74"/>
        <v>0</v>
      </c>
      <c r="M377" s="55" t="str">
        <f t="shared" ca="1" si="75"/>
        <v>?</v>
      </c>
    </row>
    <row r="378" spans="1:13" x14ac:dyDescent="0.25">
      <c r="A378" s="44">
        <v>44551</v>
      </c>
      <c r="B378" s="56" t="str">
        <f t="shared" si="70"/>
        <v>Tue</v>
      </c>
      <c r="C378" s="45">
        <f t="shared" ca="1" si="76"/>
        <v>0.72563050524412431</v>
      </c>
      <c r="D378" s="45">
        <f t="shared" ca="1" si="77"/>
        <v>0.34820735702991912</v>
      </c>
      <c r="E378" s="54">
        <f t="shared" ca="1" si="71"/>
        <v>14.941844442859075</v>
      </c>
      <c r="F378" s="47">
        <f t="shared" ca="1" si="72"/>
        <v>153</v>
      </c>
      <c r="G378" s="48">
        <f t="shared" ca="1" si="78"/>
        <v>64</v>
      </c>
      <c r="H378" s="48">
        <f t="shared" ca="1" si="73"/>
        <v>89</v>
      </c>
      <c r="I378" s="51">
        <f t="shared" ca="1" si="80"/>
        <v>0</v>
      </c>
      <c r="J378" s="46">
        <f t="shared" ca="1" si="79"/>
        <v>0</v>
      </c>
      <c r="K378" s="53">
        <f t="shared" ca="1" si="81"/>
        <v>0</v>
      </c>
      <c r="L378" s="51">
        <f t="shared" ca="1" si="74"/>
        <v>0</v>
      </c>
      <c r="M378" s="55" t="str">
        <f t="shared" ca="1" si="75"/>
        <v>?</v>
      </c>
    </row>
    <row r="379" spans="1:13" x14ac:dyDescent="0.25">
      <c r="A379" s="44">
        <v>44552</v>
      </c>
      <c r="B379" s="56" t="str">
        <f t="shared" si="70"/>
        <v>Wed</v>
      </c>
      <c r="C379" s="45">
        <f t="shared" ca="1" si="76"/>
        <v>0.72062218380383614</v>
      </c>
      <c r="D379" s="45">
        <f t="shared" ca="1" si="77"/>
        <v>0.32684913232384372</v>
      </c>
      <c r="E379" s="54">
        <f t="shared" ca="1" si="71"/>
        <v>14.549446764480182</v>
      </c>
      <c r="F379" s="47">
        <f t="shared" ca="1" si="72"/>
        <v>89</v>
      </c>
      <c r="G379" s="48">
        <f t="shared" ca="1" si="78"/>
        <v>62</v>
      </c>
      <c r="H379" s="48">
        <f t="shared" ca="1" si="73"/>
        <v>27</v>
      </c>
      <c r="I379" s="51">
        <f t="shared" ca="1" si="80"/>
        <v>1</v>
      </c>
      <c r="J379" s="46">
        <f t="shared" ca="1" si="79"/>
        <v>1</v>
      </c>
      <c r="K379" s="53">
        <f t="shared" ca="1" si="81"/>
        <v>56.515151515151516</v>
      </c>
      <c r="L379" s="51">
        <f t="shared" ca="1" si="74"/>
        <v>373</v>
      </c>
      <c r="M379" s="55">
        <f t="shared" ca="1" si="75"/>
        <v>400</v>
      </c>
    </row>
    <row r="380" spans="1:13" x14ac:dyDescent="0.25">
      <c r="A380" s="44">
        <v>44553</v>
      </c>
      <c r="B380" s="56" t="str">
        <f t="shared" si="70"/>
        <v>Thu</v>
      </c>
      <c r="C380" s="45">
        <f t="shared" ca="1" si="76"/>
        <v>0.80051221173511911</v>
      </c>
      <c r="D380" s="45">
        <f t="shared" ca="1" si="77"/>
        <v>0.30187714284958189</v>
      </c>
      <c r="E380" s="54">
        <f t="shared" ca="1" si="71"/>
        <v>12.032758346747107</v>
      </c>
      <c r="F380" s="47">
        <f t="shared" ca="1" si="72"/>
        <v>400</v>
      </c>
      <c r="G380" s="48">
        <f t="shared" ca="1" si="78"/>
        <v>73</v>
      </c>
      <c r="H380" s="48">
        <f t="shared" ca="1" si="73"/>
        <v>327</v>
      </c>
      <c r="I380" s="51">
        <f t="shared" ca="1" si="80"/>
        <v>0</v>
      </c>
      <c r="J380" s="46">
        <f t="shared" ca="1" si="79"/>
        <v>0</v>
      </c>
      <c r="K380" s="53">
        <f t="shared" ca="1" si="81"/>
        <v>0</v>
      </c>
      <c r="L380" s="51">
        <f t="shared" ca="1" si="74"/>
        <v>0</v>
      </c>
      <c r="M380" s="55" t="str">
        <f t="shared" ca="1" si="75"/>
        <v>?</v>
      </c>
    </row>
    <row r="381" spans="1:13" x14ac:dyDescent="0.25">
      <c r="A381" s="44">
        <v>44554</v>
      </c>
      <c r="B381" s="56" t="str">
        <f t="shared" si="70"/>
        <v>Fri</v>
      </c>
      <c r="C381" s="45">
        <f t="shared" ca="1" si="76"/>
        <v>0.67709578794855596</v>
      </c>
      <c r="D381" s="45">
        <f t="shared" ca="1" si="77"/>
        <v>0.32520812556038992</v>
      </c>
      <c r="E381" s="54">
        <f t="shared" ca="1" si="71"/>
        <v>15.554696102684016</v>
      </c>
      <c r="F381" s="47">
        <f t="shared" ca="1" si="72"/>
        <v>327</v>
      </c>
      <c r="G381" s="48">
        <f t="shared" ca="1" si="78"/>
        <v>56</v>
      </c>
      <c r="H381" s="48">
        <f t="shared" ca="1" si="73"/>
        <v>271</v>
      </c>
      <c r="I381" s="51">
        <f t="shared" ca="1" si="80"/>
        <v>0</v>
      </c>
      <c r="J381" s="46">
        <f t="shared" ca="1" si="79"/>
        <v>0</v>
      </c>
      <c r="K381" s="53">
        <f t="shared" ca="1" si="81"/>
        <v>0</v>
      </c>
      <c r="L381" s="51">
        <f t="shared" ca="1" si="74"/>
        <v>0</v>
      </c>
      <c r="M381" s="55" t="str">
        <f t="shared" ca="1" si="75"/>
        <v>?</v>
      </c>
    </row>
    <row r="382" spans="1:13" x14ac:dyDescent="0.25">
      <c r="A382" s="44">
        <v>44555</v>
      </c>
      <c r="B382" s="56" t="str">
        <f t="shared" si="70"/>
        <v>Sat</v>
      </c>
      <c r="C382" s="45">
        <f t="shared" ca="1" si="76"/>
        <v>0.48164915792799334</v>
      </c>
      <c r="D382" s="45">
        <f t="shared" ca="1" si="77"/>
        <v>0.32850473979538303</v>
      </c>
      <c r="E382" s="54">
        <f t="shared" ca="1" si="71"/>
        <v>20.324533964817356</v>
      </c>
      <c r="F382" s="47">
        <f t="shared" ca="1" si="72"/>
        <v>271</v>
      </c>
      <c r="G382" s="48">
        <f t="shared" ca="1" si="78"/>
        <v>27</v>
      </c>
      <c r="H382" s="48">
        <f t="shared" ca="1" si="73"/>
        <v>244</v>
      </c>
      <c r="I382" s="51">
        <f t="shared" ca="1" si="80"/>
        <v>0</v>
      </c>
      <c r="J382" s="46">
        <f t="shared" ca="1" si="79"/>
        <v>0</v>
      </c>
      <c r="K382" s="53">
        <f t="shared" ca="1" si="81"/>
        <v>0</v>
      </c>
      <c r="L382" s="51">
        <f t="shared" ca="1" si="74"/>
        <v>0</v>
      </c>
      <c r="M382" s="55" t="str">
        <f t="shared" ca="1" si="75"/>
        <v>?</v>
      </c>
    </row>
    <row r="383" spans="1:13" x14ac:dyDescent="0.25">
      <c r="A383" s="44">
        <v>44556</v>
      </c>
      <c r="B383" s="56" t="str">
        <f t="shared" si="70"/>
        <v>Sun</v>
      </c>
      <c r="C383" s="45">
        <f t="shared" ca="1" si="76"/>
        <v>0.43186443072195996</v>
      </c>
      <c r="D383" s="45">
        <f t="shared" ca="1" si="77"/>
        <v>0.31189575991280633</v>
      </c>
      <c r="E383" s="54">
        <f t="shared" ca="1" si="71"/>
        <v>21.120751900580313</v>
      </c>
      <c r="F383" s="47">
        <f t="shared" ca="1" si="72"/>
        <v>244</v>
      </c>
      <c r="G383" s="48">
        <f t="shared" ca="1" si="78"/>
        <v>17</v>
      </c>
      <c r="H383" s="48">
        <f t="shared" ca="1" si="73"/>
        <v>227</v>
      </c>
      <c r="I383" s="51">
        <f t="shared" ca="1" si="80"/>
        <v>0</v>
      </c>
      <c r="J383" s="46">
        <f t="shared" ca="1" si="79"/>
        <v>0</v>
      </c>
      <c r="K383" s="53">
        <f t="shared" ca="1" si="81"/>
        <v>0</v>
      </c>
      <c r="L383" s="51">
        <f t="shared" ca="1" si="74"/>
        <v>0</v>
      </c>
      <c r="M383" s="55" t="str">
        <f t="shared" ca="1" si="75"/>
        <v>?</v>
      </c>
    </row>
    <row r="384" spans="1:13" x14ac:dyDescent="0.25">
      <c r="A384" s="44">
        <v>44557</v>
      </c>
      <c r="B384" s="56" t="str">
        <f t="shared" si="70"/>
        <v>Mon</v>
      </c>
      <c r="C384" s="45">
        <f t="shared" ca="1" si="76"/>
        <v>0.70859554722138274</v>
      </c>
      <c r="D384" s="45">
        <f t="shared" ca="1" si="77"/>
        <v>0.33423575584139054</v>
      </c>
      <c r="E384" s="54">
        <f t="shared" ca="1" si="71"/>
        <v>15.015365006880188</v>
      </c>
      <c r="F384" s="47">
        <f t="shared" ca="1" si="72"/>
        <v>227</v>
      </c>
      <c r="G384" s="48">
        <f t="shared" ca="1" si="78"/>
        <v>68</v>
      </c>
      <c r="H384" s="48">
        <f t="shared" ca="1" si="73"/>
        <v>159</v>
      </c>
      <c r="I384" s="51">
        <f t="shared" ca="1" si="80"/>
        <v>0</v>
      </c>
      <c r="J384" s="46">
        <f t="shared" ca="1" si="79"/>
        <v>0</v>
      </c>
      <c r="K384" s="53">
        <f t="shared" ca="1" si="81"/>
        <v>0</v>
      </c>
      <c r="L384" s="51">
        <f t="shared" ca="1" si="74"/>
        <v>0</v>
      </c>
      <c r="M384" s="55" t="str">
        <f t="shared" ca="1" si="75"/>
        <v>?</v>
      </c>
    </row>
    <row r="385" spans="1:13" x14ac:dyDescent="0.25">
      <c r="A385" s="44">
        <v>44558</v>
      </c>
      <c r="B385" s="56" t="str">
        <f t="shared" si="70"/>
        <v>Tue</v>
      </c>
      <c r="C385" s="45">
        <f t="shared" ca="1" si="76"/>
        <v>0.75507509468845679</v>
      </c>
      <c r="D385" s="45">
        <f t="shared" ca="1" si="77"/>
        <v>0.34034764614837604</v>
      </c>
      <c r="E385" s="54">
        <f t="shared" ca="1" si="71"/>
        <v>14.046541235038063</v>
      </c>
      <c r="F385" s="47">
        <f t="shared" ca="1" si="72"/>
        <v>159</v>
      </c>
      <c r="G385" s="48">
        <f t="shared" ca="1" si="78"/>
        <v>66</v>
      </c>
      <c r="H385" s="48">
        <f t="shared" ca="1" si="73"/>
        <v>93</v>
      </c>
      <c r="I385" s="51">
        <f t="shared" ca="1" si="80"/>
        <v>0</v>
      </c>
      <c r="J385" s="46">
        <f t="shared" ca="1" si="79"/>
        <v>0</v>
      </c>
      <c r="K385" s="53">
        <f t="shared" ca="1" si="81"/>
        <v>0</v>
      </c>
      <c r="L385" s="51">
        <f t="shared" ca="1" si="74"/>
        <v>0</v>
      </c>
      <c r="M385" s="55" t="str">
        <f t="shared" ca="1" si="75"/>
        <v>?</v>
      </c>
    </row>
    <row r="386" spans="1:13" x14ac:dyDescent="0.25">
      <c r="A386" s="44">
        <v>44559</v>
      </c>
      <c r="B386" s="56" t="str">
        <f t="shared" si="70"/>
        <v>Wed</v>
      </c>
      <c r="C386" s="45">
        <f t="shared" ca="1" si="76"/>
        <v>0.71797489747934728</v>
      </c>
      <c r="D386" s="45">
        <f t="shared" ca="1" si="77"/>
        <v>0.32887415072008502</v>
      </c>
      <c r="E386" s="54">
        <f t="shared" ca="1" si="71"/>
        <v>14.661582077777707</v>
      </c>
      <c r="F386" s="47">
        <f t="shared" ca="1" si="72"/>
        <v>93</v>
      </c>
      <c r="G386" s="48">
        <f t="shared" ca="1" si="78"/>
        <v>65</v>
      </c>
      <c r="H386" s="48">
        <f t="shared" ca="1" si="73"/>
        <v>28</v>
      </c>
      <c r="I386" s="51">
        <f t="shared" ca="1" si="80"/>
        <v>1</v>
      </c>
      <c r="J386" s="46">
        <f t="shared" ca="1" si="79"/>
        <v>1</v>
      </c>
      <c r="K386" s="53">
        <f t="shared" ca="1" si="81"/>
        <v>56.363636363636367</v>
      </c>
      <c r="L386" s="51">
        <f t="shared" ca="1" si="74"/>
        <v>372</v>
      </c>
      <c r="M386" s="55">
        <f t="shared" ca="1" si="75"/>
        <v>400</v>
      </c>
    </row>
    <row r="387" spans="1:13" x14ac:dyDescent="0.25">
      <c r="A387" s="44">
        <v>44560</v>
      </c>
      <c r="B387" s="56" t="str">
        <f t="shared" si="70"/>
        <v>Thu</v>
      </c>
      <c r="C387" s="45">
        <f t="shared" ca="1" si="76"/>
        <v>0.78918910958662358</v>
      </c>
      <c r="D387" s="45">
        <f t="shared" ca="1" si="77"/>
        <v>0.28688453517202117</v>
      </c>
      <c r="E387" s="54">
        <f t="shared" ca="1" si="71"/>
        <v>11.944690214049542</v>
      </c>
      <c r="F387" s="47">
        <f t="shared" ca="1" si="72"/>
        <v>400</v>
      </c>
      <c r="G387" s="48">
        <f t="shared" ca="1" si="78"/>
        <v>73</v>
      </c>
      <c r="H387" s="48">
        <f t="shared" ca="1" si="73"/>
        <v>327</v>
      </c>
      <c r="I387" s="51">
        <f t="shared" ca="1" si="80"/>
        <v>0</v>
      </c>
      <c r="J387" s="46">
        <f t="shared" ca="1" si="79"/>
        <v>0</v>
      </c>
      <c r="K387" s="53">
        <f t="shared" ca="1" si="81"/>
        <v>0</v>
      </c>
      <c r="L387" s="51">
        <f t="shared" ca="1" si="74"/>
        <v>0</v>
      </c>
      <c r="M387" s="55" t="str">
        <f t="shared" ca="1" si="75"/>
        <v>?</v>
      </c>
    </row>
    <row r="388" spans="1:13" x14ac:dyDescent="0.25">
      <c r="A388" s="44">
        <v>44561</v>
      </c>
      <c r="B388" s="56" t="str">
        <f t="shared" si="70"/>
        <v>Fri</v>
      </c>
      <c r="C388" s="45">
        <f t="shared" ca="1" si="76"/>
        <v>0.67441633198469131</v>
      </c>
      <c r="D388" s="45">
        <f t="shared" ca="1" si="77"/>
        <v>0.31969967569735291</v>
      </c>
      <c r="E388" s="54">
        <f t="shared" ca="1" si="71"/>
        <v>15.486800249103879</v>
      </c>
      <c r="F388" s="47">
        <f t="shared" ca="1" si="72"/>
        <v>327</v>
      </c>
      <c r="G388" s="48">
        <f t="shared" ca="1" si="78"/>
        <v>59</v>
      </c>
      <c r="H388" s="48">
        <f t="shared" ca="1" si="73"/>
        <v>268</v>
      </c>
      <c r="I388" s="51">
        <f t="shared" ca="1" si="80"/>
        <v>0</v>
      </c>
      <c r="J388" s="46">
        <f t="shared" ca="1" si="79"/>
        <v>0</v>
      </c>
      <c r="K388" s="53">
        <f t="shared" ca="1" si="81"/>
        <v>0</v>
      </c>
      <c r="L388" s="51">
        <f t="shared" ca="1" si="74"/>
        <v>0</v>
      </c>
      <c r="M388" s="55" t="str">
        <f t="shared" ca="1" si="75"/>
        <v>?</v>
      </c>
    </row>
    <row r="389" spans="1:13" x14ac:dyDescent="0.25">
      <c r="I389" s="46">
        <f ca="1">SUM(I24:I388)</f>
        <v>53</v>
      </c>
      <c r="J389" s="46">
        <f ca="1">SUM(J24:J388)</f>
        <v>50</v>
      </c>
      <c r="L389" s="46">
        <f ca="1">SUM(L24:L388)</f>
        <v>19515</v>
      </c>
      <c r="M389" s="55"/>
    </row>
    <row r="390" spans="1:13" x14ac:dyDescent="0.25">
      <c r="L390" s="46">
        <f ca="1">L389/I389</f>
        <v>368.20754716981133</v>
      </c>
    </row>
    <row r="391" spans="1:13" x14ac:dyDescent="0.25">
      <c r="L391" s="46">
        <f ca="1">400-L390</f>
        <v>31.792452830188665</v>
      </c>
    </row>
    <row r="392" spans="1:13" x14ac:dyDescent="0.25">
      <c r="L392" s="57">
        <f ca="1">L391/400</f>
        <v>7.9481132075471667E-2</v>
      </c>
    </row>
  </sheetData>
  <phoneticPr fontId="4" type="noConversion"/>
  <conditionalFormatting sqref="K44:M388 M389 A25:J388 K25:XFD43 A24:XFD24">
    <cfRule type="expression" dxfId="2" priority="4">
      <formula>IF($I24=0,1,0)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D938-44A6-43E3-89F9-D30DC58B18CD}">
  <dimension ref="A1:AD393"/>
  <sheetViews>
    <sheetView tabSelected="1" topLeftCell="H371" workbookViewId="0">
      <selection activeCell="S382" sqref="S382"/>
    </sheetView>
  </sheetViews>
  <sheetFormatPr defaultRowHeight="15" x14ac:dyDescent="0.25"/>
  <cols>
    <col min="1" max="4" width="10.7109375" customWidth="1"/>
    <col min="5" max="5" width="10.7109375" style="1" customWidth="1"/>
    <col min="6" max="10" width="10.7109375" customWidth="1"/>
    <col min="11" max="11" width="10.7109375" style="52" customWidth="1"/>
    <col min="12" max="12" width="10.7109375" customWidth="1"/>
    <col min="13" max="13" width="10.7109375" style="46" customWidth="1"/>
    <col min="14" max="14" width="10.7109375" customWidth="1"/>
    <col min="30" max="30" width="9.5703125" style="60" bestFit="1" customWidth="1"/>
  </cols>
  <sheetData>
    <row r="1" spans="1:23" x14ac:dyDescent="0.25">
      <c r="A1" t="s">
        <v>270</v>
      </c>
    </row>
    <row r="2" spans="1:23" x14ac:dyDescent="0.25">
      <c r="A2" t="s">
        <v>271</v>
      </c>
      <c r="E2" s="1">
        <v>400</v>
      </c>
      <c r="F2" t="s">
        <v>113</v>
      </c>
      <c r="G2" t="s">
        <v>275</v>
      </c>
    </row>
    <row r="3" spans="1:23" x14ac:dyDescent="0.25">
      <c r="A3" t="s">
        <v>274</v>
      </c>
      <c r="E3" s="1">
        <v>6.6</v>
      </c>
      <c r="F3" t="s">
        <v>113</v>
      </c>
      <c r="G3" t="s">
        <v>275</v>
      </c>
    </row>
    <row r="5" spans="1:23" x14ac:dyDescent="0.25">
      <c r="A5" t="s">
        <v>255</v>
      </c>
      <c r="E5" s="18">
        <v>0.5</v>
      </c>
      <c r="G5" t="s">
        <v>276</v>
      </c>
      <c r="M5" s="46" t="s">
        <v>302</v>
      </c>
    </row>
    <row r="6" spans="1:23" x14ac:dyDescent="0.25">
      <c r="M6" t="s">
        <v>290</v>
      </c>
    </row>
    <row r="7" spans="1:23" x14ac:dyDescent="0.25">
      <c r="D7" t="s">
        <v>264</v>
      </c>
      <c r="E7" s="1" t="s">
        <v>285</v>
      </c>
      <c r="F7" s="1" t="s">
        <v>286</v>
      </c>
      <c r="G7" t="s">
        <v>254</v>
      </c>
      <c r="H7" t="s">
        <v>267</v>
      </c>
      <c r="I7" t="s">
        <v>268</v>
      </c>
      <c r="J7" t="s">
        <v>269</v>
      </c>
      <c r="M7" s="46">
        <v>1</v>
      </c>
      <c r="N7" s="46">
        <v>2</v>
      </c>
      <c r="O7">
        <v>3</v>
      </c>
      <c r="Q7">
        <v>4</v>
      </c>
      <c r="R7">
        <v>5</v>
      </c>
      <c r="S7">
        <v>6</v>
      </c>
      <c r="T7">
        <v>7</v>
      </c>
      <c r="U7">
        <v>8</v>
      </c>
      <c r="V7">
        <v>9</v>
      </c>
      <c r="W7">
        <v>10</v>
      </c>
    </row>
    <row r="8" spans="1:23" x14ac:dyDescent="0.25">
      <c r="A8" t="s">
        <v>257</v>
      </c>
      <c r="D8">
        <v>1</v>
      </c>
      <c r="E8" s="50">
        <v>20</v>
      </c>
      <c r="F8" s="3">
        <v>2</v>
      </c>
      <c r="G8" s="43">
        <v>0.5</v>
      </c>
      <c r="H8">
        <v>0.06</v>
      </c>
      <c r="I8" s="43">
        <v>0.41666666666666669</v>
      </c>
      <c r="J8">
        <v>0.06</v>
      </c>
      <c r="M8"/>
      <c r="N8" s="46"/>
    </row>
    <row r="9" spans="1:23" x14ac:dyDescent="0.25">
      <c r="A9" t="s">
        <v>258</v>
      </c>
      <c r="D9">
        <v>2</v>
      </c>
      <c r="E9" s="50">
        <v>70</v>
      </c>
      <c r="F9" s="3">
        <v>2</v>
      </c>
      <c r="G9" s="43">
        <v>0.70833333333333337</v>
      </c>
      <c r="H9">
        <v>0.02</v>
      </c>
      <c r="I9" s="43">
        <v>0.3125</v>
      </c>
      <c r="J9">
        <v>0.02</v>
      </c>
      <c r="M9"/>
      <c r="N9" s="46"/>
    </row>
    <row r="10" spans="1:23" x14ac:dyDescent="0.25">
      <c r="A10" t="s">
        <v>259</v>
      </c>
      <c r="D10">
        <v>3</v>
      </c>
      <c r="E10" s="50">
        <v>65</v>
      </c>
      <c r="F10" s="3">
        <v>2</v>
      </c>
      <c r="G10" s="43">
        <v>0.71527777777777779</v>
      </c>
      <c r="H10">
        <v>0.02</v>
      </c>
      <c r="I10" s="43">
        <v>0.31944444444444448</v>
      </c>
      <c r="J10">
        <v>0.02</v>
      </c>
      <c r="M10"/>
      <c r="N10" s="46"/>
      <c r="R10" t="s">
        <v>292</v>
      </c>
    </row>
    <row r="11" spans="1:23" x14ac:dyDescent="0.25">
      <c r="A11" t="s">
        <v>260</v>
      </c>
      <c r="D11">
        <v>4</v>
      </c>
      <c r="E11" s="50">
        <v>65</v>
      </c>
      <c r="F11" s="3">
        <v>2</v>
      </c>
      <c r="G11" s="43">
        <v>0.70833333333333337</v>
      </c>
      <c r="H11">
        <v>0.02</v>
      </c>
      <c r="I11" s="43">
        <v>0.3125</v>
      </c>
      <c r="J11">
        <v>0.02</v>
      </c>
      <c r="M11"/>
      <c r="N11" s="46"/>
    </row>
    <row r="12" spans="1:23" x14ac:dyDescent="0.25">
      <c r="A12" t="s">
        <v>261</v>
      </c>
      <c r="D12">
        <v>5</v>
      </c>
      <c r="E12" s="50">
        <v>75</v>
      </c>
      <c r="F12" s="3">
        <v>2</v>
      </c>
      <c r="G12" s="43">
        <v>0.79166666666666663</v>
      </c>
      <c r="H12">
        <v>0.02</v>
      </c>
      <c r="I12" s="43">
        <v>0.30555555555555552</v>
      </c>
      <c r="J12">
        <v>0.02</v>
      </c>
      <c r="M12"/>
      <c r="N12" s="46"/>
    </row>
    <row r="13" spans="1:23" x14ac:dyDescent="0.25">
      <c r="A13" t="s">
        <v>262</v>
      </c>
      <c r="D13">
        <v>6</v>
      </c>
      <c r="E13" s="50">
        <v>60</v>
      </c>
      <c r="F13" s="3">
        <v>2</v>
      </c>
      <c r="G13" s="43">
        <v>0.6875</v>
      </c>
      <c r="H13">
        <v>0.02</v>
      </c>
      <c r="I13" s="43">
        <v>0.3125</v>
      </c>
      <c r="J13">
        <v>0.02</v>
      </c>
      <c r="M13" s="58" t="s">
        <v>301</v>
      </c>
      <c r="N13" s="46" t="s">
        <v>300</v>
      </c>
      <c r="O13" t="s">
        <v>299</v>
      </c>
      <c r="Q13" t="s">
        <v>298</v>
      </c>
    </row>
    <row r="14" spans="1:23" x14ac:dyDescent="0.25">
      <c r="A14" t="s">
        <v>263</v>
      </c>
      <c r="D14">
        <v>7</v>
      </c>
      <c r="E14" s="50">
        <v>25</v>
      </c>
      <c r="F14" s="3">
        <v>2</v>
      </c>
      <c r="G14" s="43">
        <v>0.54166666666666663</v>
      </c>
      <c r="H14">
        <v>0.04</v>
      </c>
      <c r="I14" s="43">
        <v>0.375</v>
      </c>
      <c r="J14">
        <v>0.04</v>
      </c>
      <c r="M14" s="58" t="s">
        <v>294</v>
      </c>
      <c r="N14" s="46" t="s">
        <v>295</v>
      </c>
      <c r="O14" t="s">
        <v>296</v>
      </c>
      <c r="Q14" t="s">
        <v>291</v>
      </c>
    </row>
    <row r="15" spans="1:23" x14ac:dyDescent="0.25">
      <c r="F15" s="1"/>
      <c r="I15" t="s">
        <v>282</v>
      </c>
      <c r="M15" t="s">
        <v>297</v>
      </c>
      <c r="N15" s="46"/>
    </row>
    <row r="16" spans="1:23" x14ac:dyDescent="0.25">
      <c r="F16" s="49"/>
      <c r="M16" s="46" t="s">
        <v>303</v>
      </c>
    </row>
    <row r="17" spans="1:30" x14ac:dyDescent="0.25">
      <c r="A17" t="s">
        <v>272</v>
      </c>
    </row>
    <row r="18" spans="1:30" x14ac:dyDescent="0.25">
      <c r="A18" t="s">
        <v>273</v>
      </c>
    </row>
    <row r="19" spans="1:30" x14ac:dyDescent="0.25">
      <c r="A19" t="s">
        <v>287</v>
      </c>
    </row>
    <row r="20" spans="1:30" x14ac:dyDescent="0.25">
      <c r="A20" t="s">
        <v>288</v>
      </c>
    </row>
    <row r="21" spans="1:30" x14ac:dyDescent="0.25">
      <c r="A21" t="s">
        <v>289</v>
      </c>
    </row>
    <row r="22" spans="1:30" x14ac:dyDescent="0.25">
      <c r="A22" s="52" t="s">
        <v>279</v>
      </c>
    </row>
    <row r="23" spans="1:30" x14ac:dyDescent="0.25">
      <c r="H23" t="s">
        <v>280</v>
      </c>
      <c r="J23" s="46"/>
      <c r="L23" s="46"/>
      <c r="M23"/>
      <c r="N23" t="s">
        <v>281</v>
      </c>
      <c r="Q23" t="s">
        <v>293</v>
      </c>
    </row>
    <row r="24" spans="1:30" x14ac:dyDescent="0.25">
      <c r="A24" t="s">
        <v>83</v>
      </c>
      <c r="B24" t="s">
        <v>264</v>
      </c>
      <c r="C24" t="s">
        <v>85</v>
      </c>
      <c r="D24" t="s">
        <v>86</v>
      </c>
      <c r="E24" s="1" t="s">
        <v>283</v>
      </c>
      <c r="F24" t="s">
        <v>265</v>
      </c>
      <c r="G24" t="s">
        <v>256</v>
      </c>
      <c r="H24" t="s">
        <v>81</v>
      </c>
      <c r="I24" t="s">
        <v>284</v>
      </c>
      <c r="J24" s="46" t="s">
        <v>278</v>
      </c>
      <c r="K24" s="46" t="s">
        <v>330</v>
      </c>
      <c r="L24" t="s">
        <v>277</v>
      </c>
      <c r="M24" t="s">
        <v>266</v>
      </c>
      <c r="N24" t="s">
        <v>81</v>
      </c>
      <c r="P24" s="43">
        <v>0.5</v>
      </c>
      <c r="Q24" s="43">
        <v>0.70833333333333337</v>
      </c>
      <c r="R24" s="43">
        <v>0.75</v>
      </c>
      <c r="S24" s="43">
        <v>0.79166666666666696</v>
      </c>
      <c r="T24" s="43">
        <v>0.83333333333333304</v>
      </c>
      <c r="U24" s="43">
        <v>0.875</v>
      </c>
      <c r="V24" s="43">
        <v>0.91666666666666596</v>
      </c>
      <c r="W24" s="43">
        <v>0.95833333333333304</v>
      </c>
      <c r="X24" s="43"/>
      <c r="Y24" s="43"/>
      <c r="Z24" s="43"/>
      <c r="AA24" s="43"/>
      <c r="AB24" s="43"/>
      <c r="AC24" s="43"/>
    </row>
    <row r="25" spans="1:30" s="46" customFormat="1" x14ac:dyDescent="0.25">
      <c r="A25" s="44">
        <v>44197</v>
      </c>
      <c r="B25" s="56" t="s">
        <v>304</v>
      </c>
      <c r="C25" s="45">
        <v>0.70039967890551491</v>
      </c>
      <c r="D25" s="45">
        <v>0.27554047072088489</v>
      </c>
      <c r="E25" s="54">
        <v>13.803379003568878</v>
      </c>
      <c r="F25" s="47">
        <v>400</v>
      </c>
      <c r="G25" s="48">
        <v>63</v>
      </c>
      <c r="H25" s="48">
        <v>337</v>
      </c>
      <c r="I25" s="51">
        <v>0</v>
      </c>
      <c r="J25" s="46">
        <v>0</v>
      </c>
      <c r="K25" s="52"/>
      <c r="L25" s="53">
        <v>0</v>
      </c>
      <c r="M25" s="51">
        <v>0</v>
      </c>
      <c r="N25" s="55" t="s">
        <v>305</v>
      </c>
      <c r="O25" s="46">
        <v>1</v>
      </c>
      <c r="P25" s="57">
        <v>0.1</v>
      </c>
      <c r="Q25" s="57">
        <v>0.1</v>
      </c>
      <c r="R25" s="57"/>
      <c r="S25" s="57"/>
      <c r="T25" s="57"/>
      <c r="U25" s="57"/>
      <c r="V25" s="57"/>
      <c r="W25" s="57"/>
      <c r="AD25" s="61"/>
    </row>
    <row r="26" spans="1:30" s="46" customFormat="1" x14ac:dyDescent="0.25">
      <c r="A26" s="44">
        <v>44198</v>
      </c>
      <c r="B26" s="56" t="s">
        <v>306</v>
      </c>
      <c r="C26" s="45">
        <v>0.53544047955343188</v>
      </c>
      <c r="D26" s="45">
        <v>0.37687648800796369</v>
      </c>
      <c r="E26" s="54">
        <v>20.194464202908762</v>
      </c>
      <c r="F26" s="47">
        <v>337</v>
      </c>
      <c r="G26" s="48">
        <v>21</v>
      </c>
      <c r="H26" s="48">
        <v>316</v>
      </c>
      <c r="I26" s="51">
        <v>0</v>
      </c>
      <c r="J26" s="46">
        <v>0</v>
      </c>
      <c r="K26" s="52"/>
      <c r="L26" s="53">
        <v>0</v>
      </c>
      <c r="M26" s="51">
        <v>0</v>
      </c>
      <c r="N26" s="55" t="s">
        <v>305</v>
      </c>
      <c r="O26" s="46">
        <v>2</v>
      </c>
      <c r="P26" s="57">
        <v>0.25</v>
      </c>
      <c r="Q26" s="57">
        <v>0.25</v>
      </c>
      <c r="R26" s="57"/>
      <c r="S26" s="57"/>
      <c r="T26" s="57"/>
      <c r="U26" s="57"/>
      <c r="V26" s="57"/>
      <c r="W26" s="57"/>
      <c r="AD26" s="61"/>
    </row>
    <row r="27" spans="1:30" s="46" customFormat="1" x14ac:dyDescent="0.25">
      <c r="A27" s="44">
        <v>44199</v>
      </c>
      <c r="B27" s="56" t="s">
        <v>307</v>
      </c>
      <c r="C27" s="45">
        <v>0.52098107626824752</v>
      </c>
      <c r="D27" s="45">
        <v>0.36231013678331636</v>
      </c>
      <c r="E27" s="54">
        <v>20.191897452361651</v>
      </c>
      <c r="F27" s="47">
        <v>316</v>
      </c>
      <c r="G27" s="48">
        <v>22</v>
      </c>
      <c r="H27" s="48">
        <v>294</v>
      </c>
      <c r="I27" s="51">
        <v>0</v>
      </c>
      <c r="J27" s="46">
        <v>0</v>
      </c>
      <c r="K27" s="52"/>
      <c r="L27" s="53">
        <v>0</v>
      </c>
      <c r="M27" s="51">
        <v>0</v>
      </c>
      <c r="N27" s="55" t="s">
        <v>305</v>
      </c>
      <c r="O27" s="46">
        <v>3</v>
      </c>
      <c r="P27" s="57">
        <v>0.4</v>
      </c>
      <c r="Q27" s="57">
        <v>0.4</v>
      </c>
      <c r="R27" s="57"/>
      <c r="S27" s="57"/>
      <c r="T27" s="57"/>
      <c r="U27" s="57"/>
      <c r="V27" s="57"/>
      <c r="W27" s="57"/>
      <c r="AD27" s="61"/>
    </row>
    <row r="28" spans="1:30" s="46" customFormat="1" x14ac:dyDescent="0.25">
      <c r="A28" s="44">
        <v>44200</v>
      </c>
      <c r="B28" s="56" t="s">
        <v>308</v>
      </c>
      <c r="C28" s="45">
        <v>0.73238549939414743</v>
      </c>
      <c r="D28" s="45">
        <v>0.28570777294983701</v>
      </c>
      <c r="E28" s="54">
        <v>13.279734565336549</v>
      </c>
      <c r="F28" s="47">
        <v>294</v>
      </c>
      <c r="G28" s="48">
        <v>71</v>
      </c>
      <c r="H28" s="48">
        <v>223</v>
      </c>
      <c r="I28" s="51">
        <v>0</v>
      </c>
      <c r="J28" s="46">
        <v>0</v>
      </c>
      <c r="K28" s="52"/>
      <c r="L28" s="53">
        <v>0</v>
      </c>
      <c r="M28" s="51">
        <v>0</v>
      </c>
      <c r="N28" s="55" t="s">
        <v>305</v>
      </c>
      <c r="O28" s="46">
        <v>4</v>
      </c>
      <c r="P28" s="57">
        <v>0.6</v>
      </c>
      <c r="Q28" s="57">
        <v>0.6</v>
      </c>
      <c r="R28" s="57"/>
      <c r="S28" s="57"/>
      <c r="T28" s="57"/>
      <c r="U28" s="57"/>
      <c r="V28" s="57"/>
      <c r="W28" s="57"/>
      <c r="AD28" s="61"/>
    </row>
    <row r="29" spans="1:30" s="46" customFormat="1" x14ac:dyDescent="0.25">
      <c r="A29" s="44">
        <v>44201</v>
      </c>
      <c r="B29" s="56" t="s">
        <v>309</v>
      </c>
      <c r="C29" s="45">
        <v>0.70840166931017379</v>
      </c>
      <c r="D29" s="45">
        <v>0.31259555861153154</v>
      </c>
      <c r="E29" s="54">
        <v>14.500653343232585</v>
      </c>
      <c r="F29" s="47">
        <v>223</v>
      </c>
      <c r="G29" s="48">
        <v>63</v>
      </c>
      <c r="H29" s="48">
        <v>160</v>
      </c>
      <c r="I29" s="51">
        <v>1</v>
      </c>
      <c r="J29" s="46">
        <v>0</v>
      </c>
      <c r="K29" s="52">
        <v>5</v>
      </c>
      <c r="L29" s="53">
        <v>31.666666666666668</v>
      </c>
      <c r="M29" s="51">
        <v>209</v>
      </c>
      <c r="N29" s="55" t="s">
        <v>305</v>
      </c>
      <c r="O29" s="46">
        <v>5</v>
      </c>
      <c r="P29" s="57">
        <v>0.8</v>
      </c>
      <c r="Q29" s="57">
        <v>0.8</v>
      </c>
      <c r="R29" s="57">
        <v>0.7</v>
      </c>
      <c r="S29" s="57">
        <v>0.6</v>
      </c>
      <c r="T29" s="57">
        <v>0.4</v>
      </c>
      <c r="U29" s="57">
        <v>0.2</v>
      </c>
      <c r="V29" s="57">
        <v>0.1</v>
      </c>
      <c r="W29" s="57">
        <v>0.05</v>
      </c>
      <c r="AD29" s="61"/>
    </row>
    <row r="30" spans="1:30" s="46" customFormat="1" x14ac:dyDescent="0.25">
      <c r="A30" s="44">
        <v>44202</v>
      </c>
      <c r="B30" s="56" t="s">
        <v>310</v>
      </c>
      <c r="C30" s="45">
        <v>0.7090326749078143</v>
      </c>
      <c r="D30" s="45">
        <v>0.32180267864814227</v>
      </c>
      <c r="E30" s="54">
        <v>14.706480089767872</v>
      </c>
      <c r="F30" s="47">
        <v>369</v>
      </c>
      <c r="G30" s="48">
        <v>64</v>
      </c>
      <c r="H30" s="48">
        <v>305</v>
      </c>
      <c r="I30" s="51">
        <v>0</v>
      </c>
      <c r="J30" s="46">
        <v>0</v>
      </c>
      <c r="K30" s="52"/>
      <c r="L30" s="53">
        <v>0</v>
      </c>
      <c r="M30" s="51">
        <v>0</v>
      </c>
      <c r="N30" s="55" t="s">
        <v>305</v>
      </c>
      <c r="O30" s="46">
        <v>6</v>
      </c>
      <c r="P30" s="57">
        <v>0.9</v>
      </c>
      <c r="Q30" s="57">
        <v>0.9</v>
      </c>
      <c r="R30" s="57"/>
      <c r="S30" s="57"/>
      <c r="T30" s="57"/>
      <c r="U30" s="57"/>
      <c r="V30" s="57"/>
      <c r="W30" s="57"/>
      <c r="AD30" s="61"/>
    </row>
    <row r="31" spans="1:30" s="46" customFormat="1" x14ac:dyDescent="0.25">
      <c r="A31" s="44">
        <v>44203</v>
      </c>
      <c r="B31" s="56" t="s">
        <v>311</v>
      </c>
      <c r="C31" s="45">
        <v>0.80903423103459271</v>
      </c>
      <c r="D31" s="45">
        <v>0.34945562034769118</v>
      </c>
      <c r="E31" s="54">
        <v>12.970113343514363</v>
      </c>
      <c r="F31" s="47">
        <v>305</v>
      </c>
      <c r="G31" s="48">
        <v>74</v>
      </c>
      <c r="H31" s="48">
        <v>231</v>
      </c>
      <c r="I31" s="51">
        <v>0</v>
      </c>
      <c r="J31" s="46">
        <v>0</v>
      </c>
      <c r="K31" s="52"/>
      <c r="L31" s="53">
        <v>0</v>
      </c>
      <c r="M31" s="51">
        <v>0</v>
      </c>
      <c r="N31" s="55" t="s">
        <v>305</v>
      </c>
      <c r="O31" s="46">
        <v>7</v>
      </c>
      <c r="P31" s="57">
        <v>0.95</v>
      </c>
      <c r="Q31" s="57">
        <v>0.95</v>
      </c>
      <c r="R31" s="57"/>
      <c r="S31" s="57"/>
      <c r="T31" s="57"/>
      <c r="U31" s="57"/>
      <c r="V31" s="57"/>
      <c r="W31" s="57"/>
      <c r="AD31" s="61"/>
    </row>
    <row r="32" spans="1:30" s="46" customFormat="1" x14ac:dyDescent="0.25">
      <c r="A32" s="44">
        <v>44204</v>
      </c>
      <c r="B32" s="56" t="s">
        <v>304</v>
      </c>
      <c r="C32" s="45">
        <v>0.67330234865712435</v>
      </c>
      <c r="D32" s="45">
        <v>0.33401221118283908</v>
      </c>
      <c r="E32" s="54">
        <v>15.857036700617154</v>
      </c>
      <c r="F32" s="47">
        <v>231</v>
      </c>
      <c r="G32" s="48">
        <v>61</v>
      </c>
      <c r="H32" s="48">
        <v>170</v>
      </c>
      <c r="I32" s="51">
        <v>1</v>
      </c>
      <c r="J32" s="46">
        <v>1</v>
      </c>
      <c r="K32" s="52">
        <v>8</v>
      </c>
      <c r="L32" s="53">
        <v>34.848484848484851</v>
      </c>
      <c r="M32" s="51">
        <v>230</v>
      </c>
      <c r="N32" s="55">
        <v>400</v>
      </c>
      <c r="AD32" s="61"/>
    </row>
    <row r="33" spans="1:30" s="46" customFormat="1" x14ac:dyDescent="0.25">
      <c r="A33" s="44">
        <v>44205</v>
      </c>
      <c r="B33" s="56" t="s">
        <v>306</v>
      </c>
      <c r="C33" s="45">
        <v>0.4740381102610377</v>
      </c>
      <c r="D33" s="45">
        <v>0.41327249410077782</v>
      </c>
      <c r="E33" s="54">
        <v>22.541625212153761</v>
      </c>
      <c r="F33" s="47">
        <v>400</v>
      </c>
      <c r="G33" s="48">
        <v>26</v>
      </c>
      <c r="H33" s="48">
        <v>374</v>
      </c>
      <c r="I33" s="51">
        <v>0</v>
      </c>
      <c r="J33" s="46">
        <v>0</v>
      </c>
      <c r="K33" s="52"/>
      <c r="L33" s="53">
        <v>0</v>
      </c>
      <c r="M33" s="51">
        <v>0</v>
      </c>
      <c r="N33" s="55" t="s">
        <v>305</v>
      </c>
      <c r="Q33" s="46" t="s">
        <v>313</v>
      </c>
      <c r="AD33" s="61"/>
    </row>
    <row r="34" spans="1:30" s="46" customFormat="1" x14ac:dyDescent="0.25">
      <c r="A34" s="44">
        <v>44206</v>
      </c>
      <c r="B34" s="56" t="s">
        <v>307</v>
      </c>
      <c r="C34" s="45">
        <v>0.47733732147091701</v>
      </c>
      <c r="D34" s="45">
        <v>0.46124327733345727</v>
      </c>
      <c r="E34" s="54">
        <v>23.613742940700966</v>
      </c>
      <c r="F34" s="47">
        <v>374</v>
      </c>
      <c r="G34" s="48">
        <v>21</v>
      </c>
      <c r="H34" s="48">
        <v>353</v>
      </c>
      <c r="I34" s="51">
        <v>0</v>
      </c>
      <c r="J34" s="46">
        <v>0</v>
      </c>
      <c r="K34" s="52"/>
      <c r="L34" s="53">
        <v>0</v>
      </c>
      <c r="M34" s="51">
        <v>0</v>
      </c>
      <c r="N34" s="55" t="s">
        <v>305</v>
      </c>
      <c r="Q34" s="50">
        <v>20</v>
      </c>
      <c r="R34" s="50">
        <v>70</v>
      </c>
      <c r="S34" s="50">
        <v>65</v>
      </c>
      <c r="T34" s="50">
        <v>65</v>
      </c>
      <c r="U34" s="50">
        <v>75</v>
      </c>
      <c r="V34" s="50">
        <v>60</v>
      </c>
      <c r="W34" s="50">
        <v>25</v>
      </c>
      <c r="AD34" s="61"/>
    </row>
    <row r="35" spans="1:30" s="46" customFormat="1" x14ac:dyDescent="0.25">
      <c r="A35" s="44">
        <v>44207</v>
      </c>
      <c r="B35" s="56" t="s">
        <v>308</v>
      </c>
      <c r="C35" s="45">
        <v>0.70845040201277043</v>
      </c>
      <c r="D35" s="45">
        <v>0.28322853538552556</v>
      </c>
      <c r="E35" s="54">
        <v>13.794675200946122</v>
      </c>
      <c r="F35" s="47">
        <v>353</v>
      </c>
      <c r="G35" s="48">
        <v>70</v>
      </c>
      <c r="H35" s="48">
        <v>283</v>
      </c>
      <c r="I35" s="51">
        <v>0</v>
      </c>
      <c r="J35" s="46">
        <v>0</v>
      </c>
      <c r="K35" s="52"/>
      <c r="L35" s="53">
        <v>0</v>
      </c>
      <c r="M35" s="51">
        <v>0</v>
      </c>
      <c r="N35" s="55" t="s">
        <v>305</v>
      </c>
      <c r="P35" s="46" t="s">
        <v>319</v>
      </c>
      <c r="Q35" s="50" t="s">
        <v>320</v>
      </c>
      <c r="R35" s="50" t="s">
        <v>321</v>
      </c>
      <c r="S35" s="50" t="s">
        <v>322</v>
      </c>
      <c r="T35" s="50" t="s">
        <v>323</v>
      </c>
      <c r="U35" s="50" t="s">
        <v>324</v>
      </c>
      <c r="V35" s="50" t="s">
        <v>325</v>
      </c>
      <c r="W35" s="50" t="s">
        <v>326</v>
      </c>
      <c r="AC35" s="46" t="s">
        <v>314</v>
      </c>
      <c r="AD35" s="61"/>
    </row>
    <row r="36" spans="1:30" s="46" customFormat="1" x14ac:dyDescent="0.25">
      <c r="A36" s="44">
        <v>44208</v>
      </c>
      <c r="B36" s="56" t="s">
        <v>309</v>
      </c>
      <c r="C36" s="45">
        <v>0.7006815537052955</v>
      </c>
      <c r="D36" s="45">
        <v>0.29447640321243623</v>
      </c>
      <c r="E36" s="54">
        <v>14.251076388171379</v>
      </c>
      <c r="F36" s="47">
        <v>283</v>
      </c>
      <c r="G36" s="48">
        <v>60</v>
      </c>
      <c r="H36" s="48">
        <v>223</v>
      </c>
      <c r="I36" s="51">
        <v>0</v>
      </c>
      <c r="J36" s="46">
        <v>0</v>
      </c>
      <c r="K36" s="52"/>
      <c r="L36" s="53">
        <v>0</v>
      </c>
      <c r="M36" s="51">
        <v>0</v>
      </c>
      <c r="N36" s="55" t="s">
        <v>305</v>
      </c>
      <c r="P36" s="46" t="s">
        <v>83</v>
      </c>
      <c r="Q36" t="s">
        <v>257</v>
      </c>
      <c r="R36" t="s">
        <v>258</v>
      </c>
      <c r="S36" t="s">
        <v>259</v>
      </c>
      <c r="T36" t="s">
        <v>260</v>
      </c>
      <c r="U36" t="s">
        <v>261</v>
      </c>
      <c r="V36" t="s">
        <v>262</v>
      </c>
      <c r="W36" t="s">
        <v>263</v>
      </c>
      <c r="X36" s="46" t="s">
        <v>312</v>
      </c>
      <c r="Y36" s="46" t="s">
        <v>327</v>
      </c>
      <c r="AC36" s="46" t="s">
        <v>315</v>
      </c>
      <c r="AD36" s="61" t="s">
        <v>318</v>
      </c>
    </row>
    <row r="37" spans="1:30" s="46" customFormat="1" x14ac:dyDescent="0.25">
      <c r="A37" s="44">
        <v>44209</v>
      </c>
      <c r="B37" s="56" t="s">
        <v>310</v>
      </c>
      <c r="C37" s="45">
        <v>0.75044900522433422</v>
      </c>
      <c r="D37" s="45">
        <v>0.31036339587781936</v>
      </c>
      <c r="E37" s="54">
        <v>13.437945375683643</v>
      </c>
      <c r="F37" s="47">
        <v>223</v>
      </c>
      <c r="G37" s="48">
        <v>63</v>
      </c>
      <c r="H37" s="48">
        <v>160</v>
      </c>
      <c r="I37" s="51">
        <v>1</v>
      </c>
      <c r="J37" s="46">
        <v>1</v>
      </c>
      <c r="K37" s="52">
        <v>5</v>
      </c>
      <c r="L37" s="53">
        <v>36.363636363636367</v>
      </c>
      <c r="M37" s="51">
        <v>240</v>
      </c>
      <c r="N37" s="55">
        <v>400</v>
      </c>
      <c r="P37" s="59">
        <v>44204</v>
      </c>
      <c r="Q37">
        <v>1</v>
      </c>
      <c r="R37">
        <v>1</v>
      </c>
      <c r="S37">
        <v>1</v>
      </c>
      <c r="T37">
        <v>1</v>
      </c>
      <c r="U37">
        <v>1</v>
      </c>
      <c r="V37">
        <v>2</v>
      </c>
      <c r="W37">
        <v>1</v>
      </c>
      <c r="X37" s="46">
        <v>439</v>
      </c>
      <c r="Y37" s="46">
        <f>SUM(Q37:W37)</f>
        <v>8</v>
      </c>
      <c r="Z37">
        <f t="shared" ref="Z37:Z42" si="0">ROUND(X37/Y37,0)</f>
        <v>55</v>
      </c>
      <c r="AA37"/>
      <c r="AB37"/>
      <c r="AC37" s="46">
        <f>SUMPRODUCT(Q$34:W$34,Q37:W37)</f>
        <v>440</v>
      </c>
      <c r="AD37" s="61">
        <f>1-X37/AC37</f>
        <v>2.2727272727273151E-3</v>
      </c>
    </row>
    <row r="38" spans="1:30" s="46" customFormat="1" x14ac:dyDescent="0.25">
      <c r="A38" s="44">
        <v>44210</v>
      </c>
      <c r="B38" s="56" t="s">
        <v>311</v>
      </c>
      <c r="C38" s="45">
        <v>0.78496163514047845</v>
      </c>
      <c r="D38" s="45">
        <v>0.30822901787323032</v>
      </c>
      <c r="E38" s="54">
        <v>12.558417185586045</v>
      </c>
      <c r="F38" s="47">
        <v>400</v>
      </c>
      <c r="G38" s="48">
        <v>72</v>
      </c>
      <c r="H38" s="48">
        <v>328</v>
      </c>
      <c r="I38" s="51">
        <v>0</v>
      </c>
      <c r="J38" s="46">
        <v>0</v>
      </c>
      <c r="K38" s="52"/>
      <c r="L38" s="53">
        <v>0</v>
      </c>
      <c r="M38" s="51">
        <v>0</v>
      </c>
      <c r="N38" s="55" t="s">
        <v>305</v>
      </c>
      <c r="P38" s="59">
        <v>44209</v>
      </c>
      <c r="Q38" s="46">
        <v>1</v>
      </c>
      <c r="R38" s="46">
        <v>1</v>
      </c>
      <c r="S38" s="46">
        <v>1</v>
      </c>
      <c r="T38" s="46">
        <v>1</v>
      </c>
      <c r="W38" s="46">
        <v>1</v>
      </c>
      <c r="X38" s="46">
        <v>240</v>
      </c>
      <c r="Y38" s="46">
        <f t="shared" ref="Y38:Y42" si="1">SUM(Q38:W38)</f>
        <v>5</v>
      </c>
      <c r="Z38">
        <f t="shared" si="0"/>
        <v>48</v>
      </c>
      <c r="AA38"/>
      <c r="AB38"/>
      <c r="AC38" s="46">
        <f>SUMPRODUCT(Q$34:W$34,Q38:W38)</f>
        <v>245</v>
      </c>
      <c r="AD38" s="61">
        <f t="shared" ref="AD38:AD47" si="2">1-X38/AC38</f>
        <v>2.0408163265306145E-2</v>
      </c>
    </row>
    <row r="39" spans="1:30" s="46" customFormat="1" x14ac:dyDescent="0.25">
      <c r="A39" s="44">
        <v>44211</v>
      </c>
      <c r="B39" s="56" t="s">
        <v>304</v>
      </c>
      <c r="C39" s="45">
        <v>0.68980659486927742</v>
      </c>
      <c r="D39" s="45">
        <v>0.32272027657136465</v>
      </c>
      <c r="E39" s="54">
        <v>15.189928360850095</v>
      </c>
      <c r="F39" s="47">
        <v>328</v>
      </c>
      <c r="G39" s="48">
        <v>63</v>
      </c>
      <c r="H39" s="48">
        <v>265</v>
      </c>
      <c r="I39" s="51">
        <v>0</v>
      </c>
      <c r="J39" s="46">
        <v>0</v>
      </c>
      <c r="K39" s="52"/>
      <c r="L39" s="53">
        <v>0</v>
      </c>
      <c r="M39" s="51">
        <v>0</v>
      </c>
      <c r="N39" s="55" t="s">
        <v>305</v>
      </c>
      <c r="P39" s="59">
        <v>44214</v>
      </c>
      <c r="Q39" s="46">
        <v>1</v>
      </c>
      <c r="R39" s="46">
        <v>1</v>
      </c>
      <c r="U39" s="46">
        <v>1</v>
      </c>
      <c r="V39" s="46">
        <v>1</v>
      </c>
      <c r="W39" s="46">
        <v>1</v>
      </c>
      <c r="X39" s="46">
        <v>247</v>
      </c>
      <c r="Y39" s="46">
        <f t="shared" si="1"/>
        <v>5</v>
      </c>
      <c r="Z39">
        <f t="shared" si="0"/>
        <v>49</v>
      </c>
      <c r="AA39"/>
      <c r="AB39"/>
      <c r="AC39" s="46">
        <f t="shared" ref="AC39:AC41" si="3">SUMPRODUCT(Q$34:W$34,Q39:W39)</f>
        <v>250</v>
      </c>
      <c r="AD39" s="61">
        <f t="shared" si="2"/>
        <v>1.2000000000000011E-2</v>
      </c>
    </row>
    <row r="40" spans="1:30" s="46" customFormat="1" x14ac:dyDescent="0.25">
      <c r="A40" s="44">
        <v>44212</v>
      </c>
      <c r="B40" s="56" t="s">
        <v>306</v>
      </c>
      <c r="C40" s="45">
        <v>0.52831311506467693</v>
      </c>
      <c r="D40" s="45">
        <v>0.36583016554871817</v>
      </c>
      <c r="E40" s="54">
        <v>20.100409211616991</v>
      </c>
      <c r="F40" s="47">
        <v>265</v>
      </c>
      <c r="G40" s="48">
        <v>23</v>
      </c>
      <c r="H40" s="48">
        <v>242</v>
      </c>
      <c r="I40" s="51">
        <v>0</v>
      </c>
      <c r="J40" s="46">
        <v>0</v>
      </c>
      <c r="K40" s="52"/>
      <c r="L40" s="53">
        <v>0</v>
      </c>
      <c r="M40" s="51">
        <v>0</v>
      </c>
      <c r="N40" s="55" t="s">
        <v>305</v>
      </c>
      <c r="P40" s="59">
        <v>44218</v>
      </c>
      <c r="S40" s="46">
        <v>1</v>
      </c>
      <c r="T40" s="46">
        <v>1</v>
      </c>
      <c r="U40" s="46">
        <v>1</v>
      </c>
      <c r="V40" s="46">
        <v>1</v>
      </c>
      <c r="X40" s="46">
        <v>260</v>
      </c>
      <c r="Y40" s="46">
        <f t="shared" si="1"/>
        <v>4</v>
      </c>
      <c r="Z40">
        <f t="shared" si="0"/>
        <v>65</v>
      </c>
      <c r="AA40"/>
      <c r="AB40"/>
      <c r="AC40" s="46">
        <f t="shared" si="3"/>
        <v>265</v>
      </c>
      <c r="AD40" s="61">
        <f t="shared" si="2"/>
        <v>1.8867924528301883E-2</v>
      </c>
    </row>
    <row r="41" spans="1:30" s="46" customFormat="1" x14ac:dyDescent="0.25">
      <c r="A41" s="44">
        <v>44213</v>
      </c>
      <c r="B41" s="56" t="s">
        <v>307</v>
      </c>
      <c r="C41" s="45">
        <v>0.42289333446476784</v>
      </c>
      <c r="D41" s="45">
        <v>0.5082898615607766</v>
      </c>
      <c r="E41" s="54">
        <v>2.0495166503042102</v>
      </c>
      <c r="F41" s="47">
        <v>242</v>
      </c>
      <c r="G41" s="48">
        <v>18</v>
      </c>
      <c r="H41" s="48">
        <v>224</v>
      </c>
      <c r="I41" s="51">
        <v>0</v>
      </c>
      <c r="J41" s="46">
        <v>0</v>
      </c>
      <c r="K41" s="52"/>
      <c r="L41" s="53">
        <v>0</v>
      </c>
      <c r="M41" s="51">
        <v>0</v>
      </c>
      <c r="N41" s="55" t="s">
        <v>305</v>
      </c>
      <c r="P41" s="59">
        <v>44223</v>
      </c>
      <c r="Q41" s="46">
        <v>1</v>
      </c>
      <c r="R41" s="46">
        <v>1</v>
      </c>
      <c r="S41" s="46">
        <v>1</v>
      </c>
      <c r="T41" s="46">
        <v>1</v>
      </c>
      <c r="W41" s="46">
        <v>1</v>
      </c>
      <c r="X41" s="46">
        <v>239</v>
      </c>
      <c r="Y41" s="46">
        <f t="shared" si="1"/>
        <v>5</v>
      </c>
      <c r="Z41">
        <f t="shared" si="0"/>
        <v>48</v>
      </c>
      <c r="AA41"/>
      <c r="AB41"/>
      <c r="AC41" s="46">
        <f t="shared" si="3"/>
        <v>245</v>
      </c>
      <c r="AD41" s="61">
        <f t="shared" si="2"/>
        <v>2.4489795918367308E-2</v>
      </c>
    </row>
    <row r="42" spans="1:30" s="46" customFormat="1" ht="15.75" customHeight="1" x14ac:dyDescent="0.25">
      <c r="A42" s="44">
        <v>44214</v>
      </c>
      <c r="B42" s="56" t="s">
        <v>308</v>
      </c>
      <c r="C42" s="45">
        <v>0.73292267040694903</v>
      </c>
      <c r="D42" s="45">
        <v>0.2985444563500198</v>
      </c>
      <c r="E42" s="54">
        <v>13.574922862633699</v>
      </c>
      <c r="F42" s="47">
        <v>224</v>
      </c>
      <c r="G42" s="48">
        <v>71</v>
      </c>
      <c r="H42" s="48">
        <v>153</v>
      </c>
      <c r="I42" s="51">
        <v>1</v>
      </c>
      <c r="J42" s="46">
        <v>1</v>
      </c>
      <c r="K42" s="52">
        <v>5</v>
      </c>
      <c r="L42" s="53">
        <v>37.424242424242429</v>
      </c>
      <c r="M42" s="51">
        <v>247</v>
      </c>
      <c r="N42" s="55">
        <v>400</v>
      </c>
      <c r="P42" s="59">
        <v>44236</v>
      </c>
      <c r="Q42" s="46">
        <v>1</v>
      </c>
      <c r="R42" s="46">
        <v>1</v>
      </c>
      <c r="S42" s="46">
        <v>1</v>
      </c>
      <c r="V42" s="46">
        <v>1</v>
      </c>
      <c r="W42" s="46">
        <v>1</v>
      </c>
      <c r="X42" s="46">
        <v>239</v>
      </c>
      <c r="Y42" s="46">
        <f t="shared" si="1"/>
        <v>5</v>
      </c>
      <c r="Z42">
        <f t="shared" si="0"/>
        <v>48</v>
      </c>
      <c r="AA42"/>
      <c r="AB42"/>
      <c r="AC42" s="46">
        <f t="shared" ref="AC42" si="4">SUMPRODUCT(Q$34:W$34,Q42:W42)</f>
        <v>240</v>
      </c>
      <c r="AD42" s="61">
        <f t="shared" si="2"/>
        <v>4.1666666666666519E-3</v>
      </c>
    </row>
    <row r="43" spans="1:30" s="46" customFormat="1" x14ac:dyDescent="0.25">
      <c r="A43" s="44">
        <v>44215</v>
      </c>
      <c r="B43" s="56" t="s">
        <v>309</v>
      </c>
      <c r="C43" s="45">
        <v>0.73435035249373826</v>
      </c>
      <c r="D43" s="45">
        <v>0.32439060576128376</v>
      </c>
      <c r="E43" s="54">
        <v>14.160966078421092</v>
      </c>
      <c r="F43" s="47">
        <v>400</v>
      </c>
      <c r="G43" s="48">
        <v>64</v>
      </c>
      <c r="H43" s="48">
        <v>336</v>
      </c>
      <c r="I43" s="51">
        <v>0</v>
      </c>
      <c r="J43" s="46">
        <v>0</v>
      </c>
      <c r="K43" s="52"/>
      <c r="L43" s="53">
        <v>0</v>
      </c>
      <c r="M43" s="51">
        <v>0</v>
      </c>
      <c r="N43" s="55" t="s">
        <v>305</v>
      </c>
      <c r="P43" s="46" t="s">
        <v>316</v>
      </c>
      <c r="AD43" s="61">
        <f>SUM(AD37:AD42)</f>
        <v>8.2205277651369313E-2</v>
      </c>
    </row>
    <row r="44" spans="1:30" s="46" customFormat="1" x14ac:dyDescent="0.25">
      <c r="A44" s="44">
        <v>44216</v>
      </c>
      <c r="B44" s="56" t="s">
        <v>310</v>
      </c>
      <c r="C44" s="45">
        <v>0.7066307945793644</v>
      </c>
      <c r="D44" s="45">
        <v>0.31567172229173279</v>
      </c>
      <c r="E44" s="54">
        <v>14.616982265096841</v>
      </c>
      <c r="F44" s="47">
        <v>336</v>
      </c>
      <c r="G44" s="48">
        <v>62</v>
      </c>
      <c r="H44" s="48">
        <v>274</v>
      </c>
      <c r="I44" s="51">
        <v>0</v>
      </c>
      <c r="J44" s="46">
        <v>0</v>
      </c>
      <c r="K44" s="52"/>
      <c r="L44" s="53">
        <v>0</v>
      </c>
      <c r="M44" s="51">
        <v>0</v>
      </c>
      <c r="N44" s="55" t="s">
        <v>305</v>
      </c>
      <c r="P44" s="59">
        <v>44257</v>
      </c>
      <c r="Q44" s="46">
        <v>1</v>
      </c>
      <c r="R44" s="46">
        <v>1</v>
      </c>
      <c r="S44" s="46">
        <v>1</v>
      </c>
      <c r="V44" s="46">
        <v>1</v>
      </c>
      <c r="W44" s="46">
        <v>1</v>
      </c>
      <c r="X44" s="46">
        <v>241</v>
      </c>
      <c r="AC44" s="46">
        <f>SUMPRODUCT(Q$34:W$34,Q44:W44)</f>
        <v>240</v>
      </c>
      <c r="AD44" s="61">
        <f t="shared" si="2"/>
        <v>-4.1666666666666519E-3</v>
      </c>
    </row>
    <row r="45" spans="1:30" x14ac:dyDescent="0.25">
      <c r="A45" s="44">
        <v>44217</v>
      </c>
      <c r="B45" s="56" t="s">
        <v>311</v>
      </c>
      <c r="C45" s="45">
        <v>0.78324695748573914</v>
      </c>
      <c r="D45" s="45">
        <v>0.30317087979247936</v>
      </c>
      <c r="E45" s="54">
        <v>12.478174135361765</v>
      </c>
      <c r="F45" s="47">
        <v>274</v>
      </c>
      <c r="G45" s="48">
        <v>74</v>
      </c>
      <c r="H45" s="48">
        <v>200</v>
      </c>
      <c r="I45" s="51">
        <v>0</v>
      </c>
      <c r="J45" s="46">
        <v>0</v>
      </c>
      <c r="L45" s="53">
        <v>0</v>
      </c>
      <c r="M45" s="51">
        <v>0</v>
      </c>
      <c r="N45" s="55" t="s">
        <v>305</v>
      </c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61"/>
    </row>
    <row r="46" spans="1:30" x14ac:dyDescent="0.25">
      <c r="A46" s="44">
        <v>44218</v>
      </c>
      <c r="B46" s="56" t="s">
        <v>304</v>
      </c>
      <c r="C46" s="45">
        <v>0.70674896160189149</v>
      </c>
      <c r="D46" s="45">
        <v>0.34170540699123708</v>
      </c>
      <c r="E46" s="54">
        <v>15.238954689344293</v>
      </c>
      <c r="F46" s="47">
        <v>200</v>
      </c>
      <c r="G46" s="48">
        <v>60</v>
      </c>
      <c r="H46" s="48">
        <v>140</v>
      </c>
      <c r="I46" s="51">
        <v>1</v>
      </c>
      <c r="J46" s="46">
        <v>1</v>
      </c>
      <c r="K46" s="52">
        <v>4</v>
      </c>
      <c r="L46" s="53">
        <v>39.393939393939398</v>
      </c>
      <c r="M46" s="51">
        <v>260</v>
      </c>
      <c r="N46" s="55">
        <v>400</v>
      </c>
      <c r="P46" t="s">
        <v>317</v>
      </c>
      <c r="AD46" s="61"/>
    </row>
    <row r="47" spans="1:30" x14ac:dyDescent="0.25">
      <c r="A47" s="44">
        <v>44219</v>
      </c>
      <c r="B47" s="56" t="s">
        <v>306</v>
      </c>
      <c r="C47" s="45">
        <v>0.59927146017740207</v>
      </c>
      <c r="D47" s="45">
        <v>0.3434945407356062</v>
      </c>
      <c r="E47" s="54">
        <v>17.861353933396899</v>
      </c>
      <c r="F47" s="47">
        <v>400</v>
      </c>
      <c r="G47" s="48">
        <v>25</v>
      </c>
      <c r="H47" s="48">
        <v>375</v>
      </c>
      <c r="I47" s="51">
        <v>0</v>
      </c>
      <c r="J47" s="46">
        <v>0</v>
      </c>
      <c r="L47" s="53">
        <v>0</v>
      </c>
      <c r="M47" s="51">
        <v>0</v>
      </c>
      <c r="N47" s="55" t="s">
        <v>305</v>
      </c>
      <c r="Q47">
        <v>1</v>
      </c>
      <c r="R47">
        <v>1</v>
      </c>
      <c r="S47">
        <v>1</v>
      </c>
      <c r="V47">
        <v>1</v>
      </c>
      <c r="W47">
        <v>1</v>
      </c>
      <c r="X47">
        <v>240</v>
      </c>
      <c r="AC47" s="46">
        <f>SUMPRODUCT(Q$34:W$34,Q47:W47)</f>
        <v>240</v>
      </c>
      <c r="AD47" s="61">
        <f t="shared" si="2"/>
        <v>0</v>
      </c>
    </row>
    <row r="48" spans="1:30" x14ac:dyDescent="0.25">
      <c r="A48" s="44">
        <v>44220</v>
      </c>
      <c r="B48" s="56" t="s">
        <v>307</v>
      </c>
      <c r="C48" s="45">
        <v>0.48163406789419139</v>
      </c>
      <c r="D48" s="45">
        <v>0.42744783987072466</v>
      </c>
      <c r="E48" s="54">
        <v>22.699530527436799</v>
      </c>
      <c r="F48" s="47">
        <v>375</v>
      </c>
      <c r="G48" s="48">
        <v>20</v>
      </c>
      <c r="H48" s="48">
        <v>355</v>
      </c>
      <c r="I48" s="51">
        <v>0</v>
      </c>
      <c r="J48" s="46">
        <v>0</v>
      </c>
      <c r="L48" s="53">
        <v>0</v>
      </c>
      <c r="M48" s="51">
        <v>0</v>
      </c>
      <c r="N48" s="55" t="s">
        <v>305</v>
      </c>
    </row>
    <row r="49" spans="1:30" x14ac:dyDescent="0.25">
      <c r="A49" s="44">
        <v>44221</v>
      </c>
      <c r="B49" s="56" t="s">
        <v>308</v>
      </c>
      <c r="C49" s="45">
        <v>0.68738101739487845</v>
      </c>
      <c r="D49" s="45">
        <v>0.30972063345872197</v>
      </c>
      <c r="E49" s="54">
        <v>14.936150785532243</v>
      </c>
      <c r="F49" s="47">
        <v>355</v>
      </c>
      <c r="G49" s="48">
        <v>67</v>
      </c>
      <c r="H49" s="48">
        <v>288</v>
      </c>
      <c r="I49" s="51">
        <v>0</v>
      </c>
      <c r="J49" s="46">
        <v>0</v>
      </c>
      <c r="L49" s="53">
        <v>0</v>
      </c>
      <c r="M49" s="51">
        <v>0</v>
      </c>
      <c r="N49" s="55" t="s">
        <v>305</v>
      </c>
    </row>
    <row r="50" spans="1:30" x14ac:dyDescent="0.25">
      <c r="A50" s="44">
        <v>44222</v>
      </c>
      <c r="B50" s="56" t="s">
        <v>309</v>
      </c>
      <c r="C50" s="45">
        <v>0.70055548102153997</v>
      </c>
      <c r="D50" s="45">
        <v>0.31635535875928267</v>
      </c>
      <c r="E50" s="54">
        <v>14.779197065705825</v>
      </c>
      <c r="F50" s="47">
        <v>288</v>
      </c>
      <c r="G50" s="48">
        <v>62</v>
      </c>
      <c r="H50" s="48">
        <v>226</v>
      </c>
      <c r="I50" s="51">
        <v>0</v>
      </c>
      <c r="J50" s="46">
        <v>0</v>
      </c>
      <c r="L50" s="53">
        <v>0</v>
      </c>
      <c r="M50" s="51">
        <v>0</v>
      </c>
      <c r="N50" s="55" t="s">
        <v>305</v>
      </c>
      <c r="Q50">
        <f t="shared" ref="Q50:W54" si="5">Q37*$Z37</f>
        <v>55</v>
      </c>
      <c r="R50">
        <f t="shared" si="5"/>
        <v>55</v>
      </c>
      <c r="S50">
        <f t="shared" si="5"/>
        <v>55</v>
      </c>
      <c r="T50">
        <f t="shared" si="5"/>
        <v>55</v>
      </c>
      <c r="U50">
        <f t="shared" si="5"/>
        <v>55</v>
      </c>
      <c r="V50">
        <f t="shared" si="5"/>
        <v>110</v>
      </c>
      <c r="W50">
        <f t="shared" si="5"/>
        <v>55</v>
      </c>
      <c r="X50">
        <f>SUM(Q50:W50)</f>
        <v>440</v>
      </c>
    </row>
    <row r="51" spans="1:30" x14ac:dyDescent="0.25">
      <c r="A51" s="44">
        <v>44223</v>
      </c>
      <c r="B51" s="56" t="s">
        <v>310</v>
      </c>
      <c r="C51" s="45">
        <v>0.71120075735891564</v>
      </c>
      <c r="D51" s="45">
        <v>0.31770003095285776</v>
      </c>
      <c r="E51" s="54">
        <v>14.55598256625461</v>
      </c>
      <c r="F51" s="47">
        <v>226</v>
      </c>
      <c r="G51" s="48">
        <v>65</v>
      </c>
      <c r="H51" s="48">
        <v>161</v>
      </c>
      <c r="I51" s="51">
        <v>1</v>
      </c>
      <c r="J51" s="46">
        <v>1</v>
      </c>
      <c r="K51" s="52">
        <v>5</v>
      </c>
      <c r="L51" s="53">
        <v>36.212121212121211</v>
      </c>
      <c r="M51" s="51">
        <v>239</v>
      </c>
      <c r="N51" s="55">
        <v>400</v>
      </c>
      <c r="Q51">
        <f t="shared" si="5"/>
        <v>48</v>
      </c>
      <c r="R51">
        <f t="shared" si="5"/>
        <v>48</v>
      </c>
      <c r="S51">
        <f t="shared" si="5"/>
        <v>48</v>
      </c>
      <c r="T51">
        <f t="shared" si="5"/>
        <v>48</v>
      </c>
      <c r="U51">
        <f t="shared" si="5"/>
        <v>0</v>
      </c>
      <c r="V51">
        <f t="shared" si="5"/>
        <v>0</v>
      </c>
      <c r="W51">
        <f t="shared" si="5"/>
        <v>48</v>
      </c>
      <c r="X51">
        <f t="shared" ref="X51:X55" si="6">SUM(Q51:W51)</f>
        <v>240</v>
      </c>
    </row>
    <row r="52" spans="1:30" x14ac:dyDescent="0.25">
      <c r="A52" s="44">
        <v>44224</v>
      </c>
      <c r="B52" s="56" t="s">
        <v>311</v>
      </c>
      <c r="C52" s="45">
        <v>0.80593327735288267</v>
      </c>
      <c r="D52" s="45">
        <v>0.30672893627614112</v>
      </c>
      <c r="E52" s="54">
        <v>12.019095814158204</v>
      </c>
      <c r="F52" s="47">
        <v>400</v>
      </c>
      <c r="G52" s="48">
        <v>74</v>
      </c>
      <c r="H52" s="48">
        <v>326</v>
      </c>
      <c r="I52" s="51">
        <v>0</v>
      </c>
      <c r="J52" s="46">
        <v>0</v>
      </c>
      <c r="L52" s="53">
        <v>0</v>
      </c>
      <c r="M52" s="51">
        <v>0</v>
      </c>
      <c r="N52" s="55" t="s">
        <v>305</v>
      </c>
      <c r="Q52">
        <f t="shared" si="5"/>
        <v>49</v>
      </c>
      <c r="R52">
        <f t="shared" si="5"/>
        <v>49</v>
      </c>
      <c r="S52">
        <f t="shared" si="5"/>
        <v>0</v>
      </c>
      <c r="T52">
        <f t="shared" si="5"/>
        <v>0</v>
      </c>
      <c r="U52">
        <f t="shared" si="5"/>
        <v>49</v>
      </c>
      <c r="V52">
        <f t="shared" si="5"/>
        <v>49</v>
      </c>
      <c r="W52">
        <f t="shared" si="5"/>
        <v>49</v>
      </c>
      <c r="X52">
        <f t="shared" si="6"/>
        <v>245</v>
      </c>
    </row>
    <row r="53" spans="1:30" x14ac:dyDescent="0.25">
      <c r="A53" s="44">
        <v>44225</v>
      </c>
      <c r="B53" s="56" t="s">
        <v>304</v>
      </c>
      <c r="C53" s="45">
        <v>0.72429093955928747</v>
      </c>
      <c r="D53" s="45">
        <v>0.29245719687171773</v>
      </c>
      <c r="E53" s="54">
        <v>13.635990175498325</v>
      </c>
      <c r="F53" s="47">
        <v>326</v>
      </c>
      <c r="G53" s="48">
        <v>61</v>
      </c>
      <c r="H53" s="48">
        <v>265</v>
      </c>
      <c r="I53" s="51">
        <v>0</v>
      </c>
      <c r="J53" s="46">
        <v>0</v>
      </c>
      <c r="L53" s="53">
        <v>0</v>
      </c>
      <c r="M53" s="51">
        <v>0</v>
      </c>
      <c r="N53" s="55" t="s">
        <v>305</v>
      </c>
      <c r="Q53">
        <f t="shared" si="5"/>
        <v>0</v>
      </c>
      <c r="R53">
        <f t="shared" si="5"/>
        <v>0</v>
      </c>
      <c r="S53">
        <f t="shared" si="5"/>
        <v>65</v>
      </c>
      <c r="T53">
        <f t="shared" si="5"/>
        <v>65</v>
      </c>
      <c r="U53">
        <f t="shared" si="5"/>
        <v>65</v>
      </c>
      <c r="V53">
        <f t="shared" si="5"/>
        <v>65</v>
      </c>
      <c r="W53">
        <f t="shared" si="5"/>
        <v>0</v>
      </c>
      <c r="X53">
        <f t="shared" si="6"/>
        <v>260</v>
      </c>
    </row>
    <row r="54" spans="1:30" x14ac:dyDescent="0.25">
      <c r="A54" s="44">
        <v>44226</v>
      </c>
      <c r="B54" s="56" t="s">
        <v>306</v>
      </c>
      <c r="C54" s="45">
        <v>0.44873488898486569</v>
      </c>
      <c r="D54" s="45">
        <v>0.37603604679911101</v>
      </c>
      <c r="E54" s="54">
        <v>22.255227787541891</v>
      </c>
      <c r="F54" s="47">
        <v>265</v>
      </c>
      <c r="G54" s="48">
        <v>25</v>
      </c>
      <c r="H54" s="48">
        <v>240</v>
      </c>
      <c r="I54" s="51">
        <v>0</v>
      </c>
      <c r="J54" s="46">
        <v>0</v>
      </c>
      <c r="L54" s="53">
        <v>0</v>
      </c>
      <c r="M54" s="51">
        <v>0</v>
      </c>
      <c r="N54" s="55" t="s">
        <v>305</v>
      </c>
      <c r="Q54">
        <f t="shared" si="5"/>
        <v>48</v>
      </c>
      <c r="R54">
        <f t="shared" si="5"/>
        <v>48</v>
      </c>
      <c r="S54">
        <f t="shared" si="5"/>
        <v>48</v>
      </c>
      <c r="T54">
        <f t="shared" si="5"/>
        <v>48</v>
      </c>
      <c r="U54">
        <f t="shared" si="5"/>
        <v>0</v>
      </c>
      <c r="V54">
        <f t="shared" si="5"/>
        <v>0</v>
      </c>
      <c r="W54">
        <f t="shared" si="5"/>
        <v>48</v>
      </c>
      <c r="X54">
        <f t="shared" si="6"/>
        <v>240</v>
      </c>
    </row>
    <row r="55" spans="1:30" x14ac:dyDescent="0.25">
      <c r="A55" s="44">
        <v>44227</v>
      </c>
      <c r="B55" s="56" t="s">
        <v>307</v>
      </c>
      <c r="C55" s="45">
        <v>0.47560406432247548</v>
      </c>
      <c r="D55" s="45">
        <v>0.38604263223876767</v>
      </c>
      <c r="E55" s="54">
        <v>21.850525629991012</v>
      </c>
      <c r="F55" s="47">
        <v>240</v>
      </c>
      <c r="G55" s="48">
        <v>15</v>
      </c>
      <c r="H55" s="48">
        <v>225</v>
      </c>
      <c r="I55" s="51">
        <v>0</v>
      </c>
      <c r="J55" s="46">
        <v>0</v>
      </c>
      <c r="L55" s="53">
        <v>0</v>
      </c>
      <c r="M55" s="51">
        <v>0</v>
      </c>
      <c r="N55" s="55" t="s">
        <v>305</v>
      </c>
      <c r="Q55">
        <f t="shared" ref="Q55:W55" si="7">Q42*$Z42</f>
        <v>48</v>
      </c>
      <c r="R55">
        <f t="shared" si="7"/>
        <v>48</v>
      </c>
      <c r="S55">
        <f t="shared" si="7"/>
        <v>48</v>
      </c>
      <c r="T55">
        <f t="shared" si="7"/>
        <v>0</v>
      </c>
      <c r="U55">
        <f t="shared" si="7"/>
        <v>0</v>
      </c>
      <c r="V55">
        <f t="shared" si="7"/>
        <v>48</v>
      </c>
      <c r="W55">
        <f t="shared" si="7"/>
        <v>48</v>
      </c>
      <c r="X55">
        <f t="shared" si="6"/>
        <v>240</v>
      </c>
    </row>
    <row r="56" spans="1:30" x14ac:dyDescent="0.25">
      <c r="A56" s="44">
        <v>44228</v>
      </c>
      <c r="B56" s="56" t="s">
        <v>308</v>
      </c>
      <c r="C56" s="45">
        <v>0.71336048766968396</v>
      </c>
      <c r="D56" s="45">
        <v>0.32125589929202197</v>
      </c>
      <c r="E56" s="54">
        <v>14.589489878936114</v>
      </c>
      <c r="F56" s="47">
        <v>225</v>
      </c>
      <c r="G56" s="48">
        <v>69</v>
      </c>
      <c r="H56" s="48">
        <v>156</v>
      </c>
      <c r="I56" s="51">
        <v>1</v>
      </c>
      <c r="J56" s="46">
        <v>0</v>
      </c>
      <c r="L56" s="53">
        <v>33.484848484848484</v>
      </c>
      <c r="M56" s="51">
        <v>221</v>
      </c>
      <c r="N56" s="55" t="s">
        <v>305</v>
      </c>
    </row>
    <row r="57" spans="1:30" x14ac:dyDescent="0.25">
      <c r="A57" s="44">
        <v>44229</v>
      </c>
      <c r="B57" s="56" t="s">
        <v>309</v>
      </c>
      <c r="C57" s="45">
        <v>0.70001047471021027</v>
      </c>
      <c r="D57" s="45">
        <v>0.34345662681553935</v>
      </c>
      <c r="E57" s="54">
        <v>15.442707650527897</v>
      </c>
      <c r="F57" s="47">
        <v>377</v>
      </c>
      <c r="G57" s="48">
        <v>66</v>
      </c>
      <c r="H57" s="48">
        <v>311</v>
      </c>
      <c r="I57" s="51">
        <v>0</v>
      </c>
      <c r="J57" s="46">
        <v>0</v>
      </c>
      <c r="L57" s="53">
        <v>0</v>
      </c>
      <c r="M57" s="51">
        <v>0</v>
      </c>
      <c r="N57" s="55" t="s">
        <v>305</v>
      </c>
      <c r="Q57" s="46">
        <f t="shared" ref="Q57:W57" si="8">SUM(Q37:Q42)</f>
        <v>5</v>
      </c>
      <c r="R57" s="46">
        <f t="shared" si="8"/>
        <v>5</v>
      </c>
      <c r="S57" s="46">
        <f t="shared" si="8"/>
        <v>5</v>
      </c>
      <c r="T57" s="46">
        <f t="shared" si="8"/>
        <v>4</v>
      </c>
      <c r="U57" s="46">
        <f t="shared" si="8"/>
        <v>3</v>
      </c>
      <c r="V57" s="46">
        <f t="shared" si="8"/>
        <v>5</v>
      </c>
      <c r="W57" s="46">
        <f t="shared" si="8"/>
        <v>5</v>
      </c>
    </row>
    <row r="58" spans="1:30" x14ac:dyDescent="0.25">
      <c r="A58" s="44">
        <v>44230</v>
      </c>
      <c r="B58" s="56" t="s">
        <v>310</v>
      </c>
      <c r="C58" s="45">
        <v>0.72609357441402389</v>
      </c>
      <c r="D58" s="45">
        <v>0.31577133870017904</v>
      </c>
      <c r="E58" s="54">
        <v>14.152266342867723</v>
      </c>
      <c r="F58" s="47">
        <v>311</v>
      </c>
      <c r="G58" s="48">
        <v>67</v>
      </c>
      <c r="H58" s="48">
        <v>244</v>
      </c>
      <c r="I58" s="51">
        <v>0</v>
      </c>
      <c r="J58" s="46">
        <v>0</v>
      </c>
      <c r="L58" s="53">
        <v>0</v>
      </c>
      <c r="M58" s="51">
        <v>0</v>
      </c>
      <c r="N58" s="55" t="s">
        <v>305</v>
      </c>
      <c r="P58" t="s">
        <v>329</v>
      </c>
      <c r="Q58" s="53">
        <f t="shared" ref="Q58:W58" si="9">SUM(Q50:Q55)/Q57</f>
        <v>49.6</v>
      </c>
      <c r="R58" s="53">
        <f t="shared" si="9"/>
        <v>49.6</v>
      </c>
      <c r="S58" s="53">
        <f t="shared" si="9"/>
        <v>52.8</v>
      </c>
      <c r="T58" s="53">
        <f t="shared" si="9"/>
        <v>54</v>
      </c>
      <c r="U58" s="53">
        <f t="shared" si="9"/>
        <v>56.333333333333336</v>
      </c>
      <c r="V58" s="53">
        <f t="shared" si="9"/>
        <v>54.4</v>
      </c>
      <c r="W58" s="53">
        <f t="shared" si="9"/>
        <v>49.6</v>
      </c>
      <c r="X58" s="62">
        <f t="shared" ref="X58" si="10">SUM(Q58:W58)</f>
        <v>366.33333333333331</v>
      </c>
    </row>
    <row r="59" spans="1:30" x14ac:dyDescent="0.25">
      <c r="A59" s="44">
        <v>44231</v>
      </c>
      <c r="B59" s="56" t="s">
        <v>311</v>
      </c>
      <c r="C59" s="45">
        <v>0.80042767802096138</v>
      </c>
      <c r="D59" s="45">
        <v>0.27023509432709703</v>
      </c>
      <c r="E59" s="54">
        <v>11.275377991347256</v>
      </c>
      <c r="F59" s="47">
        <v>244</v>
      </c>
      <c r="G59" s="48">
        <v>76</v>
      </c>
      <c r="H59" s="48">
        <v>168</v>
      </c>
      <c r="I59" s="51">
        <v>1</v>
      </c>
      <c r="J59" s="46">
        <v>1</v>
      </c>
      <c r="L59" s="53">
        <v>35.151515151515156</v>
      </c>
      <c r="M59" s="51">
        <v>232</v>
      </c>
      <c r="N59" s="55">
        <v>400</v>
      </c>
      <c r="P59" t="s">
        <v>328</v>
      </c>
      <c r="Q59" s="46"/>
      <c r="R59" s="46"/>
      <c r="S59" s="46"/>
      <c r="T59" s="46"/>
      <c r="U59" s="46"/>
      <c r="V59" s="46"/>
    </row>
    <row r="60" spans="1:30" x14ac:dyDescent="0.25">
      <c r="A60" s="44">
        <v>44232</v>
      </c>
      <c r="B60" s="56" t="s">
        <v>304</v>
      </c>
      <c r="C60" s="45">
        <v>0.68914061301546681</v>
      </c>
      <c r="D60" s="45">
        <v>0.31681050209078537</v>
      </c>
      <c r="E60" s="54">
        <v>15.064077337807644</v>
      </c>
      <c r="F60" s="47">
        <v>400</v>
      </c>
      <c r="G60" s="48">
        <v>61</v>
      </c>
      <c r="H60" s="48">
        <v>339</v>
      </c>
      <c r="I60" s="51">
        <v>0</v>
      </c>
      <c r="J60" s="46">
        <v>0</v>
      </c>
      <c r="L60" s="53">
        <v>0</v>
      </c>
      <c r="M60" s="51">
        <v>0</v>
      </c>
      <c r="N60" s="55" t="s">
        <v>305</v>
      </c>
      <c r="Q60" s="46"/>
      <c r="R60" s="46"/>
      <c r="S60" s="46"/>
      <c r="T60" s="46"/>
      <c r="U60" s="46"/>
      <c r="V60" s="46"/>
    </row>
    <row r="61" spans="1:30" x14ac:dyDescent="0.25">
      <c r="A61" s="44">
        <v>44233</v>
      </c>
      <c r="B61" s="56" t="s">
        <v>306</v>
      </c>
      <c r="C61" s="45">
        <v>0.56395943741926202</v>
      </c>
      <c r="D61" s="45">
        <v>0.40357473705921482</v>
      </c>
      <c r="E61" s="54">
        <v>20.150767191358867</v>
      </c>
      <c r="F61" s="47">
        <v>339</v>
      </c>
      <c r="G61" s="48">
        <v>27</v>
      </c>
      <c r="H61" s="48">
        <v>312</v>
      </c>
      <c r="I61" s="51">
        <v>0</v>
      </c>
      <c r="J61" s="46">
        <v>0</v>
      </c>
      <c r="L61" s="53">
        <v>0</v>
      </c>
      <c r="M61" s="51">
        <v>0</v>
      </c>
      <c r="N61" s="55" t="s">
        <v>305</v>
      </c>
      <c r="Q61" s="46"/>
      <c r="R61" s="46"/>
      <c r="S61" s="46"/>
      <c r="T61" s="46"/>
      <c r="U61" s="46"/>
      <c r="V61" s="46"/>
    </row>
    <row r="62" spans="1:30" x14ac:dyDescent="0.25">
      <c r="A62" s="44">
        <v>44234</v>
      </c>
      <c r="B62" s="56" t="s">
        <v>307</v>
      </c>
      <c r="C62" s="45">
        <v>0.57923964928246918</v>
      </c>
      <c r="D62" s="45">
        <v>0.46629783513388789</v>
      </c>
      <c r="E62" s="54">
        <v>21.289396460434048</v>
      </c>
      <c r="F62" s="47">
        <v>312</v>
      </c>
      <c r="G62" s="48">
        <v>16</v>
      </c>
      <c r="H62" s="48">
        <v>296</v>
      </c>
      <c r="I62" s="51">
        <v>0</v>
      </c>
      <c r="J62" s="46">
        <v>0</v>
      </c>
      <c r="L62" s="53">
        <v>0</v>
      </c>
      <c r="M62" s="51">
        <v>0</v>
      </c>
      <c r="N62" s="55" t="s">
        <v>305</v>
      </c>
      <c r="Q62" s="46"/>
      <c r="R62" s="46"/>
      <c r="S62" s="46"/>
      <c r="T62" s="46"/>
      <c r="U62" s="46"/>
      <c r="V62" s="46"/>
    </row>
    <row r="63" spans="1:30" x14ac:dyDescent="0.25">
      <c r="A63" s="44">
        <v>44235</v>
      </c>
      <c r="B63" s="56" t="s">
        <v>308</v>
      </c>
      <c r="C63" s="45">
        <v>0.73082156286600808</v>
      </c>
      <c r="D63" s="45">
        <v>0.31705978465320639</v>
      </c>
      <c r="E63" s="54">
        <v>14.06971732289276</v>
      </c>
      <c r="F63" s="47">
        <v>296</v>
      </c>
      <c r="G63" s="48">
        <v>69</v>
      </c>
      <c r="H63" s="48">
        <v>227</v>
      </c>
      <c r="I63" s="51">
        <v>0</v>
      </c>
      <c r="J63" s="46">
        <v>0</v>
      </c>
      <c r="L63" s="53">
        <v>0</v>
      </c>
      <c r="M63" s="51">
        <v>0</v>
      </c>
      <c r="N63" s="55" t="s">
        <v>305</v>
      </c>
      <c r="P63" s="63"/>
      <c r="Q63" s="46"/>
      <c r="R63" s="46"/>
      <c r="S63" s="46"/>
      <c r="T63" s="46"/>
      <c r="U63" s="46"/>
      <c r="V63" s="46"/>
    </row>
    <row r="64" spans="1:30" x14ac:dyDescent="0.25">
      <c r="A64" s="44">
        <v>44236</v>
      </c>
      <c r="B64" s="56" t="s">
        <v>309</v>
      </c>
      <c r="C64" s="45">
        <v>0.69979683531742376</v>
      </c>
      <c r="D64" s="45">
        <v>0.32817718656812261</v>
      </c>
      <c r="E64" s="54">
        <v>15.081128430016774</v>
      </c>
      <c r="F64" s="47">
        <v>227</v>
      </c>
      <c r="G64" s="48">
        <v>66</v>
      </c>
      <c r="H64" s="48">
        <v>161</v>
      </c>
      <c r="I64" s="51">
        <v>1</v>
      </c>
      <c r="J64" s="46">
        <v>1</v>
      </c>
      <c r="L64" s="53">
        <v>36.212121212121211</v>
      </c>
      <c r="M64" s="51">
        <v>239</v>
      </c>
      <c r="N64" s="55">
        <v>400</v>
      </c>
      <c r="T64" s="1"/>
      <c r="V64" s="46"/>
      <c r="W64" s="52"/>
      <c r="X64" s="52"/>
      <c r="Y64" s="46"/>
      <c r="AC64" t="s">
        <v>281</v>
      </c>
      <c r="AD64"/>
    </row>
    <row r="65" spans="1:30" x14ac:dyDescent="0.25">
      <c r="A65" s="44">
        <v>44237</v>
      </c>
      <c r="B65" s="56" t="s">
        <v>310</v>
      </c>
      <c r="C65" s="45">
        <v>0.68761558438215797</v>
      </c>
      <c r="D65" s="45">
        <v>0.33435863061180449</v>
      </c>
      <c r="E65" s="54">
        <v>15.521833109511515</v>
      </c>
      <c r="F65" s="47">
        <v>400</v>
      </c>
      <c r="G65" s="48">
        <v>66</v>
      </c>
      <c r="H65" s="48">
        <v>334</v>
      </c>
      <c r="I65" s="51">
        <v>0</v>
      </c>
      <c r="J65" s="46">
        <v>0</v>
      </c>
      <c r="L65" s="53">
        <v>0</v>
      </c>
      <c r="M65" s="51">
        <v>0</v>
      </c>
      <c r="N65" s="55" t="s">
        <v>305</v>
      </c>
      <c r="P65" t="s">
        <v>83</v>
      </c>
      <c r="Q65" t="s">
        <v>264</v>
      </c>
      <c r="R65" t="s">
        <v>85</v>
      </c>
      <c r="S65" t="s">
        <v>86</v>
      </c>
      <c r="T65" s="1" t="s">
        <v>283</v>
      </c>
      <c r="U65" t="s">
        <v>284</v>
      </c>
      <c r="V65" s="46" t="s">
        <v>278</v>
      </c>
      <c r="W65" s="46" t="s">
        <v>330</v>
      </c>
      <c r="X65" s="46" t="s">
        <v>331</v>
      </c>
      <c r="Y65" t="s">
        <v>277</v>
      </c>
      <c r="Z65" t="s">
        <v>266</v>
      </c>
      <c r="AA65" s="46" t="s">
        <v>332</v>
      </c>
      <c r="AB65" s="46" t="s">
        <v>333</v>
      </c>
      <c r="AC65" t="s">
        <v>81</v>
      </c>
      <c r="AD65"/>
    </row>
    <row r="66" spans="1:30" x14ac:dyDescent="0.25">
      <c r="A66" s="44">
        <v>44238</v>
      </c>
      <c r="B66" s="56" t="s">
        <v>311</v>
      </c>
      <c r="C66" s="45">
        <v>0.79555144152033452</v>
      </c>
      <c r="D66" s="45">
        <v>0.30588020743526934</v>
      </c>
      <c r="E66" s="54">
        <v>12.247890381958435</v>
      </c>
      <c r="F66" s="47">
        <v>334</v>
      </c>
      <c r="G66" s="48">
        <v>74</v>
      </c>
      <c r="H66" s="48">
        <v>260</v>
      </c>
      <c r="I66" s="51">
        <v>0</v>
      </c>
      <c r="J66" s="46">
        <v>0</v>
      </c>
      <c r="L66" s="53">
        <v>0</v>
      </c>
      <c r="M66" s="51">
        <v>0</v>
      </c>
      <c r="N66" s="55" t="s">
        <v>305</v>
      </c>
      <c r="P66" s="44">
        <v>44201</v>
      </c>
      <c r="Q66" s="56" t="s">
        <v>309</v>
      </c>
      <c r="R66" s="45">
        <v>0.70840166931017379</v>
      </c>
      <c r="S66" s="45">
        <v>0.31259555861153154</v>
      </c>
      <c r="T66" s="54">
        <v>14.500653343232585</v>
      </c>
      <c r="U66" s="51">
        <v>1</v>
      </c>
      <c r="V66" s="46">
        <v>0</v>
      </c>
      <c r="W66" s="52">
        <v>5</v>
      </c>
      <c r="X66" s="52">
        <v>1</v>
      </c>
      <c r="Y66" s="53">
        <v>31.666666666666668</v>
      </c>
      <c r="Z66" s="51">
        <v>209</v>
      </c>
      <c r="AA66" s="51"/>
      <c r="AB66" s="51"/>
      <c r="AC66" s="55" t="s">
        <v>305</v>
      </c>
      <c r="AD66"/>
    </row>
    <row r="67" spans="1:30" x14ac:dyDescent="0.25">
      <c r="A67" s="44">
        <v>44239</v>
      </c>
      <c r="B67" s="56" t="s">
        <v>304</v>
      </c>
      <c r="C67" s="45">
        <v>0.68718107985114396</v>
      </c>
      <c r="D67" s="45">
        <v>0.33996875471644744</v>
      </c>
      <c r="E67" s="54">
        <v>15.666904196767282</v>
      </c>
      <c r="F67" s="47">
        <v>260</v>
      </c>
      <c r="G67" s="48">
        <v>59</v>
      </c>
      <c r="H67" s="48">
        <v>201</v>
      </c>
      <c r="I67" s="51">
        <v>0</v>
      </c>
      <c r="J67" s="46">
        <v>0</v>
      </c>
      <c r="L67" s="53">
        <v>0</v>
      </c>
      <c r="M67" s="51">
        <v>0</v>
      </c>
      <c r="N67" s="55" t="s">
        <v>305</v>
      </c>
      <c r="P67" s="44">
        <v>44204</v>
      </c>
      <c r="Q67" s="56" t="s">
        <v>304</v>
      </c>
      <c r="R67" s="45">
        <v>0.67330234865712435</v>
      </c>
      <c r="S67" s="45">
        <v>0.33401221118283908</v>
      </c>
      <c r="T67" s="54">
        <v>15.857036700617154</v>
      </c>
      <c r="U67" s="51">
        <v>1</v>
      </c>
      <c r="V67" s="46">
        <v>1</v>
      </c>
      <c r="W67" s="52">
        <v>8</v>
      </c>
      <c r="X67" s="52">
        <v>0</v>
      </c>
      <c r="Y67" s="53">
        <v>34.848484848484851</v>
      </c>
      <c r="Z67" s="51">
        <v>230</v>
      </c>
      <c r="AA67" s="51">
        <f>AC67-Z67</f>
        <v>170</v>
      </c>
      <c r="AB67" s="64">
        <f>AA67/AC67</f>
        <v>0.42499999999999999</v>
      </c>
      <c r="AC67" s="55">
        <v>400</v>
      </c>
      <c r="AD67"/>
    </row>
    <row r="68" spans="1:30" x14ac:dyDescent="0.25">
      <c r="A68" s="44">
        <v>44240</v>
      </c>
      <c r="B68" s="56" t="s">
        <v>306</v>
      </c>
      <c r="C68" s="45">
        <v>0.56520089388729899</v>
      </c>
      <c r="D68" s="45">
        <v>0.31870487319950003</v>
      </c>
      <c r="E68" s="54">
        <v>18.084095503492826</v>
      </c>
      <c r="F68" s="47">
        <v>201</v>
      </c>
      <c r="G68" s="48">
        <v>22</v>
      </c>
      <c r="H68" s="48">
        <v>179</v>
      </c>
      <c r="I68" s="51">
        <v>1</v>
      </c>
      <c r="J68" s="46">
        <v>1</v>
      </c>
      <c r="L68" s="53">
        <v>33.484848484848484</v>
      </c>
      <c r="M68" s="51">
        <v>221</v>
      </c>
      <c r="N68" s="55">
        <v>400</v>
      </c>
      <c r="P68" s="44">
        <v>44209</v>
      </c>
      <c r="Q68" s="56" t="s">
        <v>310</v>
      </c>
      <c r="R68" s="45">
        <v>0.75044900522433422</v>
      </c>
      <c r="S68" s="45">
        <v>0.31036339587781936</v>
      </c>
      <c r="T68" s="54">
        <v>13.437945375683643</v>
      </c>
      <c r="U68" s="51">
        <v>1</v>
      </c>
      <c r="V68" s="46">
        <v>1</v>
      </c>
      <c r="W68" s="52">
        <v>5</v>
      </c>
      <c r="X68" s="52">
        <v>1</v>
      </c>
      <c r="Y68" s="53">
        <v>36.363636363636367</v>
      </c>
      <c r="Z68" s="51">
        <v>240</v>
      </c>
      <c r="AA68" s="51">
        <f t="shared" ref="AA68:AA71" si="11">AC68-Z68</f>
        <v>160</v>
      </c>
      <c r="AB68" s="64">
        <f t="shared" ref="AB68:AB71" si="12">AA68/AC68</f>
        <v>0.4</v>
      </c>
      <c r="AC68" s="55">
        <v>400</v>
      </c>
      <c r="AD68"/>
    </row>
    <row r="69" spans="1:30" x14ac:dyDescent="0.25">
      <c r="A69" s="44">
        <v>44241</v>
      </c>
      <c r="B69" s="56" t="s">
        <v>307</v>
      </c>
      <c r="C69" s="45">
        <v>0.5231206382695397</v>
      </c>
      <c r="D69" s="45">
        <v>0.43924099554880452</v>
      </c>
      <c r="E69" s="54">
        <v>21.986888574702355</v>
      </c>
      <c r="F69" s="47">
        <v>400</v>
      </c>
      <c r="G69" s="48">
        <v>19</v>
      </c>
      <c r="H69" s="48">
        <v>381</v>
      </c>
      <c r="I69" s="51">
        <v>0</v>
      </c>
      <c r="J69" s="46">
        <v>0</v>
      </c>
      <c r="L69" s="53">
        <v>0</v>
      </c>
      <c r="M69" s="51">
        <v>0</v>
      </c>
      <c r="N69" s="55" t="s">
        <v>305</v>
      </c>
      <c r="P69" s="44">
        <v>44214</v>
      </c>
      <c r="Q69" s="56" t="s">
        <v>308</v>
      </c>
      <c r="R69" s="45">
        <v>0.73292267040694903</v>
      </c>
      <c r="S69" s="45">
        <v>0.2985444563500198</v>
      </c>
      <c r="T69" s="54">
        <v>13.574922862633699</v>
      </c>
      <c r="U69" s="51">
        <v>1</v>
      </c>
      <c r="V69" s="46">
        <v>1</v>
      </c>
      <c r="W69" s="52">
        <v>5</v>
      </c>
      <c r="X69" s="52">
        <v>1</v>
      </c>
      <c r="Y69" s="53">
        <v>37.424242424242429</v>
      </c>
      <c r="Z69" s="51">
        <v>247</v>
      </c>
      <c r="AA69" s="51">
        <f t="shared" si="11"/>
        <v>153</v>
      </c>
      <c r="AB69" s="64">
        <f t="shared" si="12"/>
        <v>0.38250000000000001</v>
      </c>
      <c r="AC69" s="55">
        <v>400</v>
      </c>
      <c r="AD69"/>
    </row>
    <row r="70" spans="1:30" x14ac:dyDescent="0.25">
      <c r="A70" s="44">
        <v>44242</v>
      </c>
      <c r="B70" s="56" t="s">
        <v>308</v>
      </c>
      <c r="C70" s="45">
        <v>0.70972607880345684</v>
      </c>
      <c r="D70" s="45">
        <v>0.29081388879772996</v>
      </c>
      <c r="E70" s="54">
        <v>13.946107439862555</v>
      </c>
      <c r="F70" s="47">
        <v>381</v>
      </c>
      <c r="G70" s="48">
        <v>72</v>
      </c>
      <c r="H70" s="48">
        <v>309</v>
      </c>
      <c r="I70" s="51">
        <v>0</v>
      </c>
      <c r="J70" s="46">
        <v>0</v>
      </c>
      <c r="L70" s="53">
        <v>0</v>
      </c>
      <c r="M70" s="51">
        <v>0</v>
      </c>
      <c r="N70" s="55" t="s">
        <v>305</v>
      </c>
      <c r="P70" s="44">
        <v>44218</v>
      </c>
      <c r="Q70" s="56" t="s">
        <v>304</v>
      </c>
      <c r="R70" s="45">
        <v>0.70674896160189149</v>
      </c>
      <c r="S70" s="45">
        <v>0.34170540699123708</v>
      </c>
      <c r="T70" s="54">
        <v>15.238954689344293</v>
      </c>
      <c r="U70" s="51">
        <v>1</v>
      </c>
      <c r="V70" s="46">
        <v>1</v>
      </c>
      <c r="W70" s="52">
        <v>4</v>
      </c>
      <c r="X70" s="52">
        <v>0</v>
      </c>
      <c r="Y70" s="53">
        <v>39.393939393939398</v>
      </c>
      <c r="Z70" s="51">
        <v>260</v>
      </c>
      <c r="AA70" s="51">
        <f t="shared" si="11"/>
        <v>140</v>
      </c>
      <c r="AB70" s="64">
        <f t="shared" si="12"/>
        <v>0.35</v>
      </c>
      <c r="AC70" s="55">
        <v>400</v>
      </c>
      <c r="AD70"/>
    </row>
    <row r="71" spans="1:30" x14ac:dyDescent="0.25">
      <c r="A71" s="44">
        <v>44243</v>
      </c>
      <c r="B71" s="56" t="s">
        <v>309</v>
      </c>
      <c r="C71" s="45">
        <v>0.74462849004857834</v>
      </c>
      <c r="D71" s="45">
        <v>0.3548119920211632</v>
      </c>
      <c r="E71" s="54">
        <v>14.644404047342036</v>
      </c>
      <c r="F71" s="47">
        <v>309</v>
      </c>
      <c r="G71" s="48">
        <v>62</v>
      </c>
      <c r="H71" s="48">
        <v>247</v>
      </c>
      <c r="I71" s="51">
        <v>0</v>
      </c>
      <c r="J71" s="46">
        <v>0</v>
      </c>
      <c r="L71" s="53">
        <v>0</v>
      </c>
      <c r="M71" s="51">
        <v>0</v>
      </c>
      <c r="N71" s="55" t="s">
        <v>305</v>
      </c>
      <c r="P71" s="44">
        <v>44223</v>
      </c>
      <c r="Q71" s="56" t="s">
        <v>310</v>
      </c>
      <c r="R71" s="45">
        <v>0.71120075735891564</v>
      </c>
      <c r="S71" s="45">
        <v>0.31770003095285776</v>
      </c>
      <c r="T71" s="54">
        <v>14.55598256625461</v>
      </c>
      <c r="U71" s="51">
        <v>1</v>
      </c>
      <c r="V71" s="46">
        <v>1</v>
      </c>
      <c r="W71" s="52">
        <v>5</v>
      </c>
      <c r="X71" s="52">
        <v>1</v>
      </c>
      <c r="Y71" s="53">
        <v>36.212121212121211</v>
      </c>
      <c r="Z71" s="51">
        <v>239</v>
      </c>
      <c r="AA71" s="51">
        <f t="shared" si="11"/>
        <v>161</v>
      </c>
      <c r="AB71" s="64">
        <f t="shared" si="12"/>
        <v>0.40250000000000002</v>
      </c>
      <c r="AC71" s="55">
        <v>400</v>
      </c>
      <c r="AD71"/>
    </row>
    <row r="72" spans="1:30" x14ac:dyDescent="0.25">
      <c r="A72" s="44">
        <v>44244</v>
      </c>
      <c r="B72" s="56" t="s">
        <v>310</v>
      </c>
      <c r="C72" s="45">
        <v>0.72037463552352399</v>
      </c>
      <c r="D72" s="45">
        <v>0.30624632999125773</v>
      </c>
      <c r="E72" s="54">
        <v>14.060920667225611</v>
      </c>
      <c r="F72" s="47">
        <v>247</v>
      </c>
      <c r="G72" s="48">
        <v>63</v>
      </c>
      <c r="H72" s="48">
        <v>184</v>
      </c>
      <c r="I72" s="51">
        <v>1</v>
      </c>
      <c r="J72" s="46">
        <v>1</v>
      </c>
      <c r="L72" s="53">
        <v>32.727272727272727</v>
      </c>
      <c r="M72" s="51">
        <v>216</v>
      </c>
      <c r="N72" s="55">
        <v>400</v>
      </c>
      <c r="AD72"/>
    </row>
    <row r="73" spans="1:30" x14ac:dyDescent="0.25">
      <c r="A73" s="44">
        <v>44245</v>
      </c>
      <c r="B73" s="56" t="s">
        <v>311</v>
      </c>
      <c r="C73" s="45">
        <v>0.79075442857127198</v>
      </c>
      <c r="D73" s="45">
        <v>0.30983667880691279</v>
      </c>
      <c r="E73" s="54">
        <v>12.45797400565538</v>
      </c>
      <c r="F73" s="47">
        <v>400</v>
      </c>
      <c r="G73" s="48">
        <v>75</v>
      </c>
      <c r="H73" s="48">
        <v>325</v>
      </c>
      <c r="I73" s="51">
        <v>0</v>
      </c>
      <c r="J73" s="46">
        <v>0</v>
      </c>
      <c r="L73" s="53">
        <v>0</v>
      </c>
      <c r="M73" s="51">
        <v>0</v>
      </c>
      <c r="N73" s="55" t="s">
        <v>305</v>
      </c>
      <c r="AD73"/>
    </row>
    <row r="74" spans="1:30" x14ac:dyDescent="0.25">
      <c r="A74" s="44">
        <v>44246</v>
      </c>
      <c r="B74" s="56" t="s">
        <v>304</v>
      </c>
      <c r="C74" s="45">
        <v>0.68843688450340024</v>
      </c>
      <c r="D74" s="45">
        <v>0.32602452828272827</v>
      </c>
      <c r="E74" s="54">
        <v>15.302103450703871</v>
      </c>
      <c r="F74" s="47">
        <v>325</v>
      </c>
      <c r="G74" s="48">
        <v>60</v>
      </c>
      <c r="H74" s="48">
        <v>265</v>
      </c>
      <c r="I74" s="51">
        <v>0</v>
      </c>
      <c r="J74" s="46">
        <v>0</v>
      </c>
      <c r="L74" s="53">
        <v>0</v>
      </c>
      <c r="M74" s="51">
        <v>0</v>
      </c>
      <c r="N74" s="55" t="s">
        <v>305</v>
      </c>
      <c r="P74" t="s">
        <v>334</v>
      </c>
      <c r="AD74"/>
    </row>
    <row r="75" spans="1:30" x14ac:dyDescent="0.25">
      <c r="A75" s="44">
        <v>44247</v>
      </c>
      <c r="B75" s="56" t="s">
        <v>306</v>
      </c>
      <c r="C75" s="45">
        <v>0.49958729281179293</v>
      </c>
      <c r="D75" s="45">
        <v>0.37777870018331133</v>
      </c>
      <c r="E75" s="54">
        <v>21.076593776916443</v>
      </c>
      <c r="F75" s="47">
        <v>265</v>
      </c>
      <c r="G75" s="48">
        <v>24</v>
      </c>
      <c r="H75" s="48">
        <v>241</v>
      </c>
      <c r="I75" s="51">
        <v>0</v>
      </c>
      <c r="J75" s="46">
        <v>0</v>
      </c>
      <c r="L75" s="53">
        <v>0</v>
      </c>
      <c r="M75" s="51">
        <v>0</v>
      </c>
      <c r="N75" s="55" t="s">
        <v>305</v>
      </c>
      <c r="AD75"/>
    </row>
    <row r="76" spans="1:30" x14ac:dyDescent="0.25">
      <c r="A76" s="44">
        <v>44248</v>
      </c>
      <c r="B76" s="56" t="s">
        <v>307</v>
      </c>
      <c r="C76" s="45">
        <v>0.53150495039390511</v>
      </c>
      <c r="D76" s="45">
        <v>0.50059143576465137</v>
      </c>
      <c r="E76" s="54">
        <v>23.258075648897911</v>
      </c>
      <c r="F76" s="47">
        <v>241</v>
      </c>
      <c r="G76" s="48">
        <v>19</v>
      </c>
      <c r="H76" s="48">
        <v>222</v>
      </c>
      <c r="I76" s="51">
        <v>0</v>
      </c>
      <c r="J76" s="46">
        <v>0</v>
      </c>
      <c r="L76" s="53">
        <v>0</v>
      </c>
      <c r="M76" s="51">
        <v>0</v>
      </c>
      <c r="N76" s="55" t="s">
        <v>305</v>
      </c>
      <c r="P76" t="s">
        <v>335</v>
      </c>
      <c r="Q76" t="s">
        <v>336</v>
      </c>
      <c r="R76" t="s">
        <v>337</v>
      </c>
      <c r="S76" t="s">
        <v>338</v>
      </c>
      <c r="T76" t="s">
        <v>339</v>
      </c>
      <c r="AD76"/>
    </row>
    <row r="77" spans="1:30" x14ac:dyDescent="0.25">
      <c r="A77" s="44">
        <v>44249</v>
      </c>
      <c r="B77" s="56" t="s">
        <v>308</v>
      </c>
      <c r="C77" s="45">
        <v>0.69088649364338772</v>
      </c>
      <c r="D77" s="45">
        <v>0.30719637108194386</v>
      </c>
      <c r="E77" s="54">
        <v>14.791437058525347</v>
      </c>
      <c r="F77" s="47">
        <v>222</v>
      </c>
      <c r="G77" s="48">
        <v>68</v>
      </c>
      <c r="H77" s="48">
        <v>154</v>
      </c>
      <c r="I77" s="51">
        <v>1</v>
      </c>
      <c r="J77" s="46">
        <v>1</v>
      </c>
      <c r="L77" s="53">
        <v>37.272727272727273</v>
      </c>
      <c r="M77" s="51">
        <v>246</v>
      </c>
      <c r="N77" s="55">
        <v>400</v>
      </c>
      <c r="P77">
        <v>1</v>
      </c>
      <c r="Q77">
        <v>250</v>
      </c>
      <c r="R77" s="18">
        <v>0.1</v>
      </c>
      <c r="S77">
        <f>400-Q77</f>
        <v>150</v>
      </c>
      <c r="T77">
        <f>S77*R77</f>
        <v>15</v>
      </c>
      <c r="AD77"/>
    </row>
    <row r="78" spans="1:30" x14ac:dyDescent="0.25">
      <c r="A78" s="44">
        <v>44250</v>
      </c>
      <c r="B78" s="56" t="s">
        <v>309</v>
      </c>
      <c r="C78" s="45">
        <v>0.70376150940246329</v>
      </c>
      <c r="D78" s="45">
        <v>0.30843879426382825</v>
      </c>
      <c r="E78" s="54">
        <v>14.51225483667276</v>
      </c>
      <c r="F78" s="47">
        <v>400</v>
      </c>
      <c r="G78" s="48">
        <v>67</v>
      </c>
      <c r="H78" s="48">
        <v>333</v>
      </c>
      <c r="I78" s="51">
        <v>0</v>
      </c>
      <c r="J78" s="46">
        <v>0</v>
      </c>
      <c r="L78" s="53">
        <v>0</v>
      </c>
      <c r="M78" s="51">
        <v>0</v>
      </c>
      <c r="N78" s="55" t="s">
        <v>305</v>
      </c>
      <c r="P78">
        <v>2</v>
      </c>
      <c r="Q78">
        <v>350</v>
      </c>
      <c r="R78" s="18">
        <v>0.05</v>
      </c>
      <c r="S78">
        <f t="shared" ref="S78:S83" si="13">400-Q78</f>
        <v>50</v>
      </c>
      <c r="T78">
        <f t="shared" ref="T78:T83" si="14">S78*R78</f>
        <v>2.5</v>
      </c>
      <c r="AD78"/>
    </row>
    <row r="79" spans="1:30" x14ac:dyDescent="0.25">
      <c r="A79" s="44">
        <v>44251</v>
      </c>
      <c r="B79" s="56" t="s">
        <v>310</v>
      </c>
      <c r="C79" s="45">
        <v>0.72488031726430369</v>
      </c>
      <c r="D79" s="45">
        <v>0.31974414359465053</v>
      </c>
      <c r="E79" s="54">
        <v>14.276731831928323</v>
      </c>
      <c r="F79" s="47">
        <v>333</v>
      </c>
      <c r="G79" s="48">
        <v>63</v>
      </c>
      <c r="H79" s="48">
        <v>270</v>
      </c>
      <c r="I79" s="51">
        <v>0</v>
      </c>
      <c r="J79" s="46">
        <v>0</v>
      </c>
      <c r="L79" s="53">
        <v>0</v>
      </c>
      <c r="M79" s="51">
        <v>0</v>
      </c>
      <c r="N79" s="55" t="s">
        <v>305</v>
      </c>
      <c r="P79">
        <v>3</v>
      </c>
      <c r="Q79">
        <v>175</v>
      </c>
      <c r="R79" s="18">
        <v>0.6</v>
      </c>
      <c r="S79">
        <f t="shared" si="13"/>
        <v>225</v>
      </c>
      <c r="T79">
        <f t="shared" si="14"/>
        <v>135</v>
      </c>
      <c r="AD79"/>
    </row>
    <row r="80" spans="1:30" x14ac:dyDescent="0.25">
      <c r="A80" s="44">
        <v>44252</v>
      </c>
      <c r="B80" s="56" t="s">
        <v>311</v>
      </c>
      <c r="C80" s="45">
        <v>0.81598889173934386</v>
      </c>
      <c r="D80" s="45">
        <v>0.24929840863892413</v>
      </c>
      <c r="E80" s="54">
        <v>10.399428405589926</v>
      </c>
      <c r="F80" s="47">
        <v>270</v>
      </c>
      <c r="G80" s="48">
        <v>78</v>
      </c>
      <c r="H80" s="48">
        <v>192</v>
      </c>
      <c r="I80" s="51">
        <v>1</v>
      </c>
      <c r="J80" s="46">
        <v>1</v>
      </c>
      <c r="L80" s="53">
        <v>31.515151515151516</v>
      </c>
      <c r="M80" s="51">
        <v>208</v>
      </c>
      <c r="N80" s="55">
        <v>400</v>
      </c>
      <c r="P80">
        <v>4</v>
      </c>
      <c r="Q80">
        <v>200</v>
      </c>
      <c r="R80" s="18">
        <v>0.5</v>
      </c>
      <c r="S80">
        <f t="shared" si="13"/>
        <v>200</v>
      </c>
      <c r="T80">
        <f t="shared" si="14"/>
        <v>100</v>
      </c>
      <c r="AD80"/>
    </row>
    <row r="81" spans="1:30" x14ac:dyDescent="0.25">
      <c r="A81" s="44">
        <v>44253</v>
      </c>
      <c r="B81" s="56" t="s">
        <v>304</v>
      </c>
      <c r="C81" s="45">
        <v>0.67585093898952253</v>
      </c>
      <c r="D81" s="45">
        <v>0.31550925491106974</v>
      </c>
      <c r="E81" s="54">
        <v>15.351799582117133</v>
      </c>
      <c r="F81" s="47">
        <v>400</v>
      </c>
      <c r="G81" s="48">
        <v>63</v>
      </c>
      <c r="H81" s="48">
        <v>337</v>
      </c>
      <c r="I81" s="51">
        <v>0</v>
      </c>
      <c r="J81" s="46">
        <v>0</v>
      </c>
      <c r="L81" s="53">
        <v>0</v>
      </c>
      <c r="M81" s="51">
        <v>0</v>
      </c>
      <c r="N81" s="55" t="s">
        <v>305</v>
      </c>
      <c r="P81">
        <v>5</v>
      </c>
      <c r="Q81">
        <v>250</v>
      </c>
      <c r="R81" s="18">
        <v>0.5</v>
      </c>
      <c r="S81">
        <f t="shared" si="13"/>
        <v>150</v>
      </c>
      <c r="T81">
        <f t="shared" si="14"/>
        <v>75</v>
      </c>
      <c r="AD81"/>
    </row>
    <row r="82" spans="1:30" x14ac:dyDescent="0.25">
      <c r="A82" s="44">
        <v>44254</v>
      </c>
      <c r="B82" s="56" t="s">
        <v>306</v>
      </c>
      <c r="C82" s="45">
        <v>0.49330740445147542</v>
      </c>
      <c r="D82" s="45">
        <v>0.36389390365194813</v>
      </c>
      <c r="E82" s="54">
        <v>20.894075980811344</v>
      </c>
      <c r="F82" s="47">
        <v>337</v>
      </c>
      <c r="G82" s="48">
        <v>22</v>
      </c>
      <c r="H82" s="48">
        <v>315</v>
      </c>
      <c r="I82" s="51">
        <v>0</v>
      </c>
      <c r="J82" s="46">
        <v>0</v>
      </c>
      <c r="L82" s="53">
        <v>0</v>
      </c>
      <c r="M82" s="51">
        <v>0</v>
      </c>
      <c r="N82" s="55" t="s">
        <v>305</v>
      </c>
      <c r="P82">
        <v>6</v>
      </c>
      <c r="Q82">
        <v>200</v>
      </c>
      <c r="R82" s="18">
        <v>0.6</v>
      </c>
      <c r="S82">
        <f t="shared" si="13"/>
        <v>200</v>
      </c>
      <c r="T82">
        <f t="shared" si="14"/>
        <v>120</v>
      </c>
      <c r="AD82"/>
    </row>
    <row r="83" spans="1:30" x14ac:dyDescent="0.25">
      <c r="A83" s="44">
        <v>44255</v>
      </c>
      <c r="B83" s="56" t="s">
        <v>307</v>
      </c>
      <c r="C83" s="45">
        <v>0.49034152802834996</v>
      </c>
      <c r="D83" s="45">
        <v>0.43531244471749514</v>
      </c>
      <c r="E83" s="54">
        <v>22.679302000539483</v>
      </c>
      <c r="F83" s="47">
        <v>315</v>
      </c>
      <c r="G83" s="48">
        <v>18</v>
      </c>
      <c r="H83" s="48">
        <v>297</v>
      </c>
      <c r="I83" s="51">
        <v>0</v>
      </c>
      <c r="J83" s="46">
        <v>0</v>
      </c>
      <c r="L83" s="53">
        <v>0</v>
      </c>
      <c r="M83" s="51">
        <v>0</v>
      </c>
      <c r="N83" s="55" t="s">
        <v>305</v>
      </c>
      <c r="P83">
        <v>7</v>
      </c>
      <c r="Q83">
        <v>100</v>
      </c>
      <c r="R83" s="18">
        <v>0.95</v>
      </c>
      <c r="S83">
        <f t="shared" si="13"/>
        <v>300</v>
      </c>
      <c r="T83">
        <f t="shared" si="14"/>
        <v>285</v>
      </c>
      <c r="AD83"/>
    </row>
    <row r="84" spans="1:30" x14ac:dyDescent="0.25">
      <c r="A84" s="44">
        <v>44256</v>
      </c>
      <c r="B84" s="56" t="s">
        <v>308</v>
      </c>
      <c r="C84" s="45">
        <v>0.72228411080668997</v>
      </c>
      <c r="D84" s="45">
        <v>0.29457384660629526</v>
      </c>
      <c r="E84" s="54">
        <v>13.734953659190527</v>
      </c>
      <c r="F84" s="47">
        <v>297</v>
      </c>
      <c r="G84" s="48">
        <v>71</v>
      </c>
      <c r="H84" s="48">
        <v>226</v>
      </c>
      <c r="I84" s="51">
        <v>0</v>
      </c>
      <c r="J84" s="46">
        <v>0</v>
      </c>
      <c r="L84" s="53">
        <v>0</v>
      </c>
      <c r="M84" s="51">
        <v>0</v>
      </c>
      <c r="N84" s="55" t="s">
        <v>305</v>
      </c>
      <c r="AD84"/>
    </row>
    <row r="85" spans="1:30" x14ac:dyDescent="0.25">
      <c r="A85" s="44">
        <v>44257</v>
      </c>
      <c r="B85" s="56" t="s">
        <v>309</v>
      </c>
      <c r="C85" s="45">
        <v>0.71011974505532105</v>
      </c>
      <c r="D85" s="45">
        <v>0.29845338243976027</v>
      </c>
      <c r="E85" s="54">
        <v>14.120007297226541</v>
      </c>
      <c r="F85" s="47">
        <v>226</v>
      </c>
      <c r="G85" s="48">
        <v>67</v>
      </c>
      <c r="H85" s="48">
        <v>159</v>
      </c>
      <c r="I85" s="51">
        <v>1</v>
      </c>
      <c r="J85" s="46">
        <v>1</v>
      </c>
      <c r="L85" s="53">
        <v>36.515151515151516</v>
      </c>
      <c r="M85" s="51">
        <v>241</v>
      </c>
      <c r="N85" s="55">
        <v>400</v>
      </c>
      <c r="S85" t="s">
        <v>312</v>
      </c>
      <c r="T85">
        <f>SUM(T77:T83)</f>
        <v>732.5</v>
      </c>
      <c r="U85" t="s">
        <v>113</v>
      </c>
      <c r="AD85"/>
    </row>
    <row r="86" spans="1:30" x14ac:dyDescent="0.25">
      <c r="A86" s="44">
        <v>44258</v>
      </c>
      <c r="B86" s="56" t="s">
        <v>310</v>
      </c>
      <c r="C86" s="45">
        <v>0.70524647519807127</v>
      </c>
      <c r="D86" s="45">
        <v>0.38608911176405769</v>
      </c>
      <c r="E86" s="54">
        <v>16.340223277583675</v>
      </c>
      <c r="F86" s="47">
        <v>400</v>
      </c>
      <c r="G86" s="48">
        <v>67</v>
      </c>
      <c r="H86" s="48">
        <v>333</v>
      </c>
      <c r="I86" s="51">
        <v>0</v>
      </c>
      <c r="J86" s="46">
        <v>0</v>
      </c>
      <c r="L86" s="53">
        <v>0</v>
      </c>
      <c r="M86" s="51">
        <v>0</v>
      </c>
      <c r="N86" s="55" t="s">
        <v>305</v>
      </c>
      <c r="T86" s="1">
        <f>T85/6.6</f>
        <v>110.98484848484848</v>
      </c>
      <c r="U86" t="s">
        <v>84</v>
      </c>
      <c r="AD86"/>
    </row>
    <row r="87" spans="1:30" x14ac:dyDescent="0.25">
      <c r="A87" s="44">
        <v>44259</v>
      </c>
      <c r="B87" s="56" t="s">
        <v>311</v>
      </c>
      <c r="C87" s="45">
        <v>0.80822006488112041</v>
      </c>
      <c r="D87" s="45">
        <v>0.31997504808021704</v>
      </c>
      <c r="E87" s="54">
        <v>12.282119596778319</v>
      </c>
      <c r="F87" s="47">
        <v>333</v>
      </c>
      <c r="G87" s="48">
        <v>76</v>
      </c>
      <c r="H87" s="48">
        <v>257</v>
      </c>
      <c r="I87" s="51">
        <v>0</v>
      </c>
      <c r="J87" s="46">
        <v>0</v>
      </c>
      <c r="L87" s="53">
        <v>0</v>
      </c>
      <c r="M87" s="51">
        <v>0</v>
      </c>
      <c r="N87" s="55" t="s">
        <v>305</v>
      </c>
      <c r="AD87"/>
    </row>
    <row r="88" spans="1:30" x14ac:dyDescent="0.25">
      <c r="A88" s="44">
        <v>44260</v>
      </c>
      <c r="B88" s="56" t="s">
        <v>304</v>
      </c>
      <c r="C88" s="45">
        <v>0.72574732834345368</v>
      </c>
      <c r="D88" s="45">
        <v>0.32254317229854934</v>
      </c>
      <c r="E88" s="54">
        <v>14.323100254922295</v>
      </c>
      <c r="F88" s="47">
        <v>257</v>
      </c>
      <c r="G88" s="48">
        <v>59</v>
      </c>
      <c r="H88" s="48">
        <v>198</v>
      </c>
      <c r="I88" s="51">
        <v>1</v>
      </c>
      <c r="J88" s="46">
        <v>0</v>
      </c>
      <c r="L88" s="53">
        <v>24.545454545454547</v>
      </c>
      <c r="M88" s="51">
        <v>162</v>
      </c>
      <c r="N88" s="55" t="s">
        <v>305</v>
      </c>
      <c r="AD88"/>
    </row>
    <row r="89" spans="1:30" x14ac:dyDescent="0.25">
      <c r="A89" s="44">
        <v>44261</v>
      </c>
      <c r="B89" s="56" t="s">
        <v>306</v>
      </c>
      <c r="C89" s="45">
        <v>0.48078071026831593</v>
      </c>
      <c r="D89" s="45">
        <v>0.34807218430562309</v>
      </c>
      <c r="E89" s="54">
        <v>20.814995376895375</v>
      </c>
      <c r="F89" s="47">
        <v>360</v>
      </c>
      <c r="G89" s="48">
        <v>24</v>
      </c>
      <c r="H89" s="48">
        <v>336</v>
      </c>
      <c r="I89" s="51">
        <v>0</v>
      </c>
      <c r="J89" s="46">
        <v>0</v>
      </c>
      <c r="L89" s="53">
        <v>0</v>
      </c>
      <c r="M89" s="51">
        <v>0</v>
      </c>
      <c r="N89" s="55" t="s">
        <v>305</v>
      </c>
    </row>
    <row r="90" spans="1:30" x14ac:dyDescent="0.25">
      <c r="A90" s="44">
        <v>44262</v>
      </c>
      <c r="B90" s="56" t="s">
        <v>307</v>
      </c>
      <c r="C90" s="45">
        <v>0.4084085841444608</v>
      </c>
      <c r="D90" s="45">
        <v>0.44799646632071621</v>
      </c>
      <c r="E90" s="54">
        <v>0.95010917223013003</v>
      </c>
      <c r="F90" s="47">
        <v>336</v>
      </c>
      <c r="G90" s="48">
        <v>18</v>
      </c>
      <c r="H90" s="48">
        <v>318</v>
      </c>
      <c r="I90" s="51">
        <v>0</v>
      </c>
      <c r="J90" s="46">
        <v>0</v>
      </c>
      <c r="L90" s="53">
        <v>0</v>
      </c>
      <c r="M90" s="51">
        <v>0</v>
      </c>
      <c r="N90" s="55" t="s">
        <v>305</v>
      </c>
    </row>
    <row r="91" spans="1:30" x14ac:dyDescent="0.25">
      <c r="A91" s="44">
        <v>44263</v>
      </c>
      <c r="B91" s="56" t="s">
        <v>308</v>
      </c>
      <c r="C91" s="45">
        <v>0.69820992911090229</v>
      </c>
      <c r="D91" s="45">
        <v>0.31402307428139525</v>
      </c>
      <c r="E91" s="54">
        <v>14.77951548409183</v>
      </c>
      <c r="F91" s="47">
        <v>318</v>
      </c>
      <c r="G91" s="48">
        <v>71</v>
      </c>
      <c r="H91" s="48">
        <v>247</v>
      </c>
      <c r="I91" s="51">
        <v>0</v>
      </c>
      <c r="J91" s="46">
        <v>0</v>
      </c>
      <c r="L91" s="53">
        <v>0</v>
      </c>
      <c r="M91" s="51">
        <v>0</v>
      </c>
      <c r="N91" s="55" t="s">
        <v>305</v>
      </c>
    </row>
    <row r="92" spans="1:30" x14ac:dyDescent="0.25">
      <c r="A92" s="44">
        <v>44264</v>
      </c>
      <c r="B92" s="56" t="s">
        <v>309</v>
      </c>
      <c r="C92" s="45">
        <v>0.71731303245151612</v>
      </c>
      <c r="D92" s="45">
        <v>0.32620111976580429</v>
      </c>
      <c r="E92" s="54">
        <v>14.613314095542915</v>
      </c>
      <c r="F92" s="47">
        <v>247</v>
      </c>
      <c r="G92" s="48">
        <v>67</v>
      </c>
      <c r="H92" s="48">
        <v>180</v>
      </c>
      <c r="I92" s="51">
        <v>1</v>
      </c>
      <c r="J92" s="46">
        <v>1</v>
      </c>
      <c r="L92" s="53">
        <v>33.333333333333336</v>
      </c>
      <c r="M92" s="51">
        <v>220</v>
      </c>
      <c r="N92" s="55">
        <v>400</v>
      </c>
    </row>
    <row r="93" spans="1:30" x14ac:dyDescent="0.25">
      <c r="A93" s="44">
        <v>44265</v>
      </c>
      <c r="B93" s="56" t="s">
        <v>310</v>
      </c>
      <c r="C93" s="45">
        <v>0.72210275938736601</v>
      </c>
      <c r="D93" s="45">
        <v>0.29524656058180443</v>
      </c>
      <c r="E93" s="54">
        <v>13.755451228666523</v>
      </c>
      <c r="F93" s="47">
        <v>400</v>
      </c>
      <c r="G93" s="48">
        <v>65</v>
      </c>
      <c r="H93" s="48">
        <v>335</v>
      </c>
      <c r="I93" s="51">
        <v>0</v>
      </c>
      <c r="J93" s="46">
        <v>0</v>
      </c>
      <c r="L93" s="53">
        <v>0</v>
      </c>
      <c r="M93" s="51">
        <v>0</v>
      </c>
      <c r="N93" s="55" t="s">
        <v>305</v>
      </c>
    </row>
    <row r="94" spans="1:30" x14ac:dyDescent="0.25">
      <c r="A94" s="44">
        <v>44266</v>
      </c>
      <c r="B94" s="56" t="s">
        <v>311</v>
      </c>
      <c r="C94" s="45">
        <v>0.80798574766438658</v>
      </c>
      <c r="D94" s="45">
        <v>0.33260172622517159</v>
      </c>
      <c r="E94" s="54">
        <v>12.590783485458839</v>
      </c>
      <c r="F94" s="47">
        <v>335</v>
      </c>
      <c r="G94" s="48">
        <v>76</v>
      </c>
      <c r="H94" s="48">
        <v>259</v>
      </c>
      <c r="I94" s="51">
        <v>0</v>
      </c>
      <c r="J94" s="46">
        <v>0</v>
      </c>
      <c r="L94" s="53">
        <v>0</v>
      </c>
      <c r="M94" s="51">
        <v>0</v>
      </c>
      <c r="N94" s="55" t="s">
        <v>305</v>
      </c>
    </row>
    <row r="95" spans="1:30" x14ac:dyDescent="0.25">
      <c r="A95" s="44">
        <v>44267</v>
      </c>
      <c r="B95" s="56" t="s">
        <v>304</v>
      </c>
      <c r="C95" s="45">
        <v>0.67812661773122906</v>
      </c>
      <c r="D95" s="45">
        <v>0.3037591644893306</v>
      </c>
      <c r="E95" s="54">
        <v>15.015181122194438</v>
      </c>
      <c r="F95" s="47">
        <v>259</v>
      </c>
      <c r="G95" s="48">
        <v>64</v>
      </c>
      <c r="H95" s="48">
        <v>195</v>
      </c>
      <c r="I95" s="51">
        <v>1</v>
      </c>
      <c r="J95" s="46">
        <v>1</v>
      </c>
      <c r="L95" s="53">
        <v>31.060606060606062</v>
      </c>
      <c r="M95" s="51">
        <v>205</v>
      </c>
      <c r="N95" s="55">
        <v>400</v>
      </c>
    </row>
    <row r="96" spans="1:30" x14ac:dyDescent="0.25">
      <c r="A96" s="44">
        <v>44268</v>
      </c>
      <c r="B96" s="56" t="s">
        <v>306</v>
      </c>
      <c r="C96" s="45">
        <v>0.52916666118302957</v>
      </c>
      <c r="D96" s="45">
        <v>0.34664487078877088</v>
      </c>
      <c r="E96" s="54">
        <v>19.619477030537794</v>
      </c>
      <c r="F96" s="47">
        <v>400</v>
      </c>
      <c r="G96" s="48">
        <v>21</v>
      </c>
      <c r="H96" s="48">
        <v>379</v>
      </c>
      <c r="I96" s="51">
        <v>0</v>
      </c>
      <c r="J96" s="46">
        <v>0</v>
      </c>
      <c r="L96" s="53">
        <v>0</v>
      </c>
      <c r="M96" s="51">
        <v>0</v>
      </c>
      <c r="N96" s="55" t="s">
        <v>305</v>
      </c>
    </row>
    <row r="97" spans="1:14" x14ac:dyDescent="0.25">
      <c r="A97" s="44">
        <v>44269</v>
      </c>
      <c r="B97" s="56" t="s">
        <v>307</v>
      </c>
      <c r="C97" s="45">
        <v>0.39685703450844034</v>
      </c>
      <c r="D97" s="45">
        <v>0.49698223610540249</v>
      </c>
      <c r="E97" s="54">
        <v>2.4030048383270914</v>
      </c>
      <c r="F97" s="47">
        <v>379</v>
      </c>
      <c r="G97" s="48">
        <v>20</v>
      </c>
      <c r="H97" s="48">
        <v>359</v>
      </c>
      <c r="I97" s="51">
        <v>0</v>
      </c>
      <c r="J97" s="46">
        <v>0</v>
      </c>
      <c r="L97" s="53">
        <v>0</v>
      </c>
      <c r="M97" s="51">
        <v>0</v>
      </c>
      <c r="N97" s="55" t="s">
        <v>305</v>
      </c>
    </row>
    <row r="98" spans="1:14" x14ac:dyDescent="0.25">
      <c r="A98" s="44">
        <v>44270</v>
      </c>
      <c r="B98" s="56" t="s">
        <v>308</v>
      </c>
      <c r="C98" s="45">
        <v>0.70112682502078383</v>
      </c>
      <c r="D98" s="45">
        <v>0.31251957985313605</v>
      </c>
      <c r="E98" s="54">
        <v>14.673426115976454</v>
      </c>
      <c r="F98" s="47">
        <v>359</v>
      </c>
      <c r="G98" s="48">
        <v>69</v>
      </c>
      <c r="H98" s="48">
        <v>290</v>
      </c>
      <c r="I98" s="51">
        <v>0</v>
      </c>
      <c r="J98" s="46">
        <v>0</v>
      </c>
      <c r="L98" s="53">
        <v>0</v>
      </c>
      <c r="M98" s="51">
        <v>0</v>
      </c>
      <c r="N98" s="55" t="s">
        <v>305</v>
      </c>
    </row>
    <row r="99" spans="1:14" x14ac:dyDescent="0.25">
      <c r="A99" s="44">
        <v>44271</v>
      </c>
      <c r="B99" s="56" t="s">
        <v>309</v>
      </c>
      <c r="C99" s="45">
        <v>0.68636471935739629</v>
      </c>
      <c r="D99" s="45">
        <v>0.3477914893769099</v>
      </c>
      <c r="E99" s="54">
        <v>15.874242480468325</v>
      </c>
      <c r="F99" s="47">
        <v>290</v>
      </c>
      <c r="G99" s="48">
        <v>67</v>
      </c>
      <c r="H99" s="48">
        <v>223</v>
      </c>
      <c r="I99" s="51">
        <v>0</v>
      </c>
      <c r="J99" s="46">
        <v>0</v>
      </c>
      <c r="L99" s="53">
        <v>0</v>
      </c>
      <c r="M99" s="51">
        <v>0</v>
      </c>
      <c r="N99" s="55" t="s">
        <v>305</v>
      </c>
    </row>
    <row r="100" spans="1:14" x14ac:dyDescent="0.25">
      <c r="A100" s="44">
        <v>44272</v>
      </c>
      <c r="B100" s="56" t="s">
        <v>310</v>
      </c>
      <c r="C100" s="45">
        <v>0.70851164180818171</v>
      </c>
      <c r="D100" s="45">
        <v>0.28953779887072462</v>
      </c>
      <c r="E100" s="54">
        <v>13.944627769501029</v>
      </c>
      <c r="F100" s="47">
        <v>223</v>
      </c>
      <c r="G100" s="48">
        <v>63</v>
      </c>
      <c r="H100" s="48">
        <v>160</v>
      </c>
      <c r="I100" s="51">
        <v>1</v>
      </c>
      <c r="J100" s="46">
        <v>1</v>
      </c>
      <c r="L100" s="53">
        <v>36.363636363636367</v>
      </c>
      <c r="M100" s="51">
        <v>240</v>
      </c>
      <c r="N100" s="55">
        <v>400</v>
      </c>
    </row>
    <row r="101" spans="1:14" x14ac:dyDescent="0.25">
      <c r="A101" s="44">
        <v>44273</v>
      </c>
      <c r="B101" s="56" t="s">
        <v>311</v>
      </c>
      <c r="C101" s="45">
        <v>0.82165204567473982</v>
      </c>
      <c r="D101" s="45">
        <v>0.27277723537735066</v>
      </c>
      <c r="E101" s="54">
        <v>10.827004552862661</v>
      </c>
      <c r="F101" s="47">
        <v>400</v>
      </c>
      <c r="G101" s="48">
        <v>74</v>
      </c>
      <c r="H101" s="48">
        <v>326</v>
      </c>
      <c r="I101" s="51">
        <v>0</v>
      </c>
      <c r="J101" s="46">
        <v>0</v>
      </c>
      <c r="L101" s="53">
        <v>0</v>
      </c>
      <c r="M101" s="51">
        <v>0</v>
      </c>
      <c r="N101" s="55" t="s">
        <v>305</v>
      </c>
    </row>
    <row r="102" spans="1:14" x14ac:dyDescent="0.25">
      <c r="A102" s="44">
        <v>44274</v>
      </c>
      <c r="B102" s="56" t="s">
        <v>304</v>
      </c>
      <c r="C102" s="45">
        <v>0.70928421928413166</v>
      </c>
      <c r="D102" s="45">
        <v>0.26352431506411234</v>
      </c>
      <c r="E102" s="54">
        <v>13.301762298719536</v>
      </c>
      <c r="F102" s="47">
        <v>326</v>
      </c>
      <c r="G102" s="48">
        <v>57</v>
      </c>
      <c r="H102" s="48">
        <v>269</v>
      </c>
      <c r="I102" s="51">
        <v>0</v>
      </c>
      <c r="J102" s="46">
        <v>0</v>
      </c>
      <c r="L102" s="53">
        <v>0</v>
      </c>
      <c r="M102" s="51">
        <v>0</v>
      </c>
      <c r="N102" s="55" t="s">
        <v>305</v>
      </c>
    </row>
    <row r="103" spans="1:14" x14ac:dyDescent="0.25">
      <c r="A103" s="44">
        <v>44275</v>
      </c>
      <c r="B103" s="56" t="s">
        <v>306</v>
      </c>
      <c r="C103" s="45">
        <v>0.52709120854857627</v>
      </c>
      <c r="D103" s="45">
        <v>0.45739020557791715</v>
      </c>
      <c r="E103" s="54">
        <v>22.327175928704182</v>
      </c>
      <c r="F103" s="47">
        <v>269</v>
      </c>
      <c r="G103" s="48">
        <v>26</v>
      </c>
      <c r="H103" s="48">
        <v>243</v>
      </c>
      <c r="I103" s="51">
        <v>0</v>
      </c>
      <c r="J103" s="46">
        <v>0</v>
      </c>
      <c r="L103" s="53">
        <v>0</v>
      </c>
      <c r="M103" s="51">
        <v>0</v>
      </c>
      <c r="N103" s="55" t="s">
        <v>305</v>
      </c>
    </row>
    <row r="104" spans="1:14" x14ac:dyDescent="0.25">
      <c r="A104" s="44">
        <v>44276</v>
      </c>
      <c r="B104" s="56" t="s">
        <v>307</v>
      </c>
      <c r="C104" s="45">
        <v>0.5402986467786357</v>
      </c>
      <c r="D104" s="45">
        <v>0.38340504876764242</v>
      </c>
      <c r="E104" s="54">
        <v>20.23455364773616</v>
      </c>
      <c r="F104" s="47">
        <v>243</v>
      </c>
      <c r="G104" s="48">
        <v>21</v>
      </c>
      <c r="H104" s="48">
        <v>222</v>
      </c>
      <c r="I104" s="51">
        <v>0</v>
      </c>
      <c r="J104" s="46">
        <v>0</v>
      </c>
      <c r="L104" s="53">
        <v>0</v>
      </c>
      <c r="M104" s="51">
        <v>0</v>
      </c>
      <c r="N104" s="55" t="s">
        <v>305</v>
      </c>
    </row>
    <row r="105" spans="1:14" x14ac:dyDescent="0.25">
      <c r="A105" s="44">
        <v>44277</v>
      </c>
      <c r="B105" s="56" t="s">
        <v>308</v>
      </c>
      <c r="C105" s="45">
        <v>0.68747426395419042</v>
      </c>
      <c r="D105" s="45">
        <v>0.29481550173105975</v>
      </c>
      <c r="E105" s="54">
        <v>14.576189706644865</v>
      </c>
      <c r="F105" s="47">
        <v>222</v>
      </c>
      <c r="G105" s="48">
        <v>71</v>
      </c>
      <c r="H105" s="48">
        <v>151</v>
      </c>
      <c r="I105" s="51">
        <v>1</v>
      </c>
      <c r="J105" s="46">
        <v>1</v>
      </c>
      <c r="L105" s="53">
        <v>37.727272727272727</v>
      </c>
      <c r="M105" s="51">
        <v>249</v>
      </c>
      <c r="N105" s="55">
        <v>400</v>
      </c>
    </row>
    <row r="106" spans="1:14" x14ac:dyDescent="0.25">
      <c r="A106" s="44">
        <v>44278</v>
      </c>
      <c r="B106" s="56" t="s">
        <v>309</v>
      </c>
      <c r="C106" s="45">
        <v>0.73467240803636524</v>
      </c>
      <c r="D106" s="45">
        <v>0.3326711045917965</v>
      </c>
      <c r="E106" s="54">
        <v>14.351968717330351</v>
      </c>
      <c r="F106" s="47">
        <v>400</v>
      </c>
      <c r="G106" s="48">
        <v>64</v>
      </c>
      <c r="H106" s="48">
        <v>336</v>
      </c>
      <c r="I106" s="51">
        <v>0</v>
      </c>
      <c r="J106" s="46">
        <v>0</v>
      </c>
      <c r="L106" s="53">
        <v>0</v>
      </c>
      <c r="M106" s="51">
        <v>0</v>
      </c>
      <c r="N106" s="55" t="s">
        <v>305</v>
      </c>
    </row>
    <row r="107" spans="1:14" x14ac:dyDescent="0.25">
      <c r="A107" s="44">
        <v>44279</v>
      </c>
      <c r="B107" s="56" t="s">
        <v>310</v>
      </c>
      <c r="C107" s="45">
        <v>0.72122523412635453</v>
      </c>
      <c r="D107" s="45">
        <v>0.32221200185404569</v>
      </c>
      <c r="E107" s="54">
        <v>14.423682425464589</v>
      </c>
      <c r="F107" s="47">
        <v>336</v>
      </c>
      <c r="G107" s="48">
        <v>66</v>
      </c>
      <c r="H107" s="48">
        <v>270</v>
      </c>
      <c r="I107" s="51">
        <v>0</v>
      </c>
      <c r="J107" s="46">
        <v>0</v>
      </c>
      <c r="L107" s="53">
        <v>0</v>
      </c>
      <c r="M107" s="51">
        <v>0</v>
      </c>
      <c r="N107" s="55" t="s">
        <v>305</v>
      </c>
    </row>
    <row r="108" spans="1:14" x14ac:dyDescent="0.25">
      <c r="A108" s="44">
        <v>44280</v>
      </c>
      <c r="B108" s="56" t="s">
        <v>311</v>
      </c>
      <c r="C108" s="45">
        <v>0.77659118194507215</v>
      </c>
      <c r="D108" s="45">
        <v>0.33333575394338366</v>
      </c>
      <c r="E108" s="54">
        <v>13.361869727959476</v>
      </c>
      <c r="F108" s="47">
        <v>270</v>
      </c>
      <c r="G108" s="48">
        <v>74</v>
      </c>
      <c r="H108" s="48">
        <v>196</v>
      </c>
      <c r="I108" s="51">
        <v>1</v>
      </c>
      <c r="J108" s="46">
        <v>1</v>
      </c>
      <c r="L108" s="53">
        <v>30.90909090909091</v>
      </c>
      <c r="M108" s="51">
        <v>204</v>
      </c>
      <c r="N108" s="55">
        <v>400</v>
      </c>
    </row>
    <row r="109" spans="1:14" x14ac:dyDescent="0.25">
      <c r="A109" s="44">
        <v>44281</v>
      </c>
      <c r="B109" s="56" t="s">
        <v>304</v>
      </c>
      <c r="C109" s="45">
        <v>0.68633394921186419</v>
      </c>
      <c r="D109" s="45">
        <v>0.31901235227692909</v>
      </c>
      <c r="E109" s="54">
        <v>15.184281673561559</v>
      </c>
      <c r="F109" s="47">
        <v>400</v>
      </c>
      <c r="G109" s="48">
        <v>57</v>
      </c>
      <c r="H109" s="48">
        <v>343</v>
      </c>
      <c r="I109" s="51">
        <v>0</v>
      </c>
      <c r="J109" s="46">
        <v>0</v>
      </c>
      <c r="L109" s="53">
        <v>0</v>
      </c>
      <c r="M109" s="51">
        <v>0</v>
      </c>
      <c r="N109" s="55" t="s">
        <v>305</v>
      </c>
    </row>
    <row r="110" spans="1:14" x14ac:dyDescent="0.25">
      <c r="A110" s="44">
        <v>44282</v>
      </c>
      <c r="B110" s="56" t="s">
        <v>306</v>
      </c>
      <c r="C110" s="45">
        <v>0.56560882825402614</v>
      </c>
      <c r="D110" s="45">
        <v>0.32829164915180198</v>
      </c>
      <c r="E110" s="54">
        <v>18.30438770154662</v>
      </c>
      <c r="F110" s="47">
        <v>343</v>
      </c>
      <c r="G110" s="48">
        <v>27</v>
      </c>
      <c r="H110" s="48">
        <v>316</v>
      </c>
      <c r="I110" s="51">
        <v>0</v>
      </c>
      <c r="J110" s="46">
        <v>0</v>
      </c>
      <c r="L110" s="53">
        <v>0</v>
      </c>
      <c r="M110" s="51">
        <v>0</v>
      </c>
      <c r="N110" s="55" t="s">
        <v>305</v>
      </c>
    </row>
    <row r="111" spans="1:14" x14ac:dyDescent="0.25">
      <c r="A111" s="44">
        <v>44283</v>
      </c>
      <c r="B111" s="56" t="s">
        <v>307</v>
      </c>
      <c r="C111" s="45">
        <v>0.60710655277803971</v>
      </c>
      <c r="D111" s="45">
        <v>0.49754851715862042</v>
      </c>
      <c r="E111" s="54">
        <v>21.370607145133938</v>
      </c>
      <c r="F111" s="47">
        <v>316</v>
      </c>
      <c r="G111" s="48">
        <v>23</v>
      </c>
      <c r="H111" s="48">
        <v>293</v>
      </c>
      <c r="I111" s="51">
        <v>0</v>
      </c>
      <c r="J111" s="46">
        <v>0</v>
      </c>
      <c r="L111" s="53">
        <v>0</v>
      </c>
      <c r="M111" s="51">
        <v>0</v>
      </c>
      <c r="N111" s="55" t="s">
        <v>305</v>
      </c>
    </row>
    <row r="112" spans="1:14" x14ac:dyDescent="0.25">
      <c r="A112" s="44">
        <v>44284</v>
      </c>
      <c r="B112" s="56" t="s">
        <v>308</v>
      </c>
      <c r="C112" s="45">
        <v>0.72835863712042881</v>
      </c>
      <c r="D112" s="45">
        <v>0.30863340518601934</v>
      </c>
      <c r="E112" s="54">
        <v>13.926594433574174</v>
      </c>
      <c r="F112" s="47">
        <v>293</v>
      </c>
      <c r="G112" s="48">
        <v>70</v>
      </c>
      <c r="H112" s="48">
        <v>223</v>
      </c>
      <c r="I112" s="51">
        <v>0</v>
      </c>
      <c r="J112" s="46">
        <v>0</v>
      </c>
      <c r="L112" s="53">
        <v>0</v>
      </c>
      <c r="M112" s="51">
        <v>0</v>
      </c>
      <c r="N112" s="55" t="s">
        <v>305</v>
      </c>
    </row>
    <row r="113" spans="1:14" x14ac:dyDescent="0.25">
      <c r="A113" s="44">
        <v>44285</v>
      </c>
      <c r="B113" s="56" t="s">
        <v>309</v>
      </c>
      <c r="C113" s="45">
        <v>0.70913111489274061</v>
      </c>
      <c r="D113" s="45">
        <v>0.29877214063993351</v>
      </c>
      <c r="E113" s="54">
        <v>14.15138461793263</v>
      </c>
      <c r="F113" s="47">
        <v>223</v>
      </c>
      <c r="G113" s="48">
        <v>63</v>
      </c>
      <c r="H113" s="48">
        <v>160</v>
      </c>
      <c r="I113" s="51">
        <v>1</v>
      </c>
      <c r="J113" s="46">
        <v>0</v>
      </c>
      <c r="L113" s="53">
        <v>35.303030303030305</v>
      </c>
      <c r="M113" s="51">
        <v>233</v>
      </c>
      <c r="N113" s="55" t="s">
        <v>305</v>
      </c>
    </row>
    <row r="114" spans="1:14" x14ac:dyDescent="0.25">
      <c r="A114" s="44">
        <v>44286</v>
      </c>
      <c r="B114" s="56" t="s">
        <v>310</v>
      </c>
      <c r="C114" s="45">
        <v>0.70817243351454606</v>
      </c>
      <c r="D114" s="45">
        <v>0.29150392639666955</v>
      </c>
      <c r="E114" s="54">
        <v>13.999955829170965</v>
      </c>
      <c r="F114" s="47">
        <v>393</v>
      </c>
      <c r="G114" s="48">
        <v>67</v>
      </c>
      <c r="H114" s="48">
        <v>326</v>
      </c>
      <c r="I114" s="51">
        <v>0</v>
      </c>
      <c r="J114" s="46">
        <v>0</v>
      </c>
      <c r="L114" s="53">
        <v>0</v>
      </c>
      <c r="M114" s="51">
        <v>0</v>
      </c>
      <c r="N114" s="55" t="s">
        <v>305</v>
      </c>
    </row>
    <row r="115" spans="1:14" x14ac:dyDescent="0.25">
      <c r="A115" s="44">
        <v>44287</v>
      </c>
      <c r="B115" s="56" t="s">
        <v>311</v>
      </c>
      <c r="C115" s="45">
        <v>0.81446679369950326</v>
      </c>
      <c r="D115" s="45">
        <v>0.31358353818914919</v>
      </c>
      <c r="E115" s="54">
        <v>11.978801867751503</v>
      </c>
      <c r="F115" s="47">
        <v>326</v>
      </c>
      <c r="G115" s="48">
        <v>76</v>
      </c>
      <c r="H115" s="48">
        <v>250</v>
      </c>
      <c r="I115" s="51">
        <v>0</v>
      </c>
      <c r="J115" s="46">
        <v>0</v>
      </c>
      <c r="L115" s="53">
        <v>0</v>
      </c>
      <c r="M115" s="51">
        <v>0</v>
      </c>
      <c r="N115" s="55" t="s">
        <v>305</v>
      </c>
    </row>
    <row r="116" spans="1:14" x14ac:dyDescent="0.25">
      <c r="A116" s="44">
        <v>44288</v>
      </c>
      <c r="B116" s="56" t="s">
        <v>304</v>
      </c>
      <c r="C116" s="45">
        <v>0.64915079010687005</v>
      </c>
      <c r="D116" s="45">
        <v>0.3002982839227975</v>
      </c>
      <c r="E116" s="54">
        <v>15.627539851582258</v>
      </c>
      <c r="F116" s="47">
        <v>250</v>
      </c>
      <c r="G116" s="48">
        <v>62</v>
      </c>
      <c r="H116" s="48">
        <v>188</v>
      </c>
      <c r="I116" s="51">
        <v>1</v>
      </c>
      <c r="J116" s="46">
        <v>1</v>
      </c>
      <c r="L116" s="53">
        <v>32.121212121212125</v>
      </c>
      <c r="M116" s="51">
        <v>212</v>
      </c>
      <c r="N116" s="55">
        <v>400</v>
      </c>
    </row>
    <row r="117" spans="1:14" x14ac:dyDescent="0.25">
      <c r="A117" s="44">
        <v>44289</v>
      </c>
      <c r="B117" s="56" t="s">
        <v>306</v>
      </c>
      <c r="C117" s="45">
        <v>0.56755936964864595</v>
      </c>
      <c r="D117" s="45">
        <v>0.37426514835263769</v>
      </c>
      <c r="E117" s="54">
        <v>19.3609386888958</v>
      </c>
      <c r="F117" s="47">
        <v>400</v>
      </c>
      <c r="G117" s="48">
        <v>23</v>
      </c>
      <c r="H117" s="48">
        <v>377</v>
      </c>
      <c r="I117" s="51">
        <v>0</v>
      </c>
      <c r="J117" s="46">
        <v>0</v>
      </c>
      <c r="L117" s="53">
        <v>0</v>
      </c>
      <c r="M117" s="51">
        <v>0</v>
      </c>
      <c r="N117" s="55" t="s">
        <v>305</v>
      </c>
    </row>
    <row r="118" spans="1:14" x14ac:dyDescent="0.25">
      <c r="A118" s="44">
        <v>44290</v>
      </c>
      <c r="B118" s="56" t="s">
        <v>307</v>
      </c>
      <c r="C118" s="45">
        <v>0.56873401201325435</v>
      </c>
      <c r="D118" s="45">
        <v>0.31509275568228434</v>
      </c>
      <c r="E118" s="54">
        <v>17.912609848056718</v>
      </c>
      <c r="F118" s="47">
        <v>377</v>
      </c>
      <c r="G118" s="48">
        <v>19</v>
      </c>
      <c r="H118" s="48">
        <v>358</v>
      </c>
      <c r="I118" s="51">
        <v>0</v>
      </c>
      <c r="J118" s="46">
        <v>0</v>
      </c>
      <c r="L118" s="53">
        <v>0</v>
      </c>
      <c r="M118" s="51">
        <v>0</v>
      </c>
      <c r="N118" s="55" t="s">
        <v>305</v>
      </c>
    </row>
    <row r="119" spans="1:14" x14ac:dyDescent="0.25">
      <c r="A119" s="44">
        <v>44291</v>
      </c>
      <c r="B119" s="56" t="s">
        <v>308</v>
      </c>
      <c r="C119" s="45">
        <v>0.68772804642430085</v>
      </c>
      <c r="D119" s="45">
        <v>0.29341169390717259</v>
      </c>
      <c r="E119" s="54">
        <v>14.536407539588922</v>
      </c>
      <c r="F119" s="47">
        <v>358</v>
      </c>
      <c r="G119" s="48">
        <v>72</v>
      </c>
      <c r="H119" s="48">
        <v>286</v>
      </c>
      <c r="I119" s="51">
        <v>0</v>
      </c>
      <c r="J119" s="46">
        <v>0</v>
      </c>
      <c r="L119" s="53">
        <v>0</v>
      </c>
      <c r="M119" s="51">
        <v>0</v>
      </c>
      <c r="N119" s="55" t="s">
        <v>305</v>
      </c>
    </row>
    <row r="120" spans="1:14" x14ac:dyDescent="0.25">
      <c r="A120" s="44">
        <v>44292</v>
      </c>
      <c r="B120" s="56" t="s">
        <v>309</v>
      </c>
      <c r="C120" s="45">
        <v>0.72515790259700119</v>
      </c>
      <c r="D120" s="45">
        <v>0.27824115451724346</v>
      </c>
      <c r="E120" s="54">
        <v>13.273998046085813</v>
      </c>
      <c r="F120" s="47">
        <v>286</v>
      </c>
      <c r="G120" s="48">
        <v>63</v>
      </c>
      <c r="H120" s="48">
        <v>223</v>
      </c>
      <c r="I120" s="51">
        <v>0</v>
      </c>
      <c r="J120" s="46">
        <v>0</v>
      </c>
      <c r="L120" s="53">
        <v>0</v>
      </c>
      <c r="M120" s="51">
        <v>0</v>
      </c>
      <c r="N120" s="55" t="s">
        <v>305</v>
      </c>
    </row>
    <row r="121" spans="1:14" x14ac:dyDescent="0.25">
      <c r="A121" s="44">
        <v>44293</v>
      </c>
      <c r="B121" s="56" t="s">
        <v>310</v>
      </c>
      <c r="C121" s="45">
        <v>0.67935168920639655</v>
      </c>
      <c r="D121" s="45">
        <v>0.29666475542558213</v>
      </c>
      <c r="E121" s="54">
        <v>14.815513589260455</v>
      </c>
      <c r="F121" s="47">
        <v>223</v>
      </c>
      <c r="G121" s="48">
        <v>64</v>
      </c>
      <c r="H121" s="48">
        <v>159</v>
      </c>
      <c r="I121" s="51">
        <v>1</v>
      </c>
      <c r="J121" s="46">
        <v>1</v>
      </c>
      <c r="L121" s="53">
        <v>36.515151515151516</v>
      </c>
      <c r="M121" s="51">
        <v>241</v>
      </c>
      <c r="N121" s="55">
        <v>400</v>
      </c>
    </row>
    <row r="122" spans="1:14" x14ac:dyDescent="0.25">
      <c r="A122" s="44">
        <v>44294</v>
      </c>
      <c r="B122" s="56" t="s">
        <v>311</v>
      </c>
      <c r="C122" s="45">
        <v>0.75708612504750039</v>
      </c>
      <c r="D122" s="45">
        <v>0.31758429543328887</v>
      </c>
      <c r="E122" s="54">
        <v>13.451956089258925</v>
      </c>
      <c r="F122" s="47">
        <v>400</v>
      </c>
      <c r="G122" s="48">
        <v>77</v>
      </c>
      <c r="H122" s="48">
        <v>323</v>
      </c>
      <c r="I122" s="51">
        <v>0</v>
      </c>
      <c r="J122" s="46">
        <v>0</v>
      </c>
      <c r="L122" s="53">
        <v>0</v>
      </c>
      <c r="M122" s="51">
        <v>0</v>
      </c>
      <c r="N122" s="55" t="s">
        <v>305</v>
      </c>
    </row>
    <row r="123" spans="1:14" x14ac:dyDescent="0.25">
      <c r="A123" s="44">
        <v>44295</v>
      </c>
      <c r="B123" s="56" t="s">
        <v>304</v>
      </c>
      <c r="C123" s="45">
        <v>0.67762306917568349</v>
      </c>
      <c r="D123" s="45">
        <v>0.35616182714223155</v>
      </c>
      <c r="E123" s="54">
        <v>16.284930191197155</v>
      </c>
      <c r="F123" s="47">
        <v>323</v>
      </c>
      <c r="G123" s="48">
        <v>57</v>
      </c>
      <c r="H123" s="48">
        <v>266</v>
      </c>
      <c r="I123" s="51">
        <v>0</v>
      </c>
      <c r="J123" s="46">
        <v>0</v>
      </c>
      <c r="L123" s="53">
        <v>0</v>
      </c>
      <c r="M123" s="51">
        <v>0</v>
      </c>
      <c r="N123" s="55" t="s">
        <v>305</v>
      </c>
    </row>
    <row r="124" spans="1:14" x14ac:dyDescent="0.25">
      <c r="A124" s="44">
        <v>44296</v>
      </c>
      <c r="B124" s="56" t="s">
        <v>306</v>
      </c>
      <c r="C124" s="45">
        <v>0.51550634817574104</v>
      </c>
      <c r="D124" s="45">
        <v>0.34813434822737704</v>
      </c>
      <c r="E124" s="54">
        <v>19.983072001239265</v>
      </c>
      <c r="F124" s="47">
        <v>266</v>
      </c>
      <c r="G124" s="48">
        <v>19</v>
      </c>
      <c r="H124" s="48">
        <v>247</v>
      </c>
      <c r="I124" s="51">
        <v>0</v>
      </c>
      <c r="J124" s="46">
        <v>0</v>
      </c>
      <c r="L124" s="53">
        <v>0</v>
      </c>
      <c r="M124" s="51">
        <v>0</v>
      </c>
      <c r="N124" s="55" t="s">
        <v>305</v>
      </c>
    </row>
    <row r="125" spans="1:14" x14ac:dyDescent="0.25">
      <c r="A125" s="44">
        <v>44297</v>
      </c>
      <c r="B125" s="56" t="s">
        <v>307</v>
      </c>
      <c r="C125" s="45">
        <v>0.55927012361307671</v>
      </c>
      <c r="D125" s="45">
        <v>0.40034016685436619</v>
      </c>
      <c r="E125" s="54">
        <v>20.185681037790946</v>
      </c>
      <c r="F125" s="47">
        <v>247</v>
      </c>
      <c r="G125" s="48">
        <v>22</v>
      </c>
      <c r="H125" s="48">
        <v>225</v>
      </c>
      <c r="I125" s="51">
        <v>0</v>
      </c>
      <c r="J125" s="46">
        <v>0</v>
      </c>
      <c r="L125" s="53">
        <v>0</v>
      </c>
      <c r="M125" s="51">
        <v>0</v>
      </c>
      <c r="N125" s="55" t="s">
        <v>305</v>
      </c>
    </row>
    <row r="126" spans="1:14" x14ac:dyDescent="0.25">
      <c r="A126" s="44">
        <v>44298</v>
      </c>
      <c r="B126" s="56" t="s">
        <v>308</v>
      </c>
      <c r="C126" s="45">
        <v>0.709451615599755</v>
      </c>
      <c r="D126" s="45">
        <v>0.29060859267950134</v>
      </c>
      <c r="E126" s="54">
        <v>13.947767449913911</v>
      </c>
      <c r="F126" s="47">
        <v>225</v>
      </c>
      <c r="G126" s="48">
        <v>70</v>
      </c>
      <c r="H126" s="48">
        <v>155</v>
      </c>
      <c r="I126" s="51">
        <v>1</v>
      </c>
      <c r="J126" s="46">
        <v>0</v>
      </c>
      <c r="L126" s="53">
        <v>30.90909090909091</v>
      </c>
      <c r="M126" s="51">
        <v>204</v>
      </c>
      <c r="N126" s="55" t="s">
        <v>305</v>
      </c>
    </row>
    <row r="127" spans="1:14" x14ac:dyDescent="0.25">
      <c r="A127" s="44">
        <v>44299</v>
      </c>
      <c r="B127" s="56" t="s">
        <v>309</v>
      </c>
      <c r="C127" s="45">
        <v>0.68444695788168974</v>
      </c>
      <c r="D127" s="45">
        <v>0.32164229476461226</v>
      </c>
      <c r="E127" s="54">
        <v>15.292688085190139</v>
      </c>
      <c r="F127" s="47">
        <v>359</v>
      </c>
      <c r="G127" s="48">
        <v>68</v>
      </c>
      <c r="H127" s="48">
        <v>291</v>
      </c>
      <c r="I127" s="51">
        <v>0</v>
      </c>
      <c r="J127" s="46">
        <v>0</v>
      </c>
      <c r="L127" s="53">
        <v>0</v>
      </c>
      <c r="M127" s="51">
        <v>0</v>
      </c>
      <c r="N127" s="55" t="s">
        <v>305</v>
      </c>
    </row>
    <row r="128" spans="1:14" x14ac:dyDescent="0.25">
      <c r="A128" s="44">
        <v>44300</v>
      </c>
      <c r="B128" s="56" t="s">
        <v>310</v>
      </c>
      <c r="C128" s="45">
        <v>0.68381502905575819</v>
      </c>
      <c r="D128" s="45">
        <v>0.3120228084211969</v>
      </c>
      <c r="E128" s="54">
        <v>15.07698670477053</v>
      </c>
      <c r="F128" s="47">
        <v>291</v>
      </c>
      <c r="G128" s="48">
        <v>66</v>
      </c>
      <c r="H128" s="48">
        <v>225</v>
      </c>
      <c r="I128" s="51">
        <v>0</v>
      </c>
      <c r="J128" s="46">
        <v>0</v>
      </c>
      <c r="L128" s="53">
        <v>0</v>
      </c>
      <c r="M128" s="51">
        <v>0</v>
      </c>
      <c r="N128" s="55" t="s">
        <v>305</v>
      </c>
    </row>
    <row r="129" spans="1:14" x14ac:dyDescent="0.25">
      <c r="A129" s="44">
        <v>44301</v>
      </c>
      <c r="B129" s="56" t="s">
        <v>311</v>
      </c>
      <c r="C129" s="45">
        <v>0.79479154877289382</v>
      </c>
      <c r="D129" s="45">
        <v>0.3106590296699982</v>
      </c>
      <c r="E129" s="54">
        <v>12.380819541530506</v>
      </c>
      <c r="F129" s="47">
        <v>225</v>
      </c>
      <c r="G129" s="48">
        <v>68</v>
      </c>
      <c r="H129" s="48">
        <v>157</v>
      </c>
      <c r="I129" s="51">
        <v>1</v>
      </c>
      <c r="J129" s="46">
        <v>0</v>
      </c>
      <c r="L129" s="53">
        <v>34.696969696969695</v>
      </c>
      <c r="M129" s="51">
        <v>229</v>
      </c>
      <c r="N129" s="55" t="s">
        <v>305</v>
      </c>
    </row>
    <row r="130" spans="1:14" x14ac:dyDescent="0.25">
      <c r="A130" s="44">
        <v>44302</v>
      </c>
      <c r="B130" s="56" t="s">
        <v>304</v>
      </c>
      <c r="C130" s="45">
        <v>0.70225307998585274</v>
      </c>
      <c r="D130" s="45">
        <v>0.31069086247031136</v>
      </c>
      <c r="E130" s="54">
        <v>14.602506779627008</v>
      </c>
      <c r="F130" s="47">
        <v>386</v>
      </c>
      <c r="G130" s="48">
        <v>58</v>
      </c>
      <c r="H130" s="48">
        <v>328</v>
      </c>
      <c r="I130" s="51">
        <v>0</v>
      </c>
      <c r="J130" s="46">
        <v>0</v>
      </c>
      <c r="L130" s="53">
        <v>0</v>
      </c>
      <c r="M130" s="51">
        <v>0</v>
      </c>
      <c r="N130" s="55" t="s">
        <v>305</v>
      </c>
    </row>
    <row r="131" spans="1:14" x14ac:dyDescent="0.25">
      <c r="A131" s="44">
        <v>44303</v>
      </c>
      <c r="B131" s="56" t="s">
        <v>306</v>
      </c>
      <c r="C131" s="45">
        <v>0.47466106184288998</v>
      </c>
      <c r="D131" s="45">
        <v>0.38496246492104197</v>
      </c>
      <c r="E131" s="54">
        <v>21.84723367387565</v>
      </c>
      <c r="F131" s="47">
        <v>328</v>
      </c>
      <c r="G131" s="48">
        <v>26</v>
      </c>
      <c r="H131" s="48">
        <v>302</v>
      </c>
      <c r="I131" s="51">
        <v>0</v>
      </c>
      <c r="J131" s="46">
        <v>0</v>
      </c>
      <c r="L131" s="53">
        <v>0</v>
      </c>
      <c r="M131" s="51">
        <v>0</v>
      </c>
      <c r="N131" s="55" t="s">
        <v>305</v>
      </c>
    </row>
    <row r="132" spans="1:14" x14ac:dyDescent="0.25">
      <c r="A132" s="44">
        <v>44304</v>
      </c>
      <c r="B132" s="56" t="s">
        <v>307</v>
      </c>
      <c r="C132" s="45">
        <v>0.56697825888073594</v>
      </c>
      <c r="D132" s="45">
        <v>0.44928070394651576</v>
      </c>
      <c r="E132" s="54">
        <v>21.175258681578715</v>
      </c>
      <c r="F132" s="47">
        <v>302</v>
      </c>
      <c r="G132" s="48">
        <v>22</v>
      </c>
      <c r="H132" s="48">
        <v>280</v>
      </c>
      <c r="I132" s="51">
        <v>0</v>
      </c>
      <c r="J132" s="46">
        <v>0</v>
      </c>
      <c r="L132" s="53">
        <v>0</v>
      </c>
      <c r="M132" s="51">
        <v>0</v>
      </c>
      <c r="N132" s="55" t="s">
        <v>305</v>
      </c>
    </row>
    <row r="133" spans="1:14" x14ac:dyDescent="0.25">
      <c r="A133" s="44">
        <v>44305</v>
      </c>
      <c r="B133" s="56" t="s">
        <v>308</v>
      </c>
      <c r="C133" s="45">
        <v>0.73824887149995799</v>
      </c>
      <c r="D133" s="45">
        <v>0.29471134017638967</v>
      </c>
      <c r="E133" s="54">
        <v>13.35509924823436</v>
      </c>
      <c r="F133" s="47">
        <v>280</v>
      </c>
      <c r="G133" s="48">
        <v>69</v>
      </c>
      <c r="H133" s="48">
        <v>211</v>
      </c>
      <c r="I133" s="51">
        <v>0</v>
      </c>
      <c r="J133" s="46">
        <v>0</v>
      </c>
      <c r="L133" s="53">
        <v>0</v>
      </c>
      <c r="M133" s="51">
        <v>0</v>
      </c>
      <c r="N133" s="55" t="s">
        <v>305</v>
      </c>
    </row>
    <row r="134" spans="1:14" x14ac:dyDescent="0.25">
      <c r="A134" s="44">
        <v>44306</v>
      </c>
      <c r="B134" s="56" t="s">
        <v>309</v>
      </c>
      <c r="C134" s="45">
        <v>0.7142745275543505</v>
      </c>
      <c r="D134" s="45">
        <v>0.35493910597406375</v>
      </c>
      <c r="E134" s="54">
        <v>15.375949882073119</v>
      </c>
      <c r="F134" s="47">
        <v>211</v>
      </c>
      <c r="G134" s="48">
        <v>68</v>
      </c>
      <c r="H134" s="48">
        <v>143</v>
      </c>
      <c r="I134" s="51">
        <v>1</v>
      </c>
      <c r="J134" s="46">
        <v>1</v>
      </c>
      <c r="L134" s="53">
        <v>38.939393939393945</v>
      </c>
      <c r="M134" s="51">
        <v>257</v>
      </c>
      <c r="N134" s="55">
        <v>400</v>
      </c>
    </row>
    <row r="135" spans="1:14" x14ac:dyDescent="0.25">
      <c r="A135" s="44">
        <v>44307</v>
      </c>
      <c r="B135" s="56" t="s">
        <v>310</v>
      </c>
      <c r="C135" s="45">
        <v>0.73111747384041259</v>
      </c>
      <c r="D135" s="45">
        <v>0.29721450710405772</v>
      </c>
      <c r="E135" s="54">
        <v>13.586328798327482</v>
      </c>
      <c r="F135" s="47">
        <v>400</v>
      </c>
      <c r="G135" s="48">
        <v>67</v>
      </c>
      <c r="H135" s="48">
        <v>333</v>
      </c>
      <c r="I135" s="51">
        <v>0</v>
      </c>
      <c r="J135" s="46">
        <v>0</v>
      </c>
      <c r="L135" s="53">
        <v>0</v>
      </c>
      <c r="M135" s="51">
        <v>0</v>
      </c>
      <c r="N135" s="55" t="s">
        <v>305</v>
      </c>
    </row>
    <row r="136" spans="1:14" x14ac:dyDescent="0.25">
      <c r="A136" s="44">
        <v>44308</v>
      </c>
      <c r="B136" s="56" t="s">
        <v>311</v>
      </c>
      <c r="C136" s="45">
        <v>0.78172656910149774</v>
      </c>
      <c r="D136" s="45">
        <v>0.30577967979995785</v>
      </c>
      <c r="E136" s="54">
        <v>12.577274656763041</v>
      </c>
      <c r="F136" s="47">
        <v>333</v>
      </c>
      <c r="G136" s="48">
        <v>72</v>
      </c>
      <c r="H136" s="48">
        <v>261</v>
      </c>
      <c r="I136" s="51">
        <v>0</v>
      </c>
      <c r="J136" s="46">
        <v>0</v>
      </c>
      <c r="L136" s="53">
        <v>0</v>
      </c>
      <c r="M136" s="51">
        <v>0</v>
      </c>
      <c r="N136" s="55" t="s">
        <v>305</v>
      </c>
    </row>
    <row r="137" spans="1:14" x14ac:dyDescent="0.25">
      <c r="A137" s="44">
        <v>44309</v>
      </c>
      <c r="B137" s="56" t="s">
        <v>304</v>
      </c>
      <c r="C137" s="45">
        <v>0.67521612105966911</v>
      </c>
      <c r="D137" s="45">
        <v>0.31593220791785875</v>
      </c>
      <c r="E137" s="54">
        <v>15.37718608459655</v>
      </c>
      <c r="F137" s="47">
        <v>261</v>
      </c>
      <c r="G137" s="48">
        <v>57</v>
      </c>
      <c r="H137" s="48">
        <v>204</v>
      </c>
      <c r="I137" s="51">
        <v>0</v>
      </c>
      <c r="J137" s="46">
        <v>0</v>
      </c>
      <c r="L137" s="53">
        <v>0</v>
      </c>
      <c r="M137" s="51">
        <v>0</v>
      </c>
      <c r="N137" s="55" t="s">
        <v>305</v>
      </c>
    </row>
    <row r="138" spans="1:14" x14ac:dyDescent="0.25">
      <c r="A138" s="44">
        <v>44310</v>
      </c>
      <c r="B138" s="56" t="s">
        <v>306</v>
      </c>
      <c r="C138" s="45">
        <v>0.54230779115529826</v>
      </c>
      <c r="D138" s="45">
        <v>0.37410036387370432</v>
      </c>
      <c r="E138" s="54">
        <v>19.963021745241747</v>
      </c>
      <c r="F138" s="47">
        <v>204</v>
      </c>
      <c r="G138" s="48">
        <v>27</v>
      </c>
      <c r="H138" s="48">
        <v>177</v>
      </c>
      <c r="I138" s="51">
        <v>1</v>
      </c>
      <c r="J138" s="46">
        <v>0</v>
      </c>
      <c r="L138" s="53">
        <v>33.484848484848484</v>
      </c>
      <c r="M138" s="51">
        <v>221</v>
      </c>
      <c r="N138" s="55" t="s">
        <v>305</v>
      </c>
    </row>
    <row r="139" spans="1:14" x14ac:dyDescent="0.25">
      <c r="A139" s="44">
        <v>44311</v>
      </c>
      <c r="B139" s="56" t="s">
        <v>307</v>
      </c>
      <c r="C139" s="45">
        <v>0.4677676981692766</v>
      </c>
      <c r="D139" s="45">
        <v>0.52764050418735398</v>
      </c>
      <c r="E139" s="54">
        <v>1.436947344433857</v>
      </c>
      <c r="F139" s="47">
        <v>398</v>
      </c>
      <c r="G139" s="48">
        <v>22</v>
      </c>
      <c r="H139" s="48">
        <v>376</v>
      </c>
      <c r="I139" s="51">
        <v>0</v>
      </c>
      <c r="J139" s="46">
        <v>0</v>
      </c>
      <c r="L139" s="53">
        <v>0</v>
      </c>
      <c r="M139" s="51">
        <v>0</v>
      </c>
      <c r="N139" s="55" t="s">
        <v>305</v>
      </c>
    </row>
    <row r="140" spans="1:14" x14ac:dyDescent="0.25">
      <c r="A140" s="44">
        <v>44312</v>
      </c>
      <c r="B140" s="56" t="s">
        <v>308</v>
      </c>
      <c r="C140" s="45">
        <v>0.68421881917477068</v>
      </c>
      <c r="D140" s="45">
        <v>0.30646520150746803</v>
      </c>
      <c r="E140" s="54">
        <v>14.933913175984737</v>
      </c>
      <c r="F140" s="47">
        <v>376</v>
      </c>
      <c r="G140" s="48">
        <v>71</v>
      </c>
      <c r="H140" s="48">
        <v>305</v>
      </c>
      <c r="I140" s="51">
        <v>0</v>
      </c>
      <c r="J140" s="46">
        <v>0</v>
      </c>
      <c r="L140" s="53">
        <v>0</v>
      </c>
      <c r="M140" s="51">
        <v>0</v>
      </c>
      <c r="N140" s="55" t="s">
        <v>305</v>
      </c>
    </row>
    <row r="141" spans="1:14" x14ac:dyDescent="0.25">
      <c r="A141" s="44">
        <v>44313</v>
      </c>
      <c r="B141" s="56" t="s">
        <v>309</v>
      </c>
      <c r="C141" s="45">
        <v>0.73934639515364886</v>
      </c>
      <c r="D141" s="45">
        <v>0.32319455131142444</v>
      </c>
      <c r="E141" s="54">
        <v>14.012355747786613</v>
      </c>
      <c r="F141" s="47">
        <v>305</v>
      </c>
      <c r="G141" s="48">
        <v>68</v>
      </c>
      <c r="H141" s="48">
        <v>237</v>
      </c>
      <c r="I141" s="51">
        <v>0</v>
      </c>
      <c r="J141" s="46">
        <v>0</v>
      </c>
      <c r="L141" s="53">
        <v>0</v>
      </c>
      <c r="M141" s="51">
        <v>0</v>
      </c>
      <c r="N141" s="55" t="s">
        <v>305</v>
      </c>
    </row>
    <row r="142" spans="1:14" x14ac:dyDescent="0.25">
      <c r="A142" s="44">
        <v>44314</v>
      </c>
      <c r="B142" s="56" t="s">
        <v>310</v>
      </c>
      <c r="C142" s="45">
        <v>0.69590033223790926</v>
      </c>
      <c r="D142" s="45">
        <v>0.31409043919856766</v>
      </c>
      <c r="E142" s="54">
        <v>14.8365625670558</v>
      </c>
      <c r="F142" s="47">
        <v>237</v>
      </c>
      <c r="G142" s="48">
        <v>65</v>
      </c>
      <c r="H142" s="48">
        <v>172</v>
      </c>
      <c r="I142" s="51">
        <v>1</v>
      </c>
      <c r="J142" s="46">
        <v>1</v>
      </c>
      <c r="L142" s="53">
        <v>34.545454545454547</v>
      </c>
      <c r="M142" s="51">
        <v>228</v>
      </c>
      <c r="N142" s="55">
        <v>400</v>
      </c>
    </row>
    <row r="143" spans="1:14" x14ac:dyDescent="0.25">
      <c r="A143" s="44">
        <v>44315</v>
      </c>
      <c r="B143" s="56" t="s">
        <v>311</v>
      </c>
      <c r="C143" s="45">
        <v>0.80229369773086356</v>
      </c>
      <c r="D143" s="45">
        <v>0.3391699955690588</v>
      </c>
      <c r="E143" s="54">
        <v>12.885031148116685</v>
      </c>
      <c r="F143" s="47">
        <v>400</v>
      </c>
      <c r="G143" s="48">
        <v>72</v>
      </c>
      <c r="H143" s="48">
        <v>328</v>
      </c>
      <c r="I143" s="51">
        <v>0</v>
      </c>
      <c r="J143" s="46">
        <v>0</v>
      </c>
      <c r="L143" s="53">
        <v>0</v>
      </c>
      <c r="M143" s="51">
        <v>0</v>
      </c>
      <c r="N143" s="55" t="s">
        <v>305</v>
      </c>
    </row>
    <row r="144" spans="1:14" x14ac:dyDescent="0.25">
      <c r="A144" s="44">
        <v>44316</v>
      </c>
      <c r="B144" s="56" t="s">
        <v>304</v>
      </c>
      <c r="C144" s="45">
        <v>0.72066413714353816</v>
      </c>
      <c r="D144" s="45">
        <v>0.33175794576907991</v>
      </c>
      <c r="E144" s="54">
        <v>14.666251407013002</v>
      </c>
      <c r="F144" s="47">
        <v>328</v>
      </c>
      <c r="G144" s="48">
        <v>61</v>
      </c>
      <c r="H144" s="48">
        <v>267</v>
      </c>
      <c r="I144" s="51">
        <v>0</v>
      </c>
      <c r="J144" s="46">
        <v>0</v>
      </c>
      <c r="L144" s="53">
        <v>0</v>
      </c>
      <c r="M144" s="51">
        <v>0</v>
      </c>
      <c r="N144" s="55" t="s">
        <v>305</v>
      </c>
    </row>
    <row r="145" spans="1:14" x14ac:dyDescent="0.25">
      <c r="A145" s="44">
        <v>44317</v>
      </c>
      <c r="B145" s="56" t="s">
        <v>306</v>
      </c>
      <c r="C145" s="45">
        <v>0.51788931913005487</v>
      </c>
      <c r="D145" s="45">
        <v>0.33634483957507755</v>
      </c>
      <c r="E145" s="54">
        <v>19.642932490680543</v>
      </c>
      <c r="F145" s="47">
        <v>267</v>
      </c>
      <c r="G145" s="48">
        <v>27</v>
      </c>
      <c r="H145" s="48">
        <v>240</v>
      </c>
      <c r="I145" s="51">
        <v>0</v>
      </c>
      <c r="J145" s="46">
        <v>0</v>
      </c>
      <c r="L145" s="53">
        <v>0</v>
      </c>
      <c r="M145" s="51">
        <v>0</v>
      </c>
      <c r="N145" s="55" t="s">
        <v>305</v>
      </c>
    </row>
    <row r="146" spans="1:14" x14ac:dyDescent="0.25">
      <c r="A146" s="44">
        <v>44318</v>
      </c>
      <c r="B146" s="56" t="s">
        <v>307</v>
      </c>
      <c r="C146" s="45">
        <v>0.55885751267016381</v>
      </c>
      <c r="D146" s="45">
        <v>0.43802018371145596</v>
      </c>
      <c r="E146" s="54">
        <v>21.099904104991012</v>
      </c>
      <c r="F146" s="47">
        <v>240</v>
      </c>
      <c r="G146" s="48">
        <v>20</v>
      </c>
      <c r="H146" s="48">
        <v>220</v>
      </c>
      <c r="I146" s="51">
        <v>0</v>
      </c>
      <c r="J146" s="46">
        <v>0</v>
      </c>
      <c r="L146" s="53">
        <v>0</v>
      </c>
      <c r="M146" s="51">
        <v>0</v>
      </c>
      <c r="N146" s="55" t="s">
        <v>305</v>
      </c>
    </row>
    <row r="147" spans="1:14" x14ac:dyDescent="0.25">
      <c r="A147" s="44">
        <v>44319</v>
      </c>
      <c r="B147" s="56" t="s">
        <v>308</v>
      </c>
      <c r="C147" s="45">
        <v>0.71191724591805527</v>
      </c>
      <c r="D147" s="45">
        <v>0.28998762062038319</v>
      </c>
      <c r="E147" s="54">
        <v>13.87368899285587</v>
      </c>
      <c r="F147" s="47">
        <v>220</v>
      </c>
      <c r="G147" s="48">
        <v>68</v>
      </c>
      <c r="H147" s="48">
        <v>152</v>
      </c>
      <c r="I147" s="51">
        <v>1</v>
      </c>
      <c r="J147" s="46">
        <v>1</v>
      </c>
      <c r="L147" s="53">
        <v>37.575757575757578</v>
      </c>
      <c r="M147" s="51">
        <v>248</v>
      </c>
      <c r="N147" s="55">
        <v>400</v>
      </c>
    </row>
    <row r="148" spans="1:14" x14ac:dyDescent="0.25">
      <c r="A148" s="44">
        <v>44320</v>
      </c>
      <c r="B148" s="56" t="s">
        <v>309</v>
      </c>
      <c r="C148" s="45">
        <v>0.72785845156641527</v>
      </c>
      <c r="D148" s="45">
        <v>0.28359716187135375</v>
      </c>
      <c r="E148" s="54">
        <v>13.337729047318524</v>
      </c>
      <c r="F148" s="47">
        <v>400</v>
      </c>
      <c r="G148" s="48">
        <v>65</v>
      </c>
      <c r="H148" s="48">
        <v>335</v>
      </c>
      <c r="I148" s="51">
        <v>0</v>
      </c>
      <c r="J148" s="46">
        <v>0</v>
      </c>
      <c r="L148" s="53">
        <v>0</v>
      </c>
      <c r="M148" s="51">
        <v>0</v>
      </c>
      <c r="N148" s="55" t="s">
        <v>305</v>
      </c>
    </row>
    <row r="149" spans="1:14" x14ac:dyDescent="0.25">
      <c r="A149" s="44">
        <v>44321</v>
      </c>
      <c r="B149" s="56" t="s">
        <v>310</v>
      </c>
      <c r="C149" s="45">
        <v>0.69750448241388763</v>
      </c>
      <c r="D149" s="45">
        <v>0.29622877801556341</v>
      </c>
      <c r="E149" s="54">
        <v>14.36938309444022</v>
      </c>
      <c r="F149" s="47">
        <v>335</v>
      </c>
      <c r="G149" s="48">
        <v>65</v>
      </c>
      <c r="H149" s="48">
        <v>270</v>
      </c>
      <c r="I149" s="51">
        <v>0</v>
      </c>
      <c r="J149" s="46">
        <v>0</v>
      </c>
      <c r="L149" s="53">
        <v>0</v>
      </c>
      <c r="M149" s="51">
        <v>0</v>
      </c>
      <c r="N149" s="55" t="s">
        <v>305</v>
      </c>
    </row>
    <row r="150" spans="1:14" x14ac:dyDescent="0.25">
      <c r="A150" s="44">
        <v>44322</v>
      </c>
      <c r="B150" s="56" t="s">
        <v>311</v>
      </c>
      <c r="C150" s="45">
        <v>0.79176180723952072</v>
      </c>
      <c r="D150" s="45">
        <v>0.31816334786533712</v>
      </c>
      <c r="E150" s="54">
        <v>12.633636975019595</v>
      </c>
      <c r="F150" s="47">
        <v>270</v>
      </c>
      <c r="G150" s="48">
        <v>74</v>
      </c>
      <c r="H150" s="48">
        <v>196</v>
      </c>
      <c r="I150" s="51">
        <v>1</v>
      </c>
      <c r="J150" s="46">
        <v>1</v>
      </c>
      <c r="L150" s="53">
        <v>30.90909090909091</v>
      </c>
      <c r="M150" s="51">
        <v>204</v>
      </c>
      <c r="N150" s="55">
        <v>400</v>
      </c>
    </row>
    <row r="151" spans="1:14" x14ac:dyDescent="0.25">
      <c r="A151" s="44">
        <v>44323</v>
      </c>
      <c r="B151" s="56" t="s">
        <v>304</v>
      </c>
      <c r="C151" s="45">
        <v>0.7037720434111665</v>
      </c>
      <c r="D151" s="45">
        <v>0.33559520894602213</v>
      </c>
      <c r="E151" s="54">
        <v>15.163755972836535</v>
      </c>
      <c r="F151" s="47">
        <v>400</v>
      </c>
      <c r="G151" s="48">
        <v>62</v>
      </c>
      <c r="H151" s="48">
        <v>338</v>
      </c>
      <c r="I151" s="51">
        <v>0</v>
      </c>
      <c r="J151" s="46">
        <v>0</v>
      </c>
      <c r="L151" s="53">
        <v>0</v>
      </c>
      <c r="M151" s="51">
        <v>0</v>
      </c>
      <c r="N151" s="55" t="s">
        <v>305</v>
      </c>
    </row>
    <row r="152" spans="1:14" x14ac:dyDescent="0.25">
      <c r="A152" s="44">
        <v>44324</v>
      </c>
      <c r="B152" s="56" t="s">
        <v>306</v>
      </c>
      <c r="C152" s="45">
        <v>0.55870961651510975</v>
      </c>
      <c r="D152" s="45">
        <v>0.37443958989811099</v>
      </c>
      <c r="E152" s="54">
        <v>19.577519361192032</v>
      </c>
      <c r="F152" s="47">
        <v>338</v>
      </c>
      <c r="G152" s="48">
        <v>25</v>
      </c>
      <c r="H152" s="48">
        <v>313</v>
      </c>
      <c r="I152" s="51">
        <v>0</v>
      </c>
      <c r="J152" s="46">
        <v>0</v>
      </c>
      <c r="L152" s="53">
        <v>0</v>
      </c>
      <c r="M152" s="51">
        <v>0</v>
      </c>
      <c r="N152" s="55" t="s">
        <v>305</v>
      </c>
    </row>
    <row r="153" spans="1:14" x14ac:dyDescent="0.25">
      <c r="A153" s="44">
        <v>44325</v>
      </c>
      <c r="B153" s="56" t="s">
        <v>307</v>
      </c>
      <c r="C153" s="45">
        <v>0.46709220537682927</v>
      </c>
      <c r="D153" s="45">
        <v>0.50245215198848991</v>
      </c>
      <c r="E153" s="54">
        <v>0.84863871867985541</v>
      </c>
      <c r="F153" s="47">
        <v>313</v>
      </c>
      <c r="G153" s="48">
        <v>22</v>
      </c>
      <c r="H153" s="48">
        <v>291</v>
      </c>
      <c r="I153" s="51">
        <v>0</v>
      </c>
      <c r="J153" s="46">
        <v>0</v>
      </c>
      <c r="L153" s="53">
        <v>0</v>
      </c>
      <c r="M153" s="51">
        <v>0</v>
      </c>
      <c r="N153" s="55" t="s">
        <v>305</v>
      </c>
    </row>
    <row r="154" spans="1:14" x14ac:dyDescent="0.25">
      <c r="A154" s="44">
        <v>44326</v>
      </c>
      <c r="B154" s="56" t="s">
        <v>308</v>
      </c>
      <c r="C154" s="45">
        <v>0.70570071148782954</v>
      </c>
      <c r="D154" s="45">
        <v>0.31799718584870512</v>
      </c>
      <c r="E154" s="54">
        <v>14.695115384661015</v>
      </c>
      <c r="F154" s="47">
        <v>291</v>
      </c>
      <c r="G154" s="48">
        <v>71</v>
      </c>
      <c r="H154" s="48">
        <v>220</v>
      </c>
      <c r="I154" s="51">
        <v>0</v>
      </c>
      <c r="J154" s="46">
        <v>0</v>
      </c>
      <c r="L154" s="53">
        <v>0</v>
      </c>
      <c r="M154" s="51">
        <v>0</v>
      </c>
      <c r="N154" s="55" t="s">
        <v>305</v>
      </c>
    </row>
    <row r="155" spans="1:14" x14ac:dyDescent="0.25">
      <c r="A155" s="44">
        <v>44327</v>
      </c>
      <c r="B155" s="56" t="s">
        <v>309</v>
      </c>
      <c r="C155" s="45">
        <v>0.70150931123532023</v>
      </c>
      <c r="D155" s="45">
        <v>0.32615621819551061</v>
      </c>
      <c r="E155" s="54">
        <v>14.991525767044568</v>
      </c>
      <c r="F155" s="47">
        <v>220</v>
      </c>
      <c r="G155" s="48">
        <v>63</v>
      </c>
      <c r="H155" s="48">
        <v>157</v>
      </c>
      <c r="I155" s="51">
        <v>1</v>
      </c>
      <c r="J155" s="46">
        <v>1</v>
      </c>
      <c r="L155" s="53">
        <v>36.81818181818182</v>
      </c>
      <c r="M155" s="51">
        <v>243</v>
      </c>
      <c r="N155" s="55">
        <v>400</v>
      </c>
    </row>
    <row r="156" spans="1:14" x14ac:dyDescent="0.25">
      <c r="A156" s="44">
        <v>44328</v>
      </c>
      <c r="B156" s="56" t="s">
        <v>310</v>
      </c>
      <c r="C156" s="45">
        <v>0.68305446410431869</v>
      </c>
      <c r="D156" s="45">
        <v>0.27763160688930461</v>
      </c>
      <c r="E156" s="54">
        <v>14.269851426839663</v>
      </c>
      <c r="F156" s="47">
        <v>400</v>
      </c>
      <c r="G156" s="48">
        <v>65</v>
      </c>
      <c r="H156" s="48">
        <v>335</v>
      </c>
      <c r="I156" s="51">
        <v>0</v>
      </c>
      <c r="J156" s="46">
        <v>0</v>
      </c>
      <c r="L156" s="53">
        <v>0</v>
      </c>
      <c r="M156" s="51">
        <v>0</v>
      </c>
      <c r="N156" s="55" t="s">
        <v>305</v>
      </c>
    </row>
    <row r="157" spans="1:14" x14ac:dyDescent="0.25">
      <c r="A157" s="44">
        <v>44329</v>
      </c>
      <c r="B157" s="56" t="s">
        <v>311</v>
      </c>
      <c r="C157" s="45">
        <v>0.79424469284291033</v>
      </c>
      <c r="D157" s="45">
        <v>0.31273272231635729</v>
      </c>
      <c r="E157" s="54">
        <v>12.443712707362728</v>
      </c>
      <c r="F157" s="47">
        <v>335</v>
      </c>
      <c r="G157" s="48">
        <v>74</v>
      </c>
      <c r="H157" s="48">
        <v>261</v>
      </c>
      <c r="I157" s="51">
        <v>0</v>
      </c>
      <c r="J157" s="46">
        <v>0</v>
      </c>
      <c r="L157" s="53">
        <v>0</v>
      </c>
      <c r="M157" s="51">
        <v>0</v>
      </c>
      <c r="N157" s="55" t="s">
        <v>305</v>
      </c>
    </row>
    <row r="158" spans="1:14" x14ac:dyDescent="0.25">
      <c r="A158" s="44">
        <v>44330</v>
      </c>
      <c r="B158" s="56" t="s">
        <v>304</v>
      </c>
      <c r="C158" s="45">
        <v>0.69015149281183341</v>
      </c>
      <c r="D158" s="45">
        <v>0.29719344066116671</v>
      </c>
      <c r="E158" s="54">
        <v>14.569006748383998</v>
      </c>
      <c r="F158" s="47">
        <v>261</v>
      </c>
      <c r="G158" s="48">
        <v>64</v>
      </c>
      <c r="H158" s="48">
        <v>197</v>
      </c>
      <c r="I158" s="51">
        <v>1</v>
      </c>
      <c r="J158" s="46">
        <v>0</v>
      </c>
      <c r="L158" s="53">
        <v>24.848484848484851</v>
      </c>
      <c r="M158" s="51">
        <v>164</v>
      </c>
      <c r="N158" s="55" t="s">
        <v>305</v>
      </c>
    </row>
    <row r="159" spans="1:14" x14ac:dyDescent="0.25">
      <c r="A159" s="44">
        <v>44331</v>
      </c>
      <c r="B159" s="56" t="s">
        <v>306</v>
      </c>
      <c r="C159" s="45">
        <v>0.46288622855104888</v>
      </c>
      <c r="D159" s="45">
        <v>0.29442415679537881</v>
      </c>
      <c r="E159" s="54">
        <v>19.956910277863919</v>
      </c>
      <c r="F159" s="47">
        <v>361</v>
      </c>
      <c r="G159" s="48">
        <v>25</v>
      </c>
      <c r="H159" s="48">
        <v>336</v>
      </c>
      <c r="I159" s="51">
        <v>0</v>
      </c>
      <c r="J159" s="46">
        <v>0</v>
      </c>
      <c r="L159" s="53">
        <v>0</v>
      </c>
      <c r="M159" s="51">
        <v>0</v>
      </c>
      <c r="N159" s="55" t="s">
        <v>305</v>
      </c>
    </row>
    <row r="160" spans="1:14" x14ac:dyDescent="0.25">
      <c r="A160" s="44">
        <v>44332</v>
      </c>
      <c r="B160" s="56" t="s">
        <v>307</v>
      </c>
      <c r="C160" s="45">
        <v>0.53774395103474237</v>
      </c>
      <c r="D160" s="45">
        <v>0.47497656795515536</v>
      </c>
      <c r="E160" s="54">
        <v>22.493582806089911</v>
      </c>
      <c r="F160" s="47">
        <v>336</v>
      </c>
      <c r="G160" s="48">
        <v>17</v>
      </c>
      <c r="H160" s="48">
        <v>319</v>
      </c>
      <c r="I160" s="51">
        <v>0</v>
      </c>
      <c r="J160" s="46">
        <v>0</v>
      </c>
      <c r="L160" s="53">
        <v>0</v>
      </c>
      <c r="M160" s="51">
        <v>0</v>
      </c>
      <c r="N160" s="55" t="s">
        <v>305</v>
      </c>
    </row>
    <row r="161" spans="1:14" x14ac:dyDescent="0.25">
      <c r="A161" s="44">
        <v>44333</v>
      </c>
      <c r="B161" s="56" t="s">
        <v>308</v>
      </c>
      <c r="C161" s="45">
        <v>0.72213233103672958</v>
      </c>
      <c r="D161" s="45">
        <v>0.32096037766762736</v>
      </c>
      <c r="E161" s="54">
        <v>14.371873119141545</v>
      </c>
      <c r="F161" s="47">
        <v>319</v>
      </c>
      <c r="G161" s="48">
        <v>72</v>
      </c>
      <c r="H161" s="48">
        <v>247</v>
      </c>
      <c r="I161" s="51">
        <v>0</v>
      </c>
      <c r="J161" s="46">
        <v>0</v>
      </c>
      <c r="L161" s="53">
        <v>0</v>
      </c>
      <c r="M161" s="51">
        <v>0</v>
      </c>
      <c r="N161" s="55" t="s">
        <v>305</v>
      </c>
    </row>
    <row r="162" spans="1:14" x14ac:dyDescent="0.25">
      <c r="A162" s="44">
        <v>44334</v>
      </c>
      <c r="B162" s="56" t="s">
        <v>309</v>
      </c>
      <c r="C162" s="45">
        <v>0.71738616614425199</v>
      </c>
      <c r="D162" s="45">
        <v>0.34027856629241143</v>
      </c>
      <c r="E162" s="54">
        <v>14.949417603555828</v>
      </c>
      <c r="F162" s="47">
        <v>247</v>
      </c>
      <c r="G162" s="48">
        <v>65</v>
      </c>
      <c r="H162" s="48">
        <v>182</v>
      </c>
      <c r="I162" s="51">
        <v>1</v>
      </c>
      <c r="J162" s="46">
        <v>0</v>
      </c>
      <c r="L162" s="53">
        <v>31.515151515151516</v>
      </c>
      <c r="M162" s="51">
        <v>208</v>
      </c>
      <c r="N162" s="55" t="s">
        <v>305</v>
      </c>
    </row>
    <row r="163" spans="1:14" x14ac:dyDescent="0.25">
      <c r="A163" s="44">
        <v>44335</v>
      </c>
      <c r="B163" s="56" t="s">
        <v>310</v>
      </c>
      <c r="C163" s="45">
        <v>0.67189349724854919</v>
      </c>
      <c r="D163" s="45">
        <v>0.29890871494478027</v>
      </c>
      <c r="E163" s="54">
        <v>15.048365224709547</v>
      </c>
      <c r="F163" s="47">
        <v>390</v>
      </c>
      <c r="G163" s="48">
        <v>61</v>
      </c>
      <c r="H163" s="48">
        <v>329</v>
      </c>
      <c r="I163" s="51">
        <v>0</v>
      </c>
      <c r="J163" s="46">
        <v>0</v>
      </c>
      <c r="L163" s="53">
        <v>0</v>
      </c>
      <c r="M163" s="51">
        <v>0</v>
      </c>
      <c r="N163" s="55" t="s">
        <v>305</v>
      </c>
    </row>
    <row r="164" spans="1:14" x14ac:dyDescent="0.25">
      <c r="A164" s="44">
        <v>44336</v>
      </c>
      <c r="B164" s="56" t="s">
        <v>311</v>
      </c>
      <c r="C164" s="45">
        <v>0.74729080249784863</v>
      </c>
      <c r="D164" s="45">
        <v>0.32132205232688144</v>
      </c>
      <c r="E164" s="54">
        <v>13.776749995896786</v>
      </c>
      <c r="F164" s="47">
        <v>329</v>
      </c>
      <c r="G164" s="48">
        <v>70</v>
      </c>
      <c r="H164" s="48">
        <v>259</v>
      </c>
      <c r="I164" s="51">
        <v>0</v>
      </c>
      <c r="J164" s="46">
        <v>0</v>
      </c>
      <c r="L164" s="53">
        <v>0</v>
      </c>
      <c r="M164" s="51">
        <v>0</v>
      </c>
      <c r="N164" s="55" t="s">
        <v>305</v>
      </c>
    </row>
    <row r="165" spans="1:14" x14ac:dyDescent="0.25">
      <c r="A165" s="44">
        <v>44337</v>
      </c>
      <c r="B165" s="56" t="s">
        <v>304</v>
      </c>
      <c r="C165" s="45">
        <v>0.69637143581091099</v>
      </c>
      <c r="D165" s="45">
        <v>0.28376267634167796</v>
      </c>
      <c r="E165" s="54">
        <v>14.097389772738406</v>
      </c>
      <c r="F165" s="47">
        <v>259</v>
      </c>
      <c r="G165" s="48">
        <v>58</v>
      </c>
      <c r="H165" s="48">
        <v>201</v>
      </c>
      <c r="I165" s="51">
        <v>0</v>
      </c>
      <c r="J165" s="46">
        <v>0</v>
      </c>
      <c r="L165" s="53">
        <v>0</v>
      </c>
      <c r="M165" s="51">
        <v>0</v>
      </c>
      <c r="N165" s="55" t="s">
        <v>305</v>
      </c>
    </row>
    <row r="166" spans="1:14" x14ac:dyDescent="0.25">
      <c r="A166" s="44">
        <v>44338</v>
      </c>
      <c r="B166" s="56" t="s">
        <v>306</v>
      </c>
      <c r="C166" s="45">
        <v>0.48406586826622772</v>
      </c>
      <c r="D166" s="45">
        <v>0.34821212058339007</v>
      </c>
      <c r="E166" s="54">
        <v>20.739510055611895</v>
      </c>
      <c r="F166" s="47">
        <v>201</v>
      </c>
      <c r="G166" s="48">
        <v>25</v>
      </c>
      <c r="H166" s="48">
        <v>176</v>
      </c>
      <c r="I166" s="51">
        <v>1</v>
      </c>
      <c r="J166" s="46">
        <v>1</v>
      </c>
      <c r="L166" s="53">
        <v>33.939393939393938</v>
      </c>
      <c r="M166" s="51">
        <v>224</v>
      </c>
      <c r="N166" s="55">
        <v>400</v>
      </c>
    </row>
    <row r="167" spans="1:14" x14ac:dyDescent="0.25">
      <c r="A167" s="44">
        <v>44339</v>
      </c>
      <c r="B167" s="56" t="s">
        <v>307</v>
      </c>
      <c r="C167" s="45">
        <v>0.42112604812883786</v>
      </c>
      <c r="D167" s="45">
        <v>0.39157202607624803</v>
      </c>
      <c r="E167" s="54">
        <v>23.290703470737846</v>
      </c>
      <c r="F167" s="47">
        <v>400</v>
      </c>
      <c r="G167" s="48">
        <v>19</v>
      </c>
      <c r="H167" s="48">
        <v>381</v>
      </c>
      <c r="I167" s="51">
        <v>0</v>
      </c>
      <c r="J167" s="46">
        <v>0</v>
      </c>
      <c r="L167" s="53">
        <v>0</v>
      </c>
      <c r="M167" s="51">
        <v>0</v>
      </c>
      <c r="N167" s="55" t="s">
        <v>305</v>
      </c>
    </row>
    <row r="168" spans="1:14" x14ac:dyDescent="0.25">
      <c r="A168" s="44">
        <v>44340</v>
      </c>
      <c r="B168" s="56" t="s">
        <v>308</v>
      </c>
      <c r="C168" s="45">
        <v>0.70087232469552196</v>
      </c>
      <c r="D168" s="45">
        <v>0.29578062735636462</v>
      </c>
      <c r="E168" s="54">
        <v>14.277799263860222</v>
      </c>
      <c r="F168" s="47">
        <v>381</v>
      </c>
      <c r="G168" s="48">
        <v>66</v>
      </c>
      <c r="H168" s="48">
        <v>315</v>
      </c>
      <c r="I168" s="51">
        <v>0</v>
      </c>
      <c r="J168" s="46">
        <v>0</v>
      </c>
      <c r="L168" s="53">
        <v>0</v>
      </c>
      <c r="M168" s="51">
        <v>0</v>
      </c>
      <c r="N168" s="55" t="s">
        <v>305</v>
      </c>
    </row>
    <row r="169" spans="1:14" x14ac:dyDescent="0.25">
      <c r="A169" s="44">
        <v>44341</v>
      </c>
      <c r="B169" s="56" t="s">
        <v>309</v>
      </c>
      <c r="C169" s="45">
        <v>0.7245265533326557</v>
      </c>
      <c r="D169" s="45">
        <v>0.30624350152018476</v>
      </c>
      <c r="E169" s="54">
        <v>13.961206756500697</v>
      </c>
      <c r="F169" s="47">
        <v>315</v>
      </c>
      <c r="G169" s="48">
        <v>66</v>
      </c>
      <c r="H169" s="48">
        <v>249</v>
      </c>
      <c r="I169" s="51">
        <v>0</v>
      </c>
      <c r="J169" s="46">
        <v>0</v>
      </c>
      <c r="L169" s="53">
        <v>0</v>
      </c>
      <c r="M169" s="51">
        <v>0</v>
      </c>
      <c r="N169" s="55" t="s">
        <v>305</v>
      </c>
    </row>
    <row r="170" spans="1:14" x14ac:dyDescent="0.25">
      <c r="A170" s="44">
        <v>44342</v>
      </c>
      <c r="B170" s="56" t="s">
        <v>310</v>
      </c>
      <c r="C170" s="45">
        <v>0.69799258476613202</v>
      </c>
      <c r="D170" s="45">
        <v>0.32381644649050878</v>
      </c>
      <c r="E170" s="54">
        <v>15.019772681385042</v>
      </c>
      <c r="F170" s="47">
        <v>249</v>
      </c>
      <c r="G170" s="48">
        <v>65</v>
      </c>
      <c r="H170" s="48">
        <v>184</v>
      </c>
      <c r="I170" s="51">
        <v>1</v>
      </c>
      <c r="J170" s="46">
        <v>0</v>
      </c>
      <c r="L170" s="53">
        <v>28.333333333333336</v>
      </c>
      <c r="M170" s="51">
        <v>187</v>
      </c>
      <c r="N170" s="55" t="s">
        <v>305</v>
      </c>
    </row>
    <row r="171" spans="1:14" x14ac:dyDescent="0.25">
      <c r="A171" s="44">
        <v>44343</v>
      </c>
      <c r="B171" s="56" t="s">
        <v>311</v>
      </c>
      <c r="C171" s="45">
        <v>0.79905562659328766</v>
      </c>
      <c r="D171" s="45">
        <v>0.29038749498666527</v>
      </c>
      <c r="E171" s="54">
        <v>11.791964841441063</v>
      </c>
      <c r="F171" s="47">
        <v>371</v>
      </c>
      <c r="G171" s="48">
        <v>73</v>
      </c>
      <c r="H171" s="48">
        <v>298</v>
      </c>
      <c r="I171" s="51">
        <v>0</v>
      </c>
      <c r="J171" s="46">
        <v>0</v>
      </c>
      <c r="L171" s="53">
        <v>0</v>
      </c>
      <c r="M171" s="51">
        <v>0</v>
      </c>
      <c r="N171" s="55" t="s">
        <v>305</v>
      </c>
    </row>
    <row r="172" spans="1:14" x14ac:dyDescent="0.25">
      <c r="A172" s="44">
        <v>44344</v>
      </c>
      <c r="B172" s="56" t="s">
        <v>304</v>
      </c>
      <c r="C172" s="45">
        <v>0.6772154201820666</v>
      </c>
      <c r="D172" s="45">
        <v>0.30270611753041904</v>
      </c>
      <c r="E172" s="54">
        <v>15.01177673636046</v>
      </c>
      <c r="F172" s="47">
        <v>298</v>
      </c>
      <c r="G172" s="48">
        <v>55</v>
      </c>
      <c r="H172" s="48">
        <v>243</v>
      </c>
      <c r="I172" s="51">
        <v>0</v>
      </c>
      <c r="J172" s="46">
        <v>0</v>
      </c>
      <c r="L172" s="53">
        <v>0</v>
      </c>
      <c r="M172" s="51">
        <v>0</v>
      </c>
      <c r="N172" s="55" t="s">
        <v>305</v>
      </c>
    </row>
    <row r="173" spans="1:14" x14ac:dyDescent="0.25">
      <c r="A173" s="44">
        <v>44345</v>
      </c>
      <c r="B173" s="56" t="s">
        <v>306</v>
      </c>
      <c r="C173" s="45">
        <v>0.5564902937292967</v>
      </c>
      <c r="D173" s="45">
        <v>0.44427935311990652</v>
      </c>
      <c r="E173" s="54">
        <v>21.306937425374635</v>
      </c>
      <c r="F173" s="47">
        <v>243</v>
      </c>
      <c r="G173" s="48">
        <v>25</v>
      </c>
      <c r="H173" s="48">
        <v>218</v>
      </c>
      <c r="I173" s="51">
        <v>0</v>
      </c>
      <c r="J173" s="46">
        <v>0</v>
      </c>
      <c r="L173" s="53">
        <v>0</v>
      </c>
      <c r="M173" s="51">
        <v>0</v>
      </c>
      <c r="N173" s="55" t="s">
        <v>305</v>
      </c>
    </row>
    <row r="174" spans="1:14" x14ac:dyDescent="0.25">
      <c r="A174" s="44">
        <v>44346</v>
      </c>
      <c r="B174" s="56" t="s">
        <v>307</v>
      </c>
      <c r="C174" s="45">
        <v>0.61075947445928069</v>
      </c>
      <c r="D174" s="45">
        <v>0.38534256890088658</v>
      </c>
      <c r="E174" s="54">
        <v>18.589994266598541</v>
      </c>
      <c r="F174" s="47">
        <v>218</v>
      </c>
      <c r="G174" s="48">
        <v>22</v>
      </c>
      <c r="H174" s="48">
        <v>196</v>
      </c>
      <c r="I174" s="51">
        <v>1</v>
      </c>
      <c r="J174" s="46">
        <v>1</v>
      </c>
      <c r="L174" s="53">
        <v>30.90909090909091</v>
      </c>
      <c r="M174" s="51">
        <v>204</v>
      </c>
      <c r="N174" s="55">
        <v>400</v>
      </c>
    </row>
    <row r="175" spans="1:14" x14ac:dyDescent="0.25">
      <c r="A175" s="44">
        <v>44347</v>
      </c>
      <c r="B175" s="56" t="s">
        <v>308</v>
      </c>
      <c r="C175" s="45">
        <v>0.72873592231160289</v>
      </c>
      <c r="D175" s="45">
        <v>0.29682861245269809</v>
      </c>
      <c r="E175" s="54">
        <v>13.634224563386285</v>
      </c>
      <c r="F175" s="47">
        <v>400</v>
      </c>
      <c r="G175" s="48">
        <v>68</v>
      </c>
      <c r="H175" s="48">
        <v>332</v>
      </c>
      <c r="I175" s="51">
        <v>0</v>
      </c>
      <c r="J175" s="46">
        <v>0</v>
      </c>
      <c r="L175" s="53">
        <v>0</v>
      </c>
      <c r="M175" s="51">
        <v>0</v>
      </c>
      <c r="N175" s="55" t="s">
        <v>305</v>
      </c>
    </row>
    <row r="176" spans="1:14" x14ac:dyDescent="0.25">
      <c r="A176" s="44">
        <v>44348</v>
      </c>
      <c r="B176" s="56" t="s">
        <v>309</v>
      </c>
      <c r="C176" s="45">
        <v>0.7471225813913438</v>
      </c>
      <c r="D176" s="45">
        <v>0.31653318237158767</v>
      </c>
      <c r="E176" s="54">
        <v>13.665854423525854</v>
      </c>
      <c r="F176" s="47">
        <v>332</v>
      </c>
      <c r="G176" s="48">
        <v>66</v>
      </c>
      <c r="H176" s="48">
        <v>266</v>
      </c>
      <c r="I176" s="51">
        <v>0</v>
      </c>
      <c r="J176" s="46">
        <v>0</v>
      </c>
      <c r="L176" s="53">
        <v>0</v>
      </c>
      <c r="M176" s="51">
        <v>0</v>
      </c>
      <c r="N176" s="55" t="s">
        <v>305</v>
      </c>
    </row>
    <row r="177" spans="1:14" x14ac:dyDescent="0.25">
      <c r="A177" s="44">
        <v>44349</v>
      </c>
      <c r="B177" s="56" t="s">
        <v>310</v>
      </c>
      <c r="C177" s="45">
        <v>0.67250752707269335</v>
      </c>
      <c r="D177" s="45">
        <v>0.31849410934088634</v>
      </c>
      <c r="E177" s="54">
        <v>15.503677974436631</v>
      </c>
      <c r="F177" s="47">
        <v>266</v>
      </c>
      <c r="G177" s="48">
        <v>64</v>
      </c>
      <c r="H177" s="48">
        <v>202</v>
      </c>
      <c r="I177" s="51">
        <v>0</v>
      </c>
      <c r="J177" s="46">
        <v>0</v>
      </c>
      <c r="L177" s="53">
        <v>0</v>
      </c>
      <c r="M177" s="51">
        <v>0</v>
      </c>
      <c r="N177" s="55" t="s">
        <v>305</v>
      </c>
    </row>
    <row r="178" spans="1:14" x14ac:dyDescent="0.25">
      <c r="A178" s="44">
        <v>44350</v>
      </c>
      <c r="B178" s="56" t="s">
        <v>311</v>
      </c>
      <c r="C178" s="45">
        <v>0.80501400017725588</v>
      </c>
      <c r="D178" s="45">
        <v>0.26874846260391044</v>
      </c>
      <c r="E178" s="54">
        <v>11.129627098239711</v>
      </c>
      <c r="F178" s="47">
        <v>202</v>
      </c>
      <c r="G178" s="48">
        <v>74</v>
      </c>
      <c r="H178" s="48">
        <v>128</v>
      </c>
      <c r="I178" s="51">
        <v>1</v>
      </c>
      <c r="J178" s="46">
        <v>1</v>
      </c>
      <c r="L178" s="53">
        <v>41.212121212121211</v>
      </c>
      <c r="M178" s="51">
        <v>272</v>
      </c>
      <c r="N178" s="55">
        <v>400</v>
      </c>
    </row>
    <row r="179" spans="1:14" x14ac:dyDescent="0.25">
      <c r="A179" s="44">
        <v>44351</v>
      </c>
      <c r="B179" s="56" t="s">
        <v>304</v>
      </c>
      <c r="C179" s="45">
        <v>0.68426308671856262</v>
      </c>
      <c r="D179" s="45">
        <v>0.29432567584794339</v>
      </c>
      <c r="E179" s="54">
        <v>14.641502139105137</v>
      </c>
      <c r="F179" s="47">
        <v>400</v>
      </c>
      <c r="G179" s="48">
        <v>58</v>
      </c>
      <c r="H179" s="48">
        <v>342</v>
      </c>
      <c r="I179" s="51">
        <v>0</v>
      </c>
      <c r="J179" s="46">
        <v>0</v>
      </c>
      <c r="L179" s="53">
        <v>0</v>
      </c>
      <c r="M179" s="51">
        <v>0</v>
      </c>
      <c r="N179" s="55" t="s">
        <v>305</v>
      </c>
    </row>
    <row r="180" spans="1:14" x14ac:dyDescent="0.25">
      <c r="A180" s="44">
        <v>44352</v>
      </c>
      <c r="B180" s="56" t="s">
        <v>306</v>
      </c>
      <c r="C180" s="45">
        <v>0.54680971652614774</v>
      </c>
      <c r="D180" s="45">
        <v>0.36954930976502537</v>
      </c>
      <c r="E180" s="54">
        <v>19.745750237733063</v>
      </c>
      <c r="F180" s="47">
        <v>342</v>
      </c>
      <c r="G180" s="48">
        <v>23</v>
      </c>
      <c r="H180" s="48">
        <v>319</v>
      </c>
      <c r="I180" s="51">
        <v>0</v>
      </c>
      <c r="J180" s="46">
        <v>0</v>
      </c>
      <c r="L180" s="53">
        <v>0</v>
      </c>
      <c r="M180" s="51">
        <v>0</v>
      </c>
      <c r="N180" s="55" t="s">
        <v>305</v>
      </c>
    </row>
    <row r="181" spans="1:14" x14ac:dyDescent="0.25">
      <c r="A181" s="44">
        <v>44353</v>
      </c>
      <c r="B181" s="56" t="s">
        <v>307</v>
      </c>
      <c r="C181" s="45">
        <v>0.52626284868006257</v>
      </c>
      <c r="D181" s="45">
        <v>0.42366162433037291</v>
      </c>
      <c r="E181" s="54">
        <v>21.53757061560745</v>
      </c>
      <c r="F181" s="47">
        <v>319</v>
      </c>
      <c r="G181" s="48">
        <v>22</v>
      </c>
      <c r="H181" s="48">
        <v>297</v>
      </c>
      <c r="I181" s="51">
        <v>0</v>
      </c>
      <c r="J181" s="46">
        <v>0</v>
      </c>
      <c r="L181" s="53">
        <v>0</v>
      </c>
      <c r="M181" s="51">
        <v>0</v>
      </c>
      <c r="N181" s="55" t="s">
        <v>305</v>
      </c>
    </row>
    <row r="182" spans="1:14" x14ac:dyDescent="0.25">
      <c r="A182" s="44">
        <v>44354</v>
      </c>
      <c r="B182" s="56" t="s">
        <v>308</v>
      </c>
      <c r="C182" s="45">
        <v>0.73207022772972952</v>
      </c>
      <c r="D182" s="45">
        <v>0.30448749790126345</v>
      </c>
      <c r="E182" s="54">
        <v>13.738014484116816</v>
      </c>
      <c r="F182" s="47">
        <v>297</v>
      </c>
      <c r="G182" s="48">
        <v>70</v>
      </c>
      <c r="H182" s="48">
        <v>227</v>
      </c>
      <c r="I182" s="51">
        <v>0</v>
      </c>
      <c r="J182" s="46">
        <v>0</v>
      </c>
      <c r="L182" s="53">
        <v>0</v>
      </c>
      <c r="M182" s="51">
        <v>0</v>
      </c>
      <c r="N182" s="55" t="s">
        <v>305</v>
      </c>
    </row>
    <row r="183" spans="1:14" x14ac:dyDescent="0.25">
      <c r="A183" s="44">
        <v>44355</v>
      </c>
      <c r="B183" s="56" t="s">
        <v>309</v>
      </c>
      <c r="C183" s="45">
        <v>0.73017500373042066</v>
      </c>
      <c r="D183" s="45">
        <v>0.30040084067761114</v>
      </c>
      <c r="E183" s="54">
        <v>13.68542008673257</v>
      </c>
      <c r="F183" s="47">
        <v>227</v>
      </c>
      <c r="G183" s="48">
        <v>64</v>
      </c>
      <c r="H183" s="48">
        <v>163</v>
      </c>
      <c r="I183" s="51">
        <v>1</v>
      </c>
      <c r="J183" s="46">
        <v>1</v>
      </c>
      <c r="L183" s="53">
        <v>35.909090909090914</v>
      </c>
      <c r="M183" s="51">
        <v>237</v>
      </c>
      <c r="N183" s="55">
        <v>400</v>
      </c>
    </row>
    <row r="184" spans="1:14" x14ac:dyDescent="0.25">
      <c r="A184" s="44">
        <v>44356</v>
      </c>
      <c r="B184" s="56" t="s">
        <v>310</v>
      </c>
      <c r="C184" s="45">
        <v>0.68068908534682404</v>
      </c>
      <c r="D184" s="45">
        <v>0.31607835562747155</v>
      </c>
      <c r="E184" s="54">
        <v>15.249342486735539</v>
      </c>
      <c r="F184" s="47">
        <v>400</v>
      </c>
      <c r="G184" s="48">
        <v>64</v>
      </c>
      <c r="H184" s="48">
        <v>336</v>
      </c>
      <c r="I184" s="51">
        <v>0</v>
      </c>
      <c r="J184" s="46">
        <v>0</v>
      </c>
      <c r="L184" s="53">
        <v>0</v>
      </c>
      <c r="M184" s="51">
        <v>0</v>
      </c>
      <c r="N184" s="55" t="s">
        <v>305</v>
      </c>
    </row>
    <row r="185" spans="1:14" x14ac:dyDescent="0.25">
      <c r="A185" s="44">
        <v>44357</v>
      </c>
      <c r="B185" s="56" t="s">
        <v>311</v>
      </c>
      <c r="C185" s="45">
        <v>0.79894476544208981</v>
      </c>
      <c r="D185" s="45">
        <v>0.28711217802290351</v>
      </c>
      <c r="E185" s="54">
        <v>11.71601790193953</v>
      </c>
      <c r="F185" s="47">
        <v>336</v>
      </c>
      <c r="G185" s="48">
        <v>76</v>
      </c>
      <c r="H185" s="48">
        <v>260</v>
      </c>
      <c r="I185" s="51">
        <v>0</v>
      </c>
      <c r="J185" s="46">
        <v>0</v>
      </c>
      <c r="L185" s="53">
        <v>0</v>
      </c>
      <c r="M185" s="51">
        <v>0</v>
      </c>
      <c r="N185" s="55" t="s">
        <v>305</v>
      </c>
    </row>
    <row r="186" spans="1:14" x14ac:dyDescent="0.25">
      <c r="A186" s="44">
        <v>44358</v>
      </c>
      <c r="B186" s="56" t="s">
        <v>304</v>
      </c>
      <c r="C186" s="45">
        <v>0.68937944833740539</v>
      </c>
      <c r="D186" s="45">
        <v>0.30465500737016843</v>
      </c>
      <c r="E186" s="54">
        <v>14.766613416786312</v>
      </c>
      <c r="F186" s="47">
        <v>260</v>
      </c>
      <c r="G186" s="48">
        <v>62</v>
      </c>
      <c r="H186" s="48">
        <v>198</v>
      </c>
      <c r="I186" s="51">
        <v>1</v>
      </c>
      <c r="J186" s="46">
        <v>1</v>
      </c>
      <c r="L186" s="53">
        <v>30.606060606060609</v>
      </c>
      <c r="M186" s="51">
        <v>202</v>
      </c>
      <c r="N186" s="55">
        <v>400</v>
      </c>
    </row>
    <row r="187" spans="1:14" x14ac:dyDescent="0.25">
      <c r="A187" s="44">
        <v>44359</v>
      </c>
      <c r="B187" s="56" t="s">
        <v>306</v>
      </c>
      <c r="C187" s="45">
        <v>0.48142320200524069</v>
      </c>
      <c r="D187" s="45">
        <v>0.37087735601059918</v>
      </c>
      <c r="E187" s="54">
        <v>21.346899696128602</v>
      </c>
      <c r="F187" s="47">
        <v>400</v>
      </c>
      <c r="G187" s="48">
        <v>28</v>
      </c>
      <c r="H187" s="48">
        <v>372</v>
      </c>
      <c r="I187" s="51">
        <v>0</v>
      </c>
      <c r="J187" s="46">
        <v>0</v>
      </c>
      <c r="L187" s="53">
        <v>0</v>
      </c>
      <c r="M187" s="51">
        <v>0</v>
      </c>
      <c r="N187" s="55" t="s">
        <v>305</v>
      </c>
    </row>
    <row r="188" spans="1:14" x14ac:dyDescent="0.25">
      <c r="A188" s="44">
        <v>44360</v>
      </c>
      <c r="B188" s="56" t="s">
        <v>307</v>
      </c>
      <c r="C188" s="45">
        <v>0.51133836209721428</v>
      </c>
      <c r="D188" s="45">
        <v>0.45555474671566232</v>
      </c>
      <c r="E188" s="54">
        <v>22.661193230842752</v>
      </c>
      <c r="F188" s="47">
        <v>372</v>
      </c>
      <c r="G188" s="48">
        <v>21</v>
      </c>
      <c r="H188" s="48">
        <v>351</v>
      </c>
      <c r="I188" s="51">
        <v>0</v>
      </c>
      <c r="J188" s="46">
        <v>0</v>
      </c>
      <c r="L188" s="53">
        <v>0</v>
      </c>
      <c r="M188" s="51">
        <v>0</v>
      </c>
      <c r="N188" s="55" t="s">
        <v>305</v>
      </c>
    </row>
    <row r="189" spans="1:14" x14ac:dyDescent="0.25">
      <c r="A189" s="44">
        <v>44361</v>
      </c>
      <c r="B189" s="56" t="s">
        <v>308</v>
      </c>
      <c r="C189" s="45">
        <v>0.71735121432970816</v>
      </c>
      <c r="D189" s="45">
        <v>0.32722914341825748</v>
      </c>
      <c r="E189" s="54">
        <v>14.637070298125185</v>
      </c>
      <c r="F189" s="47">
        <v>351</v>
      </c>
      <c r="G189" s="48">
        <v>71</v>
      </c>
      <c r="H189" s="48">
        <v>280</v>
      </c>
      <c r="I189" s="51">
        <v>0</v>
      </c>
      <c r="J189" s="46">
        <v>0</v>
      </c>
      <c r="L189" s="53">
        <v>0</v>
      </c>
      <c r="M189" s="51">
        <v>0</v>
      </c>
      <c r="N189" s="55" t="s">
        <v>305</v>
      </c>
    </row>
    <row r="190" spans="1:14" x14ac:dyDescent="0.25">
      <c r="A190" s="44">
        <v>44362</v>
      </c>
      <c r="B190" s="56" t="s">
        <v>309</v>
      </c>
      <c r="C190" s="45">
        <v>0.72499484250688018</v>
      </c>
      <c r="D190" s="45">
        <v>0.3126802962226925</v>
      </c>
      <c r="E190" s="54">
        <v>14.104450889179494</v>
      </c>
      <c r="F190" s="47">
        <v>280</v>
      </c>
      <c r="G190" s="48">
        <v>65</v>
      </c>
      <c r="H190" s="48">
        <v>215</v>
      </c>
      <c r="I190" s="51">
        <v>0</v>
      </c>
      <c r="J190" s="46">
        <v>0</v>
      </c>
      <c r="L190" s="53">
        <v>0</v>
      </c>
      <c r="M190" s="51">
        <v>0</v>
      </c>
      <c r="N190" s="55" t="s">
        <v>305</v>
      </c>
    </row>
    <row r="191" spans="1:14" x14ac:dyDescent="0.25">
      <c r="A191" s="44">
        <v>44363</v>
      </c>
      <c r="B191" s="56" t="s">
        <v>310</v>
      </c>
      <c r="C191" s="45">
        <v>0.71922751680239183</v>
      </c>
      <c r="D191" s="45">
        <v>0.32575026720370359</v>
      </c>
      <c r="E191" s="54">
        <v>14.556546009631482</v>
      </c>
      <c r="F191" s="47">
        <v>215</v>
      </c>
      <c r="G191" s="48">
        <v>63</v>
      </c>
      <c r="H191" s="48">
        <v>152</v>
      </c>
      <c r="I191" s="51">
        <v>1</v>
      </c>
      <c r="J191" s="46">
        <v>1</v>
      </c>
      <c r="L191" s="53">
        <v>37.575757575757578</v>
      </c>
      <c r="M191" s="51">
        <v>248</v>
      </c>
      <c r="N191" s="55">
        <v>400</v>
      </c>
    </row>
    <row r="192" spans="1:14" x14ac:dyDescent="0.25">
      <c r="A192" s="44">
        <v>44364</v>
      </c>
      <c r="B192" s="56" t="s">
        <v>311</v>
      </c>
      <c r="C192" s="45">
        <v>0.79707012051749682</v>
      </c>
      <c r="D192" s="45">
        <v>0.25831998141002721</v>
      </c>
      <c r="E192" s="54">
        <v>11.069996661420729</v>
      </c>
      <c r="F192" s="47">
        <v>400</v>
      </c>
      <c r="G192" s="48">
        <v>73</v>
      </c>
      <c r="H192" s="48">
        <v>327</v>
      </c>
      <c r="I192" s="51">
        <v>0</v>
      </c>
      <c r="J192" s="46">
        <v>0</v>
      </c>
      <c r="L192" s="53">
        <v>0</v>
      </c>
      <c r="M192" s="51">
        <v>0</v>
      </c>
      <c r="N192" s="55" t="s">
        <v>305</v>
      </c>
    </row>
    <row r="193" spans="1:14" x14ac:dyDescent="0.25">
      <c r="A193" s="44">
        <v>44365</v>
      </c>
      <c r="B193" s="56" t="s">
        <v>304</v>
      </c>
      <c r="C193" s="45">
        <v>0.68400102640495952</v>
      </c>
      <c r="D193" s="45">
        <v>0.30677478269497477</v>
      </c>
      <c r="E193" s="54">
        <v>14.946570150960367</v>
      </c>
      <c r="F193" s="47">
        <v>327</v>
      </c>
      <c r="G193" s="48">
        <v>60</v>
      </c>
      <c r="H193" s="48">
        <v>267</v>
      </c>
      <c r="I193" s="51">
        <v>0</v>
      </c>
      <c r="J193" s="46">
        <v>0</v>
      </c>
      <c r="L193" s="53">
        <v>0</v>
      </c>
      <c r="M193" s="51">
        <v>0</v>
      </c>
      <c r="N193" s="55" t="s">
        <v>305</v>
      </c>
    </row>
    <row r="194" spans="1:14" x14ac:dyDescent="0.25">
      <c r="A194" s="44">
        <v>44366</v>
      </c>
      <c r="B194" s="56" t="s">
        <v>306</v>
      </c>
      <c r="C194" s="45">
        <v>0.53954847857018673</v>
      </c>
      <c r="D194" s="45">
        <v>0.40090905636881652</v>
      </c>
      <c r="E194" s="54">
        <v>20.672653867167114</v>
      </c>
      <c r="F194" s="47">
        <v>267</v>
      </c>
      <c r="G194" s="48">
        <v>25</v>
      </c>
      <c r="H194" s="48">
        <v>242</v>
      </c>
      <c r="I194" s="51">
        <v>0</v>
      </c>
      <c r="J194" s="46">
        <v>0</v>
      </c>
      <c r="L194" s="53">
        <v>0</v>
      </c>
      <c r="M194" s="51">
        <v>0</v>
      </c>
      <c r="N194" s="55" t="s">
        <v>305</v>
      </c>
    </row>
    <row r="195" spans="1:14" x14ac:dyDescent="0.25">
      <c r="A195" s="44">
        <v>44367</v>
      </c>
      <c r="B195" s="56" t="s">
        <v>307</v>
      </c>
      <c r="C195" s="45">
        <v>0.42813523426204603</v>
      </c>
      <c r="D195" s="45">
        <v>0.42547709492447211</v>
      </c>
      <c r="E195" s="54">
        <v>23.936204655898223</v>
      </c>
      <c r="F195" s="47">
        <v>242</v>
      </c>
      <c r="G195" s="48">
        <v>16</v>
      </c>
      <c r="H195" s="48">
        <v>226</v>
      </c>
      <c r="I195" s="51">
        <v>0</v>
      </c>
      <c r="J195" s="46">
        <v>0</v>
      </c>
      <c r="L195" s="53">
        <v>0</v>
      </c>
      <c r="M195" s="51">
        <v>0</v>
      </c>
      <c r="N195" s="55" t="s">
        <v>305</v>
      </c>
    </row>
    <row r="196" spans="1:14" x14ac:dyDescent="0.25">
      <c r="A196" s="44">
        <v>44368</v>
      </c>
      <c r="B196" s="56" t="s">
        <v>308</v>
      </c>
      <c r="C196" s="45">
        <v>0.69311445981572495</v>
      </c>
      <c r="D196" s="45">
        <v>0.29851209175940424</v>
      </c>
      <c r="E196" s="54">
        <v>14.529543166648304</v>
      </c>
      <c r="F196" s="47">
        <v>226</v>
      </c>
      <c r="G196" s="48">
        <v>70</v>
      </c>
      <c r="H196" s="48">
        <v>156</v>
      </c>
      <c r="I196" s="51">
        <v>1</v>
      </c>
      <c r="J196" s="46">
        <v>0</v>
      </c>
      <c r="L196" s="53">
        <v>30.757575757575758</v>
      </c>
      <c r="M196" s="51">
        <v>203</v>
      </c>
      <c r="N196" s="55" t="s">
        <v>305</v>
      </c>
    </row>
    <row r="197" spans="1:14" x14ac:dyDescent="0.25">
      <c r="A197" s="44">
        <v>44369</v>
      </c>
      <c r="B197" s="56" t="s">
        <v>309</v>
      </c>
      <c r="C197" s="45">
        <v>0.7160775556950002</v>
      </c>
      <c r="D197" s="45">
        <v>0.34330425475286025</v>
      </c>
      <c r="E197" s="54">
        <v>15.053440777388643</v>
      </c>
      <c r="F197" s="47">
        <v>359</v>
      </c>
      <c r="G197" s="48">
        <v>64</v>
      </c>
      <c r="H197" s="48">
        <v>295</v>
      </c>
      <c r="I197" s="51">
        <v>0</v>
      </c>
      <c r="J197" s="46">
        <v>0</v>
      </c>
      <c r="L197" s="53">
        <v>0</v>
      </c>
      <c r="M197" s="51">
        <v>0</v>
      </c>
      <c r="N197" s="55" t="s">
        <v>305</v>
      </c>
    </row>
    <row r="198" spans="1:14" x14ac:dyDescent="0.25">
      <c r="A198" s="44">
        <v>44370</v>
      </c>
      <c r="B198" s="56" t="s">
        <v>310</v>
      </c>
      <c r="C198" s="45">
        <v>0.68120083723119684</v>
      </c>
      <c r="D198" s="45">
        <v>0.32594729165699377</v>
      </c>
      <c r="E198" s="54">
        <v>15.473914906219125</v>
      </c>
      <c r="F198" s="47">
        <v>295</v>
      </c>
      <c r="G198" s="48">
        <v>67</v>
      </c>
      <c r="H198" s="48">
        <v>228</v>
      </c>
      <c r="I198" s="51">
        <v>0</v>
      </c>
      <c r="J198" s="46">
        <v>0</v>
      </c>
      <c r="L198" s="53">
        <v>0</v>
      </c>
      <c r="M198" s="51">
        <v>0</v>
      </c>
      <c r="N198" s="55" t="s">
        <v>305</v>
      </c>
    </row>
    <row r="199" spans="1:14" x14ac:dyDescent="0.25">
      <c r="A199" s="44">
        <v>44371</v>
      </c>
      <c r="B199" s="56" t="s">
        <v>311</v>
      </c>
      <c r="C199" s="45">
        <v>0.76078852690434229</v>
      </c>
      <c r="D199" s="45">
        <v>0.33598361710248598</v>
      </c>
      <c r="E199" s="54">
        <v>13.80468216475545</v>
      </c>
      <c r="F199" s="47">
        <v>228</v>
      </c>
      <c r="G199" s="48">
        <v>73</v>
      </c>
      <c r="H199" s="48">
        <v>155</v>
      </c>
      <c r="I199" s="51">
        <v>1</v>
      </c>
      <c r="J199" s="46">
        <v>1</v>
      </c>
      <c r="L199" s="53">
        <v>37.121212121212125</v>
      </c>
      <c r="M199" s="51">
        <v>245</v>
      </c>
      <c r="N199" s="55">
        <v>400</v>
      </c>
    </row>
    <row r="200" spans="1:14" x14ac:dyDescent="0.25">
      <c r="A200" s="44">
        <v>44372</v>
      </c>
      <c r="B200" s="56" t="s">
        <v>304</v>
      </c>
      <c r="C200" s="45">
        <v>0.71428731702812531</v>
      </c>
      <c r="D200" s="45">
        <v>0.30244859648043237</v>
      </c>
      <c r="E200" s="54">
        <v>14.115870706855368</v>
      </c>
      <c r="F200" s="47">
        <v>400</v>
      </c>
      <c r="G200" s="48">
        <v>59</v>
      </c>
      <c r="H200" s="48">
        <v>341</v>
      </c>
      <c r="I200" s="51">
        <v>0</v>
      </c>
      <c r="J200" s="46">
        <v>0</v>
      </c>
      <c r="L200" s="53">
        <v>0</v>
      </c>
      <c r="M200" s="51">
        <v>0</v>
      </c>
      <c r="N200" s="55" t="s">
        <v>305</v>
      </c>
    </row>
    <row r="201" spans="1:14" x14ac:dyDescent="0.25">
      <c r="A201" s="44">
        <v>44373</v>
      </c>
      <c r="B201" s="56" t="s">
        <v>306</v>
      </c>
      <c r="C201" s="45">
        <v>0.59126924021963556</v>
      </c>
      <c r="D201" s="45">
        <v>0.45171590952707441</v>
      </c>
      <c r="E201" s="54">
        <v>20.650720063378532</v>
      </c>
      <c r="F201" s="47">
        <v>341</v>
      </c>
      <c r="G201" s="48">
        <v>26</v>
      </c>
      <c r="H201" s="48">
        <v>315</v>
      </c>
      <c r="I201" s="51">
        <v>0</v>
      </c>
      <c r="J201" s="46">
        <v>0</v>
      </c>
      <c r="L201" s="53">
        <v>0</v>
      </c>
      <c r="M201" s="51">
        <v>0</v>
      </c>
      <c r="N201" s="55" t="s">
        <v>305</v>
      </c>
    </row>
    <row r="202" spans="1:14" x14ac:dyDescent="0.25">
      <c r="A202" s="44">
        <v>44374</v>
      </c>
      <c r="B202" s="56" t="s">
        <v>307</v>
      </c>
      <c r="C202" s="45">
        <v>0.58978609642804236</v>
      </c>
      <c r="D202" s="45">
        <v>0.44061229501131166</v>
      </c>
      <c r="E202" s="54">
        <v>20.41982876599846</v>
      </c>
      <c r="F202" s="47">
        <v>315</v>
      </c>
      <c r="G202" s="48">
        <v>21</v>
      </c>
      <c r="H202" s="48">
        <v>294</v>
      </c>
      <c r="I202" s="51">
        <v>0</v>
      </c>
      <c r="J202" s="46">
        <v>0</v>
      </c>
      <c r="L202" s="53">
        <v>0</v>
      </c>
      <c r="M202" s="51">
        <v>0</v>
      </c>
      <c r="N202" s="55" t="s">
        <v>305</v>
      </c>
    </row>
    <row r="203" spans="1:14" x14ac:dyDescent="0.25">
      <c r="A203" s="44">
        <v>44375</v>
      </c>
      <c r="B203" s="56" t="s">
        <v>308</v>
      </c>
      <c r="C203" s="45">
        <v>0.71024849516600674</v>
      </c>
      <c r="D203" s="45">
        <v>0.28960732922743559</v>
      </c>
      <c r="E203" s="54">
        <v>13.904612017474292</v>
      </c>
      <c r="F203" s="47">
        <v>294</v>
      </c>
      <c r="G203" s="48">
        <v>70</v>
      </c>
      <c r="H203" s="48">
        <v>224</v>
      </c>
      <c r="I203" s="51">
        <v>0</v>
      </c>
      <c r="J203" s="46">
        <v>0</v>
      </c>
      <c r="L203" s="53">
        <v>0</v>
      </c>
      <c r="M203" s="51">
        <v>0</v>
      </c>
      <c r="N203" s="55" t="s">
        <v>305</v>
      </c>
    </row>
    <row r="204" spans="1:14" x14ac:dyDescent="0.25">
      <c r="A204" s="44">
        <v>44376</v>
      </c>
      <c r="B204" s="56" t="s">
        <v>309</v>
      </c>
      <c r="C204" s="45">
        <v>0.73473753790263852</v>
      </c>
      <c r="D204" s="45">
        <v>0.32792835366356354</v>
      </c>
      <c r="E204" s="54">
        <v>14.236579578262202</v>
      </c>
      <c r="F204" s="47">
        <v>224</v>
      </c>
      <c r="G204" s="48">
        <v>65</v>
      </c>
      <c r="H204" s="48">
        <v>159</v>
      </c>
      <c r="I204" s="51">
        <v>1</v>
      </c>
      <c r="J204" s="46">
        <v>0</v>
      </c>
      <c r="L204" s="53">
        <v>32.575757575757578</v>
      </c>
      <c r="M204" s="51">
        <v>215</v>
      </c>
      <c r="N204" s="55" t="s">
        <v>305</v>
      </c>
    </row>
    <row r="205" spans="1:14" x14ac:dyDescent="0.25">
      <c r="A205" s="44">
        <v>44377</v>
      </c>
      <c r="B205" s="56" t="s">
        <v>310</v>
      </c>
      <c r="C205" s="45">
        <v>0.73181745637068141</v>
      </c>
      <c r="D205" s="45">
        <v>0.3318370301753959</v>
      </c>
      <c r="E205" s="54">
        <v>14.400469771313148</v>
      </c>
      <c r="F205" s="47">
        <v>374</v>
      </c>
      <c r="G205" s="48">
        <v>63</v>
      </c>
      <c r="H205" s="48">
        <v>311</v>
      </c>
      <c r="I205" s="51">
        <v>0</v>
      </c>
      <c r="J205" s="46">
        <v>0</v>
      </c>
      <c r="L205" s="53">
        <v>0</v>
      </c>
      <c r="M205" s="51">
        <v>0</v>
      </c>
      <c r="N205" s="55" t="s">
        <v>305</v>
      </c>
    </row>
    <row r="206" spans="1:14" x14ac:dyDescent="0.25">
      <c r="A206" s="44">
        <v>44378</v>
      </c>
      <c r="B206" s="56" t="s">
        <v>311</v>
      </c>
      <c r="C206" s="45">
        <v>0.77166006728221304</v>
      </c>
      <c r="D206" s="45">
        <v>0.30343327231143669</v>
      </c>
      <c r="E206" s="54">
        <v>12.762556920701368</v>
      </c>
      <c r="F206" s="47">
        <v>311</v>
      </c>
      <c r="G206" s="48">
        <v>73</v>
      </c>
      <c r="H206" s="48">
        <v>238</v>
      </c>
      <c r="I206" s="51">
        <v>0</v>
      </c>
      <c r="J206" s="46">
        <v>0</v>
      </c>
      <c r="L206" s="53">
        <v>0</v>
      </c>
      <c r="M206" s="51">
        <v>0</v>
      </c>
      <c r="N206" s="55" t="s">
        <v>305</v>
      </c>
    </row>
    <row r="207" spans="1:14" x14ac:dyDescent="0.25">
      <c r="A207" s="44">
        <v>44379</v>
      </c>
      <c r="B207" s="56" t="s">
        <v>304</v>
      </c>
      <c r="C207" s="45">
        <v>0.71694249992932313</v>
      </c>
      <c r="D207" s="45">
        <v>0.32968023275382524</v>
      </c>
      <c r="E207" s="54">
        <v>14.705705587788049</v>
      </c>
      <c r="F207" s="47">
        <v>238</v>
      </c>
      <c r="G207" s="48">
        <v>63</v>
      </c>
      <c r="H207" s="48">
        <v>175</v>
      </c>
      <c r="I207" s="51">
        <v>1</v>
      </c>
      <c r="J207" s="46">
        <v>1</v>
      </c>
      <c r="L207" s="53">
        <v>34.090909090909093</v>
      </c>
      <c r="M207" s="51">
        <v>225</v>
      </c>
      <c r="N207" s="55">
        <v>400</v>
      </c>
    </row>
    <row r="208" spans="1:14" x14ac:dyDescent="0.25">
      <c r="A208" s="44">
        <v>44380</v>
      </c>
      <c r="B208" s="56" t="s">
        <v>306</v>
      </c>
      <c r="C208" s="45">
        <v>0.57264982191116831</v>
      </c>
      <c r="D208" s="45">
        <v>0.41949954806938594</v>
      </c>
      <c r="E208" s="54">
        <v>20.324393427797222</v>
      </c>
      <c r="F208" s="47">
        <v>400</v>
      </c>
      <c r="G208" s="48">
        <v>23</v>
      </c>
      <c r="H208" s="48">
        <v>377</v>
      </c>
      <c r="I208" s="51">
        <v>0</v>
      </c>
      <c r="J208" s="46">
        <v>0</v>
      </c>
      <c r="L208" s="53">
        <v>0</v>
      </c>
      <c r="M208" s="51">
        <v>0</v>
      </c>
      <c r="N208" s="55" t="s">
        <v>305</v>
      </c>
    </row>
    <row r="209" spans="1:14" x14ac:dyDescent="0.25">
      <c r="A209" s="44">
        <v>44381</v>
      </c>
      <c r="B209" s="56" t="s">
        <v>307</v>
      </c>
      <c r="C209" s="45">
        <v>0.46464937188926919</v>
      </c>
      <c r="D209" s="45">
        <v>0.43073080490134014</v>
      </c>
      <c r="E209" s="54">
        <v>23.185954392289702</v>
      </c>
      <c r="F209" s="47">
        <v>377</v>
      </c>
      <c r="G209" s="48">
        <v>19</v>
      </c>
      <c r="H209" s="48">
        <v>358</v>
      </c>
      <c r="I209" s="51">
        <v>0</v>
      </c>
      <c r="J209" s="46">
        <v>0</v>
      </c>
      <c r="L209" s="53">
        <v>0</v>
      </c>
      <c r="M209" s="51">
        <v>0</v>
      </c>
      <c r="N209" s="55" t="s">
        <v>305</v>
      </c>
    </row>
    <row r="210" spans="1:14" x14ac:dyDescent="0.25">
      <c r="A210" s="44">
        <v>44382</v>
      </c>
      <c r="B210" s="56" t="s">
        <v>308</v>
      </c>
      <c r="C210" s="45">
        <v>0.77314370170442592</v>
      </c>
      <c r="D210" s="45">
        <v>0.29120164498365098</v>
      </c>
      <c r="E210" s="54">
        <v>12.4333906387014</v>
      </c>
      <c r="F210" s="47">
        <v>358</v>
      </c>
      <c r="G210" s="48">
        <v>72</v>
      </c>
      <c r="H210" s="48">
        <v>286</v>
      </c>
      <c r="I210" s="51">
        <v>0</v>
      </c>
      <c r="J210" s="46">
        <v>0</v>
      </c>
      <c r="L210" s="53">
        <v>0</v>
      </c>
      <c r="M210" s="51">
        <v>0</v>
      </c>
      <c r="N210" s="55" t="s">
        <v>305</v>
      </c>
    </row>
    <row r="211" spans="1:14" x14ac:dyDescent="0.25">
      <c r="A211" s="44">
        <v>44383</v>
      </c>
      <c r="B211" s="56" t="s">
        <v>309</v>
      </c>
      <c r="C211" s="45">
        <v>0.70191932072919461</v>
      </c>
      <c r="D211" s="45">
        <v>0.39724622709829766</v>
      </c>
      <c r="E211" s="54">
        <v>16.687845752858472</v>
      </c>
      <c r="F211" s="47">
        <v>286</v>
      </c>
      <c r="G211" s="48">
        <v>61</v>
      </c>
      <c r="H211" s="48">
        <v>225</v>
      </c>
      <c r="I211" s="51">
        <v>0</v>
      </c>
      <c r="J211" s="46">
        <v>0</v>
      </c>
      <c r="L211" s="53">
        <v>0</v>
      </c>
      <c r="M211" s="51">
        <v>0</v>
      </c>
      <c r="N211" s="55" t="s">
        <v>305</v>
      </c>
    </row>
    <row r="212" spans="1:14" x14ac:dyDescent="0.25">
      <c r="A212" s="44">
        <v>44384</v>
      </c>
      <c r="B212" s="56" t="s">
        <v>310</v>
      </c>
      <c r="C212" s="45">
        <v>0.71880622812134887</v>
      </c>
      <c r="D212" s="45">
        <v>0.32509888081885624</v>
      </c>
      <c r="E212" s="54">
        <v>14.551023664740178</v>
      </c>
      <c r="F212" s="47">
        <v>225</v>
      </c>
      <c r="G212" s="48">
        <v>65</v>
      </c>
      <c r="H212" s="48">
        <v>160</v>
      </c>
      <c r="I212" s="51">
        <v>1</v>
      </c>
      <c r="J212" s="46">
        <v>1</v>
      </c>
      <c r="L212" s="53">
        <v>36.363636363636367</v>
      </c>
      <c r="M212" s="51">
        <v>240</v>
      </c>
      <c r="N212" s="55">
        <v>400</v>
      </c>
    </row>
    <row r="213" spans="1:14" x14ac:dyDescent="0.25">
      <c r="A213" s="44">
        <v>44385</v>
      </c>
      <c r="B213" s="56" t="s">
        <v>311</v>
      </c>
      <c r="C213" s="45">
        <v>0.76540078625268071</v>
      </c>
      <c r="D213" s="45">
        <v>0.31094596648231482</v>
      </c>
      <c r="E213" s="54">
        <v>13.093084325511217</v>
      </c>
      <c r="F213" s="47">
        <v>400</v>
      </c>
      <c r="G213" s="48">
        <v>76</v>
      </c>
      <c r="H213" s="48">
        <v>324</v>
      </c>
      <c r="I213" s="51">
        <v>0</v>
      </c>
      <c r="J213" s="46">
        <v>0</v>
      </c>
      <c r="L213" s="53">
        <v>0</v>
      </c>
      <c r="M213" s="51">
        <v>0</v>
      </c>
      <c r="N213" s="55" t="s">
        <v>305</v>
      </c>
    </row>
    <row r="214" spans="1:14" x14ac:dyDescent="0.25">
      <c r="A214" s="44">
        <v>44386</v>
      </c>
      <c r="B214" s="56" t="s">
        <v>304</v>
      </c>
      <c r="C214" s="45">
        <v>0.64591144957259905</v>
      </c>
      <c r="D214" s="45">
        <v>0.27727988227669415</v>
      </c>
      <c r="E214" s="54">
        <v>15.152842384898284</v>
      </c>
      <c r="F214" s="47">
        <v>324</v>
      </c>
      <c r="G214" s="48">
        <v>60</v>
      </c>
      <c r="H214" s="48">
        <v>264</v>
      </c>
      <c r="I214" s="51">
        <v>0</v>
      </c>
      <c r="J214" s="46">
        <v>0</v>
      </c>
      <c r="L214" s="53">
        <v>0</v>
      </c>
      <c r="M214" s="51">
        <v>0</v>
      </c>
      <c r="N214" s="55" t="s">
        <v>305</v>
      </c>
    </row>
    <row r="215" spans="1:14" x14ac:dyDescent="0.25">
      <c r="A215" s="44">
        <v>44387</v>
      </c>
      <c r="B215" s="56" t="s">
        <v>306</v>
      </c>
      <c r="C215" s="45">
        <v>0.47226115884561104</v>
      </c>
      <c r="D215" s="45">
        <v>0.34949735440142626</v>
      </c>
      <c r="E215" s="54">
        <v>21.053668693339567</v>
      </c>
      <c r="F215" s="47">
        <v>264</v>
      </c>
      <c r="G215" s="48">
        <v>23</v>
      </c>
      <c r="H215" s="48">
        <v>241</v>
      </c>
      <c r="I215" s="51">
        <v>0</v>
      </c>
      <c r="J215" s="46">
        <v>0</v>
      </c>
      <c r="L215" s="53">
        <v>0</v>
      </c>
      <c r="M215" s="51">
        <v>0</v>
      </c>
      <c r="N215" s="55" t="s">
        <v>305</v>
      </c>
    </row>
    <row r="216" spans="1:14" x14ac:dyDescent="0.25">
      <c r="A216" s="44">
        <v>44388</v>
      </c>
      <c r="B216" s="56" t="s">
        <v>307</v>
      </c>
      <c r="C216" s="45">
        <v>0.4214648177678319</v>
      </c>
      <c r="D216" s="45">
        <v>0.47382509480382584</v>
      </c>
      <c r="E216" s="54">
        <v>1.2566466488638546</v>
      </c>
      <c r="F216" s="47">
        <v>241</v>
      </c>
      <c r="G216" s="48">
        <v>20</v>
      </c>
      <c r="H216" s="48">
        <v>221</v>
      </c>
      <c r="I216" s="51">
        <v>0</v>
      </c>
      <c r="J216" s="46">
        <v>0</v>
      </c>
      <c r="L216" s="53">
        <v>0</v>
      </c>
      <c r="M216" s="51">
        <v>0</v>
      </c>
      <c r="N216" s="55" t="s">
        <v>305</v>
      </c>
    </row>
    <row r="217" spans="1:14" x14ac:dyDescent="0.25">
      <c r="A217" s="44">
        <v>44389</v>
      </c>
      <c r="B217" s="56" t="s">
        <v>308</v>
      </c>
      <c r="C217" s="45">
        <v>0.68271650655834404</v>
      </c>
      <c r="D217" s="45">
        <v>0.34862112340139989</v>
      </c>
      <c r="E217" s="54">
        <v>15.981710804233339</v>
      </c>
      <c r="F217" s="47">
        <v>221</v>
      </c>
      <c r="G217" s="48">
        <v>71</v>
      </c>
      <c r="H217" s="48">
        <v>150</v>
      </c>
      <c r="I217" s="51">
        <v>1</v>
      </c>
      <c r="J217" s="46">
        <v>1</v>
      </c>
      <c r="L217" s="53">
        <v>37.878787878787882</v>
      </c>
      <c r="M217" s="51">
        <v>250</v>
      </c>
      <c r="N217" s="55">
        <v>400</v>
      </c>
    </row>
    <row r="218" spans="1:14" x14ac:dyDescent="0.25">
      <c r="A218" s="44">
        <v>44390</v>
      </c>
      <c r="B218" s="56" t="s">
        <v>309</v>
      </c>
      <c r="C218" s="45">
        <v>0.66326345585089275</v>
      </c>
      <c r="D218" s="45">
        <v>0.35015724296304362</v>
      </c>
      <c r="E218" s="54">
        <v>16.48545089069162</v>
      </c>
      <c r="F218" s="47">
        <v>400</v>
      </c>
      <c r="G218" s="48">
        <v>65</v>
      </c>
      <c r="H218" s="48">
        <v>335</v>
      </c>
      <c r="I218" s="51">
        <v>0</v>
      </c>
      <c r="J218" s="46">
        <v>0</v>
      </c>
      <c r="L218" s="53">
        <v>0</v>
      </c>
      <c r="M218" s="51">
        <v>0</v>
      </c>
      <c r="N218" s="55" t="s">
        <v>305</v>
      </c>
    </row>
    <row r="219" spans="1:14" x14ac:dyDescent="0.25">
      <c r="A219" s="44">
        <v>44391</v>
      </c>
      <c r="B219" s="56" t="s">
        <v>310</v>
      </c>
      <c r="C219" s="45">
        <v>0.71834148545286436</v>
      </c>
      <c r="D219" s="45">
        <v>0.31167749588748395</v>
      </c>
      <c r="E219" s="54">
        <v>14.240064250430869</v>
      </c>
      <c r="F219" s="47">
        <v>335</v>
      </c>
      <c r="G219" s="48">
        <v>64</v>
      </c>
      <c r="H219" s="48">
        <v>271</v>
      </c>
      <c r="I219" s="51">
        <v>0</v>
      </c>
      <c r="J219" s="46">
        <v>0</v>
      </c>
      <c r="L219" s="53">
        <v>0</v>
      </c>
      <c r="M219" s="51">
        <v>0</v>
      </c>
      <c r="N219" s="55" t="s">
        <v>305</v>
      </c>
    </row>
    <row r="220" spans="1:14" x14ac:dyDescent="0.25">
      <c r="A220" s="44">
        <v>44392</v>
      </c>
      <c r="B220" s="56" t="s">
        <v>311</v>
      </c>
      <c r="C220" s="45">
        <v>0.77870373932385017</v>
      </c>
      <c r="D220" s="45">
        <v>0.31951710896686464</v>
      </c>
      <c r="E220" s="54">
        <v>12.979520871432346</v>
      </c>
      <c r="F220" s="47">
        <v>271</v>
      </c>
      <c r="G220" s="48">
        <v>76</v>
      </c>
      <c r="H220" s="48">
        <v>195</v>
      </c>
      <c r="I220" s="51">
        <v>1</v>
      </c>
      <c r="J220" s="46">
        <v>1</v>
      </c>
      <c r="L220" s="53">
        <v>31.060606060606062</v>
      </c>
      <c r="M220" s="51">
        <v>205</v>
      </c>
      <c r="N220" s="55">
        <v>400</v>
      </c>
    </row>
    <row r="221" spans="1:14" x14ac:dyDescent="0.25">
      <c r="A221" s="44">
        <v>44393</v>
      </c>
      <c r="B221" s="56" t="s">
        <v>304</v>
      </c>
      <c r="C221" s="45">
        <v>0.71489907209550285</v>
      </c>
      <c r="D221" s="45">
        <v>0.29513530985252412</v>
      </c>
      <c r="E221" s="54">
        <v>13.92566970616851</v>
      </c>
      <c r="F221" s="47">
        <v>400</v>
      </c>
      <c r="G221" s="48">
        <v>63</v>
      </c>
      <c r="H221" s="48">
        <v>337</v>
      </c>
      <c r="I221" s="51">
        <v>0</v>
      </c>
      <c r="J221" s="46">
        <v>0</v>
      </c>
      <c r="L221" s="53">
        <v>0</v>
      </c>
      <c r="M221" s="51">
        <v>0</v>
      </c>
      <c r="N221" s="55" t="s">
        <v>305</v>
      </c>
    </row>
    <row r="222" spans="1:14" x14ac:dyDescent="0.25">
      <c r="A222" s="44">
        <v>44394</v>
      </c>
      <c r="B222" s="56" t="s">
        <v>306</v>
      </c>
      <c r="C222" s="45">
        <v>0.60199610121423297</v>
      </c>
      <c r="D222" s="45">
        <v>0.33166839423988886</v>
      </c>
      <c r="E222" s="54">
        <v>17.512135032615738</v>
      </c>
      <c r="F222" s="47">
        <v>337</v>
      </c>
      <c r="G222" s="48">
        <v>23</v>
      </c>
      <c r="H222" s="48">
        <v>314</v>
      </c>
      <c r="I222" s="51">
        <v>0</v>
      </c>
      <c r="J222" s="46">
        <v>0</v>
      </c>
      <c r="L222" s="53">
        <v>0</v>
      </c>
      <c r="M222" s="51">
        <v>0</v>
      </c>
      <c r="N222" s="55" t="s">
        <v>305</v>
      </c>
    </row>
    <row r="223" spans="1:14" x14ac:dyDescent="0.25">
      <c r="A223" s="44">
        <v>44395</v>
      </c>
      <c r="B223" s="56" t="s">
        <v>307</v>
      </c>
      <c r="C223" s="45">
        <v>0.40847529154328327</v>
      </c>
      <c r="D223" s="45">
        <v>0.37038461951256485</v>
      </c>
      <c r="E223" s="54">
        <v>23.085823871262761</v>
      </c>
      <c r="F223" s="47">
        <v>314</v>
      </c>
      <c r="G223" s="48">
        <v>19</v>
      </c>
      <c r="H223" s="48">
        <v>295</v>
      </c>
      <c r="I223" s="51">
        <v>0</v>
      </c>
      <c r="J223" s="46">
        <v>0</v>
      </c>
      <c r="L223" s="53">
        <v>0</v>
      </c>
      <c r="M223" s="51">
        <v>0</v>
      </c>
      <c r="N223" s="55" t="s">
        <v>305</v>
      </c>
    </row>
    <row r="224" spans="1:14" x14ac:dyDescent="0.25">
      <c r="A224" s="44">
        <v>44396</v>
      </c>
      <c r="B224" s="56" t="s">
        <v>308</v>
      </c>
      <c r="C224" s="45">
        <v>0.70820721949160659</v>
      </c>
      <c r="D224" s="45">
        <v>0.29988458574484322</v>
      </c>
      <c r="E224" s="54">
        <v>14.200256790077679</v>
      </c>
      <c r="F224" s="47">
        <v>295</v>
      </c>
      <c r="G224" s="48">
        <v>68</v>
      </c>
      <c r="H224" s="48">
        <v>227</v>
      </c>
      <c r="I224" s="51">
        <v>0</v>
      </c>
      <c r="J224" s="46">
        <v>0</v>
      </c>
      <c r="L224" s="53">
        <v>0</v>
      </c>
      <c r="M224" s="51">
        <v>0</v>
      </c>
      <c r="N224" s="55" t="s">
        <v>305</v>
      </c>
    </row>
    <row r="225" spans="1:14" x14ac:dyDescent="0.25">
      <c r="A225" s="44">
        <v>44397</v>
      </c>
      <c r="B225" s="56" t="s">
        <v>309</v>
      </c>
      <c r="C225" s="45">
        <v>0.71969155746494773</v>
      </c>
      <c r="D225" s="45">
        <v>0.34457955871722634</v>
      </c>
      <c r="E225" s="54">
        <v>14.997312030054687</v>
      </c>
      <c r="F225" s="47">
        <v>227</v>
      </c>
      <c r="G225" s="48">
        <v>60</v>
      </c>
      <c r="H225" s="48">
        <v>167</v>
      </c>
      <c r="I225" s="51">
        <v>1</v>
      </c>
      <c r="J225" s="46">
        <v>1</v>
      </c>
      <c r="L225" s="53">
        <v>35.303030303030305</v>
      </c>
      <c r="M225" s="51">
        <v>233</v>
      </c>
      <c r="N225" s="55">
        <v>400</v>
      </c>
    </row>
    <row r="226" spans="1:14" x14ac:dyDescent="0.25">
      <c r="A226" s="44">
        <v>44398</v>
      </c>
      <c r="B226" s="56" t="s">
        <v>310</v>
      </c>
      <c r="C226" s="45">
        <v>0.71179097182336537</v>
      </c>
      <c r="D226" s="45">
        <v>0.31064427841318853</v>
      </c>
      <c r="E226" s="54">
        <v>14.372479358155756</v>
      </c>
      <c r="F226" s="47">
        <v>400</v>
      </c>
      <c r="G226" s="48">
        <v>62</v>
      </c>
      <c r="H226" s="48">
        <v>338</v>
      </c>
      <c r="I226" s="51">
        <v>0</v>
      </c>
      <c r="J226" s="46">
        <v>0</v>
      </c>
      <c r="L226" s="53">
        <v>0</v>
      </c>
      <c r="M226" s="51">
        <v>0</v>
      </c>
      <c r="N226" s="55" t="s">
        <v>305</v>
      </c>
    </row>
    <row r="227" spans="1:14" x14ac:dyDescent="0.25">
      <c r="A227" s="44">
        <v>44399</v>
      </c>
      <c r="B227" s="56" t="s">
        <v>311</v>
      </c>
      <c r="C227" s="45">
        <v>0.79557862767078202</v>
      </c>
      <c r="D227" s="45">
        <v>0.31372269046610951</v>
      </c>
      <c r="E227" s="54">
        <v>12.435457507087861</v>
      </c>
      <c r="F227" s="47">
        <v>338</v>
      </c>
      <c r="G227" s="48">
        <v>73</v>
      </c>
      <c r="H227" s="48">
        <v>265</v>
      </c>
      <c r="I227" s="51">
        <v>0</v>
      </c>
      <c r="J227" s="46">
        <v>0</v>
      </c>
      <c r="L227" s="53">
        <v>0</v>
      </c>
      <c r="M227" s="51">
        <v>0</v>
      </c>
      <c r="N227" s="55" t="s">
        <v>305</v>
      </c>
    </row>
    <row r="228" spans="1:14" x14ac:dyDescent="0.25">
      <c r="A228" s="44">
        <v>44400</v>
      </c>
      <c r="B228" s="56" t="s">
        <v>304</v>
      </c>
      <c r="C228" s="45">
        <v>0.66824519490877943</v>
      </c>
      <c r="D228" s="45">
        <v>0.32369332098509612</v>
      </c>
      <c r="E228" s="54">
        <v>15.730755025831602</v>
      </c>
      <c r="F228" s="47">
        <v>265</v>
      </c>
      <c r="G228" s="48">
        <v>56</v>
      </c>
      <c r="H228" s="48">
        <v>209</v>
      </c>
      <c r="I228" s="51">
        <v>0</v>
      </c>
      <c r="J228" s="46">
        <v>0</v>
      </c>
      <c r="L228" s="53">
        <v>0</v>
      </c>
      <c r="M228" s="51">
        <v>0</v>
      </c>
      <c r="N228" s="55" t="s">
        <v>305</v>
      </c>
    </row>
    <row r="229" spans="1:14" x14ac:dyDescent="0.25">
      <c r="A229" s="44">
        <v>44401</v>
      </c>
      <c r="B229" s="56" t="s">
        <v>306</v>
      </c>
      <c r="C229" s="45">
        <v>0.49398530686895387</v>
      </c>
      <c r="D229" s="45">
        <v>0.38189359302679882</v>
      </c>
      <c r="E229" s="54">
        <v>21.309798867788277</v>
      </c>
      <c r="F229" s="47">
        <v>209</v>
      </c>
      <c r="G229" s="48">
        <v>18</v>
      </c>
      <c r="H229" s="48">
        <v>191</v>
      </c>
      <c r="I229" s="51">
        <v>1</v>
      </c>
      <c r="J229" s="46">
        <v>1</v>
      </c>
      <c r="L229" s="53">
        <v>31.666666666666668</v>
      </c>
      <c r="M229" s="51">
        <v>209</v>
      </c>
      <c r="N229" s="55">
        <v>400</v>
      </c>
    </row>
    <row r="230" spans="1:14" x14ac:dyDescent="0.25">
      <c r="A230" s="44">
        <v>44402</v>
      </c>
      <c r="B230" s="56" t="s">
        <v>307</v>
      </c>
      <c r="C230" s="45">
        <v>0.50606486193080336</v>
      </c>
      <c r="D230" s="45">
        <v>0.41015584852958248</v>
      </c>
      <c r="E230" s="54">
        <v>21.6981836783707</v>
      </c>
      <c r="F230" s="47">
        <v>400</v>
      </c>
      <c r="G230" s="48">
        <v>21</v>
      </c>
      <c r="H230" s="48">
        <v>379</v>
      </c>
      <c r="I230" s="51">
        <v>0</v>
      </c>
      <c r="J230" s="46">
        <v>0</v>
      </c>
      <c r="L230" s="53">
        <v>0</v>
      </c>
      <c r="M230" s="51">
        <v>0</v>
      </c>
      <c r="N230" s="55" t="s">
        <v>305</v>
      </c>
    </row>
    <row r="231" spans="1:14" x14ac:dyDescent="0.25">
      <c r="A231" s="44">
        <v>44403</v>
      </c>
      <c r="B231" s="56" t="s">
        <v>308</v>
      </c>
      <c r="C231" s="45">
        <v>0.70123941313046212</v>
      </c>
      <c r="D231" s="45">
        <v>0.35243443388533291</v>
      </c>
      <c r="E231" s="54">
        <v>15.6286804981169</v>
      </c>
      <c r="F231" s="47">
        <v>379</v>
      </c>
      <c r="G231" s="48">
        <v>69</v>
      </c>
      <c r="H231" s="48">
        <v>310</v>
      </c>
      <c r="I231" s="51">
        <v>0</v>
      </c>
      <c r="J231" s="46">
        <v>0</v>
      </c>
      <c r="L231" s="53">
        <v>0</v>
      </c>
      <c r="M231" s="51">
        <v>0</v>
      </c>
      <c r="N231" s="55" t="s">
        <v>305</v>
      </c>
    </row>
    <row r="232" spans="1:14" x14ac:dyDescent="0.25">
      <c r="A232" s="44">
        <v>44404</v>
      </c>
      <c r="B232" s="56" t="s">
        <v>309</v>
      </c>
      <c r="C232" s="45">
        <v>0.7113755191432457</v>
      </c>
      <c r="D232" s="45">
        <v>0.3417316910854199</v>
      </c>
      <c r="E232" s="54">
        <v>15.128548126612181</v>
      </c>
      <c r="F232" s="47">
        <v>310</v>
      </c>
      <c r="G232" s="48">
        <v>65</v>
      </c>
      <c r="H232" s="48">
        <v>245</v>
      </c>
      <c r="I232" s="51">
        <v>0</v>
      </c>
      <c r="J232" s="46">
        <v>0</v>
      </c>
      <c r="L232" s="53">
        <v>0</v>
      </c>
      <c r="M232" s="51">
        <v>0</v>
      </c>
      <c r="N232" s="55" t="s">
        <v>305</v>
      </c>
    </row>
    <row r="233" spans="1:14" x14ac:dyDescent="0.25">
      <c r="A233" s="44">
        <v>44405</v>
      </c>
      <c r="B233" s="56" t="s">
        <v>310</v>
      </c>
      <c r="C233" s="45">
        <v>0.72388457735839196</v>
      </c>
      <c r="D233" s="45">
        <v>0.32910098286563294</v>
      </c>
      <c r="E233" s="54">
        <v>14.525193732173783</v>
      </c>
      <c r="F233" s="47">
        <v>245</v>
      </c>
      <c r="G233" s="48">
        <v>66</v>
      </c>
      <c r="H233" s="48">
        <v>179</v>
      </c>
      <c r="I233" s="51">
        <v>1</v>
      </c>
      <c r="J233" s="46">
        <v>1</v>
      </c>
      <c r="L233" s="53">
        <v>33.484848484848484</v>
      </c>
      <c r="M233" s="51">
        <v>221</v>
      </c>
      <c r="N233" s="55">
        <v>400</v>
      </c>
    </row>
    <row r="234" spans="1:14" x14ac:dyDescent="0.25">
      <c r="A234" s="44">
        <v>44406</v>
      </c>
      <c r="B234" s="56" t="s">
        <v>311</v>
      </c>
      <c r="C234" s="45">
        <v>0.79710891801865613</v>
      </c>
      <c r="D234" s="45">
        <v>0.30347227685900841</v>
      </c>
      <c r="E234" s="54">
        <v>12.152720612168453</v>
      </c>
      <c r="F234" s="47">
        <v>400</v>
      </c>
      <c r="G234" s="48">
        <v>75</v>
      </c>
      <c r="H234" s="48">
        <v>325</v>
      </c>
      <c r="I234" s="51">
        <v>0</v>
      </c>
      <c r="J234" s="46">
        <v>0</v>
      </c>
      <c r="L234" s="53">
        <v>0</v>
      </c>
      <c r="M234" s="51">
        <v>0</v>
      </c>
      <c r="N234" s="55" t="s">
        <v>305</v>
      </c>
    </row>
    <row r="235" spans="1:14" x14ac:dyDescent="0.25">
      <c r="A235" s="44">
        <v>44407</v>
      </c>
      <c r="B235" s="56" t="s">
        <v>304</v>
      </c>
      <c r="C235" s="45">
        <v>0.70088658694009798</v>
      </c>
      <c r="D235" s="45">
        <v>0.32155902257448543</v>
      </c>
      <c r="E235" s="54">
        <v>14.896138455225298</v>
      </c>
      <c r="F235" s="47">
        <v>325</v>
      </c>
      <c r="G235" s="48">
        <v>61</v>
      </c>
      <c r="H235" s="48">
        <v>264</v>
      </c>
      <c r="I235" s="51">
        <v>0</v>
      </c>
      <c r="J235" s="46">
        <v>0</v>
      </c>
      <c r="L235" s="53">
        <v>0</v>
      </c>
      <c r="M235" s="51">
        <v>0</v>
      </c>
      <c r="N235" s="55" t="s">
        <v>305</v>
      </c>
    </row>
    <row r="236" spans="1:14" x14ac:dyDescent="0.25">
      <c r="A236" s="44">
        <v>44408</v>
      </c>
      <c r="B236" s="56" t="s">
        <v>306</v>
      </c>
      <c r="C236" s="45">
        <v>0.555326368547858</v>
      </c>
      <c r="D236" s="45">
        <v>0.41448628254082903</v>
      </c>
      <c r="E236" s="54">
        <v>20.619837935831306</v>
      </c>
      <c r="F236" s="47">
        <v>264</v>
      </c>
      <c r="G236" s="48">
        <v>22</v>
      </c>
      <c r="H236" s="48">
        <v>242</v>
      </c>
      <c r="I236" s="51">
        <v>0</v>
      </c>
      <c r="J236" s="46">
        <v>0</v>
      </c>
      <c r="L236" s="53">
        <v>0</v>
      </c>
      <c r="M236" s="51">
        <v>0</v>
      </c>
      <c r="N236" s="55" t="s">
        <v>305</v>
      </c>
    </row>
    <row r="237" spans="1:14" x14ac:dyDescent="0.25">
      <c r="A237" s="44">
        <v>44409</v>
      </c>
      <c r="B237" s="56" t="s">
        <v>307</v>
      </c>
      <c r="C237" s="45">
        <v>0.37830782002332664</v>
      </c>
      <c r="D237" s="45">
        <v>0.41729018946375485</v>
      </c>
      <c r="E237" s="54">
        <v>0.93557686657027705</v>
      </c>
      <c r="F237" s="47">
        <v>242</v>
      </c>
      <c r="G237" s="48">
        <v>17</v>
      </c>
      <c r="H237" s="48">
        <v>225</v>
      </c>
      <c r="I237" s="51">
        <v>0</v>
      </c>
      <c r="J237" s="46">
        <v>0</v>
      </c>
      <c r="L237" s="53">
        <v>0</v>
      </c>
      <c r="M237" s="51">
        <v>0</v>
      </c>
      <c r="N237" s="55" t="s">
        <v>305</v>
      </c>
    </row>
    <row r="238" spans="1:14" x14ac:dyDescent="0.25">
      <c r="A238" s="44">
        <v>44410</v>
      </c>
      <c r="B238" s="56" t="s">
        <v>308</v>
      </c>
      <c r="C238" s="45">
        <v>0.70586809236977577</v>
      </c>
      <c r="D238" s="45">
        <v>0.31138122566220433</v>
      </c>
      <c r="E238" s="54">
        <v>14.532315199018287</v>
      </c>
      <c r="F238" s="47">
        <v>225</v>
      </c>
      <c r="G238" s="48">
        <v>71</v>
      </c>
      <c r="H238" s="48">
        <v>154</v>
      </c>
      <c r="I238" s="51">
        <v>1</v>
      </c>
      <c r="J238" s="46">
        <v>1</v>
      </c>
      <c r="L238" s="53">
        <v>37.272727272727273</v>
      </c>
      <c r="M238" s="51">
        <v>246</v>
      </c>
      <c r="N238" s="55">
        <v>400</v>
      </c>
    </row>
    <row r="239" spans="1:14" x14ac:dyDescent="0.25">
      <c r="A239" s="44">
        <v>44411</v>
      </c>
      <c r="B239" s="56" t="s">
        <v>309</v>
      </c>
      <c r="C239" s="45">
        <v>0.70870793214084038</v>
      </c>
      <c r="D239" s="45">
        <v>0.33284373247949922</v>
      </c>
      <c r="E239" s="54">
        <v>14.979259208127811</v>
      </c>
      <c r="F239" s="47">
        <v>400</v>
      </c>
      <c r="G239" s="48">
        <v>63</v>
      </c>
      <c r="H239" s="48">
        <v>337</v>
      </c>
      <c r="I239" s="51">
        <v>0</v>
      </c>
      <c r="J239" s="46">
        <v>0</v>
      </c>
      <c r="L239" s="53">
        <v>0</v>
      </c>
      <c r="M239" s="51">
        <v>0</v>
      </c>
      <c r="N239" s="55" t="s">
        <v>305</v>
      </c>
    </row>
    <row r="240" spans="1:14" x14ac:dyDescent="0.25">
      <c r="A240" s="44">
        <v>44412</v>
      </c>
      <c r="B240" s="56" t="s">
        <v>310</v>
      </c>
      <c r="C240" s="45">
        <v>0.68210482396738115</v>
      </c>
      <c r="D240" s="45">
        <v>0.25391374263625138</v>
      </c>
      <c r="E240" s="54">
        <v>13.723414048052884</v>
      </c>
      <c r="F240" s="47">
        <v>337</v>
      </c>
      <c r="G240" s="48">
        <v>64</v>
      </c>
      <c r="H240" s="48">
        <v>273</v>
      </c>
      <c r="I240" s="51">
        <v>0</v>
      </c>
      <c r="J240" s="46">
        <v>0</v>
      </c>
      <c r="L240" s="53">
        <v>0</v>
      </c>
      <c r="M240" s="51">
        <v>0</v>
      </c>
      <c r="N240" s="55" t="s">
        <v>305</v>
      </c>
    </row>
    <row r="241" spans="1:14" x14ac:dyDescent="0.25">
      <c r="A241" s="44">
        <v>44413</v>
      </c>
      <c r="B241" s="56" t="s">
        <v>311</v>
      </c>
      <c r="C241" s="45">
        <v>0.79615464477351938</v>
      </c>
      <c r="D241" s="45">
        <v>0.3210727992718817</v>
      </c>
      <c r="E241" s="54">
        <v>12.598035707960696</v>
      </c>
      <c r="F241" s="47">
        <v>273</v>
      </c>
      <c r="G241" s="48">
        <v>76</v>
      </c>
      <c r="H241" s="48">
        <v>197</v>
      </c>
      <c r="I241" s="51">
        <v>1</v>
      </c>
      <c r="J241" s="46">
        <v>1</v>
      </c>
      <c r="L241" s="53">
        <v>30.757575757575758</v>
      </c>
      <c r="M241" s="51">
        <v>203</v>
      </c>
      <c r="N241" s="55">
        <v>400</v>
      </c>
    </row>
    <row r="242" spans="1:14" x14ac:dyDescent="0.25">
      <c r="A242" s="44">
        <v>44414</v>
      </c>
      <c r="B242" s="56" t="s">
        <v>304</v>
      </c>
      <c r="C242" s="45">
        <v>0.66585004842609297</v>
      </c>
      <c r="D242" s="45">
        <v>0.31657300246250608</v>
      </c>
      <c r="E242" s="54">
        <v>15.617350896873916</v>
      </c>
      <c r="F242" s="47">
        <v>400</v>
      </c>
      <c r="G242" s="48">
        <v>64</v>
      </c>
      <c r="H242" s="48">
        <v>336</v>
      </c>
      <c r="I242" s="51">
        <v>0</v>
      </c>
      <c r="J242" s="46">
        <v>0</v>
      </c>
      <c r="L242" s="53">
        <v>0</v>
      </c>
      <c r="M242" s="51">
        <v>0</v>
      </c>
      <c r="N242" s="55" t="s">
        <v>305</v>
      </c>
    </row>
    <row r="243" spans="1:14" x14ac:dyDescent="0.25">
      <c r="A243" s="44">
        <v>44415</v>
      </c>
      <c r="B243" s="56" t="s">
        <v>306</v>
      </c>
      <c r="C243" s="45">
        <v>0.56968240124784908</v>
      </c>
      <c r="D243" s="45">
        <v>0.39516209888020509</v>
      </c>
      <c r="E243" s="54">
        <v>19.811512743176543</v>
      </c>
      <c r="F243" s="47">
        <v>336</v>
      </c>
      <c r="G243" s="48">
        <v>25</v>
      </c>
      <c r="H243" s="48">
        <v>311</v>
      </c>
      <c r="I243" s="51">
        <v>0</v>
      </c>
      <c r="J243" s="46">
        <v>0</v>
      </c>
      <c r="L243" s="53">
        <v>0</v>
      </c>
      <c r="M243" s="51">
        <v>0</v>
      </c>
      <c r="N243" s="55" t="s">
        <v>305</v>
      </c>
    </row>
    <row r="244" spans="1:14" x14ac:dyDescent="0.25">
      <c r="A244" s="44">
        <v>44416</v>
      </c>
      <c r="B244" s="56" t="s">
        <v>307</v>
      </c>
      <c r="C244" s="45">
        <v>0.56557004679087719</v>
      </c>
      <c r="D244" s="45">
        <v>0.40516272866757175</v>
      </c>
      <c r="E244" s="54">
        <v>20.150224365040671</v>
      </c>
      <c r="F244" s="47">
        <v>311</v>
      </c>
      <c r="G244" s="48">
        <v>18</v>
      </c>
      <c r="H244" s="48">
        <v>293</v>
      </c>
      <c r="I244" s="51">
        <v>0</v>
      </c>
      <c r="J244" s="46">
        <v>0</v>
      </c>
      <c r="L244" s="53">
        <v>0</v>
      </c>
      <c r="M244" s="51">
        <v>0</v>
      </c>
      <c r="N244" s="55" t="s">
        <v>305</v>
      </c>
    </row>
    <row r="245" spans="1:14" x14ac:dyDescent="0.25">
      <c r="A245" s="44">
        <v>44417</v>
      </c>
      <c r="B245" s="56" t="s">
        <v>308</v>
      </c>
      <c r="C245" s="45">
        <v>0.70604874366525128</v>
      </c>
      <c r="D245" s="45">
        <v>0.28837380042366051</v>
      </c>
      <c r="E245" s="54">
        <v>13.975801362201823</v>
      </c>
      <c r="F245" s="47">
        <v>293</v>
      </c>
      <c r="G245" s="48">
        <v>71</v>
      </c>
      <c r="H245" s="48">
        <v>222</v>
      </c>
      <c r="I245" s="51">
        <v>0</v>
      </c>
      <c r="J245" s="46">
        <v>0</v>
      </c>
      <c r="L245" s="53">
        <v>0</v>
      </c>
      <c r="M245" s="51">
        <v>0</v>
      </c>
      <c r="N245" s="55" t="s">
        <v>305</v>
      </c>
    </row>
    <row r="246" spans="1:14" x14ac:dyDescent="0.25">
      <c r="A246" s="44">
        <v>44418</v>
      </c>
      <c r="B246" s="56" t="s">
        <v>309</v>
      </c>
      <c r="C246" s="45">
        <v>0.67350957160178504</v>
      </c>
      <c r="D246" s="45">
        <v>0.31365293005730416</v>
      </c>
      <c r="E246" s="54">
        <v>15.36344060293246</v>
      </c>
      <c r="F246" s="47">
        <v>222</v>
      </c>
      <c r="G246" s="48">
        <v>64</v>
      </c>
      <c r="H246" s="48">
        <v>158</v>
      </c>
      <c r="I246" s="51">
        <v>1</v>
      </c>
      <c r="J246" s="46">
        <v>1</v>
      </c>
      <c r="L246" s="53">
        <v>36.666666666666671</v>
      </c>
      <c r="M246" s="51">
        <v>242</v>
      </c>
      <c r="N246" s="55">
        <v>400</v>
      </c>
    </row>
    <row r="247" spans="1:14" x14ac:dyDescent="0.25">
      <c r="A247" s="44">
        <v>44419</v>
      </c>
      <c r="B247" s="56" t="s">
        <v>310</v>
      </c>
      <c r="C247" s="45">
        <v>0.73322231908884672</v>
      </c>
      <c r="D247" s="45">
        <v>0.29161804981414796</v>
      </c>
      <c r="E247" s="54">
        <v>13.401497537407231</v>
      </c>
      <c r="F247" s="47">
        <v>400</v>
      </c>
      <c r="G247" s="48">
        <v>68</v>
      </c>
      <c r="H247" s="48">
        <v>332</v>
      </c>
      <c r="I247" s="51">
        <v>0</v>
      </c>
      <c r="J247" s="46">
        <v>0</v>
      </c>
      <c r="L247" s="53">
        <v>0</v>
      </c>
      <c r="M247" s="51">
        <v>0</v>
      </c>
      <c r="N247" s="55" t="s">
        <v>305</v>
      </c>
    </row>
    <row r="248" spans="1:14" x14ac:dyDescent="0.25">
      <c r="A248" s="44">
        <v>44420</v>
      </c>
      <c r="B248" s="56" t="s">
        <v>311</v>
      </c>
      <c r="C248" s="45">
        <v>0.82786885812587263</v>
      </c>
      <c r="D248" s="45">
        <v>0.31094861068379531</v>
      </c>
      <c r="E248" s="54">
        <v>11.593914061390144</v>
      </c>
      <c r="F248" s="47">
        <v>332</v>
      </c>
      <c r="G248" s="48">
        <v>76</v>
      </c>
      <c r="H248" s="48">
        <v>256</v>
      </c>
      <c r="I248" s="51">
        <v>0</v>
      </c>
      <c r="J248" s="46">
        <v>0</v>
      </c>
      <c r="L248" s="53">
        <v>0</v>
      </c>
      <c r="M248" s="51">
        <v>0</v>
      </c>
      <c r="N248" s="55" t="s">
        <v>305</v>
      </c>
    </row>
    <row r="249" spans="1:14" x14ac:dyDescent="0.25">
      <c r="A249" s="44">
        <v>44421</v>
      </c>
      <c r="B249" s="56" t="s">
        <v>304</v>
      </c>
      <c r="C249" s="45">
        <v>0.67702049345153714</v>
      </c>
      <c r="D249" s="45">
        <v>0.26633505250220108</v>
      </c>
      <c r="E249" s="54">
        <v>14.143549417215933</v>
      </c>
      <c r="F249" s="47">
        <v>256</v>
      </c>
      <c r="G249" s="48">
        <v>58</v>
      </c>
      <c r="H249" s="48">
        <v>198</v>
      </c>
      <c r="I249" s="51">
        <v>1</v>
      </c>
      <c r="J249" s="46">
        <v>1</v>
      </c>
      <c r="L249" s="53">
        <v>30.606060606060609</v>
      </c>
      <c r="M249" s="51">
        <v>202</v>
      </c>
      <c r="N249" s="55">
        <v>400</v>
      </c>
    </row>
    <row r="250" spans="1:14" x14ac:dyDescent="0.25">
      <c r="A250" s="44">
        <v>44422</v>
      </c>
      <c r="B250" s="56" t="s">
        <v>306</v>
      </c>
      <c r="C250" s="45">
        <v>0.50041795698575087</v>
      </c>
      <c r="D250" s="45">
        <v>0.42585021855265859</v>
      </c>
      <c r="E250" s="54">
        <v>22.210374277605787</v>
      </c>
      <c r="F250" s="47">
        <v>400</v>
      </c>
      <c r="G250" s="48">
        <v>24</v>
      </c>
      <c r="H250" s="48">
        <v>376</v>
      </c>
      <c r="I250" s="51">
        <v>0</v>
      </c>
      <c r="J250" s="46">
        <v>0</v>
      </c>
      <c r="L250" s="53">
        <v>0</v>
      </c>
      <c r="M250" s="51">
        <v>0</v>
      </c>
      <c r="N250" s="55" t="s">
        <v>305</v>
      </c>
    </row>
    <row r="251" spans="1:14" x14ac:dyDescent="0.25">
      <c r="A251" s="44">
        <v>44423</v>
      </c>
      <c r="B251" s="56" t="s">
        <v>307</v>
      </c>
      <c r="C251" s="45">
        <v>0.4360293074176641</v>
      </c>
      <c r="D251" s="45">
        <v>0.4868130452388521</v>
      </c>
      <c r="E251" s="54">
        <v>1.218809707708512</v>
      </c>
      <c r="F251" s="47">
        <v>376</v>
      </c>
      <c r="G251" s="48">
        <v>18</v>
      </c>
      <c r="H251" s="48">
        <v>358</v>
      </c>
      <c r="I251" s="51">
        <v>0</v>
      </c>
      <c r="J251" s="46">
        <v>0</v>
      </c>
      <c r="L251" s="53">
        <v>0</v>
      </c>
      <c r="M251" s="51">
        <v>0</v>
      </c>
      <c r="N251" s="55" t="s">
        <v>305</v>
      </c>
    </row>
    <row r="252" spans="1:14" x14ac:dyDescent="0.25">
      <c r="A252" s="44">
        <v>44424</v>
      </c>
      <c r="B252" s="56" t="s">
        <v>308</v>
      </c>
      <c r="C252" s="45">
        <v>0.70308907600906045</v>
      </c>
      <c r="D252" s="45">
        <v>0.33233930321093824</v>
      </c>
      <c r="E252" s="54">
        <v>15.102005452845068</v>
      </c>
      <c r="F252" s="47">
        <v>358</v>
      </c>
      <c r="G252" s="48">
        <v>69</v>
      </c>
      <c r="H252" s="48">
        <v>289</v>
      </c>
      <c r="I252" s="51">
        <v>0</v>
      </c>
      <c r="J252" s="46">
        <v>0</v>
      </c>
      <c r="L252" s="53">
        <v>0</v>
      </c>
      <c r="M252" s="51">
        <v>0</v>
      </c>
      <c r="N252" s="55" t="s">
        <v>305</v>
      </c>
    </row>
    <row r="253" spans="1:14" x14ac:dyDescent="0.25">
      <c r="A253" s="44">
        <v>44425</v>
      </c>
      <c r="B253" s="56" t="s">
        <v>309</v>
      </c>
      <c r="C253" s="45">
        <v>0.6785889871639823</v>
      </c>
      <c r="D253" s="45">
        <v>0.32475252698538803</v>
      </c>
      <c r="E253" s="54">
        <v>15.507924955713737</v>
      </c>
      <c r="F253" s="47">
        <v>289</v>
      </c>
      <c r="G253" s="48">
        <v>66</v>
      </c>
      <c r="H253" s="48">
        <v>223</v>
      </c>
      <c r="I253" s="51">
        <v>0</v>
      </c>
      <c r="J253" s="46">
        <v>0</v>
      </c>
      <c r="L253" s="53">
        <v>0</v>
      </c>
      <c r="M253" s="51">
        <v>0</v>
      </c>
      <c r="N253" s="55" t="s">
        <v>305</v>
      </c>
    </row>
    <row r="254" spans="1:14" x14ac:dyDescent="0.25">
      <c r="A254" s="44">
        <v>44426</v>
      </c>
      <c r="B254" s="56" t="s">
        <v>310</v>
      </c>
      <c r="C254" s="45">
        <v>0.72129298574523149</v>
      </c>
      <c r="D254" s="45">
        <v>0.2995909070771951</v>
      </c>
      <c r="E254" s="54">
        <v>13.879150111967128</v>
      </c>
      <c r="F254" s="47">
        <v>223</v>
      </c>
      <c r="G254" s="48">
        <v>66</v>
      </c>
      <c r="H254" s="48">
        <v>157</v>
      </c>
      <c r="I254" s="51">
        <v>1</v>
      </c>
      <c r="J254" s="46">
        <v>0</v>
      </c>
      <c r="L254" s="53">
        <v>34.696969696969695</v>
      </c>
      <c r="M254" s="51">
        <v>229</v>
      </c>
      <c r="N254" s="55" t="s">
        <v>305</v>
      </c>
    </row>
    <row r="255" spans="1:14" x14ac:dyDescent="0.25">
      <c r="A255" s="44">
        <v>44427</v>
      </c>
      <c r="B255" s="56" t="s">
        <v>311</v>
      </c>
      <c r="C255" s="45">
        <v>0.8046839259446088</v>
      </c>
      <c r="D255" s="45">
        <v>0.29098412716366878</v>
      </c>
      <c r="E255" s="54">
        <v>11.671204829257441</v>
      </c>
      <c r="F255" s="47">
        <v>386</v>
      </c>
      <c r="G255" s="48">
        <v>75</v>
      </c>
      <c r="H255" s="48">
        <v>311</v>
      </c>
      <c r="I255" s="51">
        <v>0</v>
      </c>
      <c r="J255" s="46">
        <v>0</v>
      </c>
      <c r="L255" s="53">
        <v>0</v>
      </c>
      <c r="M255" s="51">
        <v>0</v>
      </c>
      <c r="N255" s="55" t="s">
        <v>305</v>
      </c>
    </row>
    <row r="256" spans="1:14" x14ac:dyDescent="0.25">
      <c r="A256" s="44">
        <v>44428</v>
      </c>
      <c r="B256" s="56" t="s">
        <v>304</v>
      </c>
      <c r="C256" s="45">
        <v>0.68552125994717883</v>
      </c>
      <c r="D256" s="45">
        <v>0.29960722135623474</v>
      </c>
      <c r="E256" s="54">
        <v>14.738063073817342</v>
      </c>
      <c r="F256" s="47">
        <v>311</v>
      </c>
      <c r="G256" s="48">
        <v>60</v>
      </c>
      <c r="H256" s="48">
        <v>251</v>
      </c>
      <c r="I256" s="51">
        <v>0</v>
      </c>
      <c r="J256" s="46">
        <v>0</v>
      </c>
      <c r="L256" s="53">
        <v>0</v>
      </c>
      <c r="M256" s="51">
        <v>0</v>
      </c>
      <c r="N256" s="55" t="s">
        <v>305</v>
      </c>
    </row>
    <row r="257" spans="1:14" x14ac:dyDescent="0.25">
      <c r="A257" s="44">
        <v>44429</v>
      </c>
      <c r="B257" s="56" t="s">
        <v>306</v>
      </c>
      <c r="C257" s="45">
        <v>0.58039273215910248</v>
      </c>
      <c r="D257" s="45">
        <v>0.360507555389871</v>
      </c>
      <c r="E257" s="54">
        <v>18.722755757538444</v>
      </c>
      <c r="F257" s="47">
        <v>251</v>
      </c>
      <c r="G257" s="48">
        <v>19</v>
      </c>
      <c r="H257" s="48">
        <v>232</v>
      </c>
      <c r="I257" s="51">
        <v>0</v>
      </c>
      <c r="J257" s="46">
        <v>0</v>
      </c>
      <c r="L257" s="53">
        <v>0</v>
      </c>
      <c r="M257" s="51">
        <v>0</v>
      </c>
      <c r="N257" s="55" t="s">
        <v>305</v>
      </c>
    </row>
    <row r="258" spans="1:14" x14ac:dyDescent="0.25">
      <c r="A258" s="44">
        <v>44430</v>
      </c>
      <c r="B258" s="56" t="s">
        <v>307</v>
      </c>
      <c r="C258" s="45">
        <v>0.55268940349120499</v>
      </c>
      <c r="D258" s="45">
        <v>0.31804929062391984</v>
      </c>
      <c r="E258" s="54">
        <v>18.368637291185156</v>
      </c>
      <c r="F258" s="47">
        <v>232</v>
      </c>
      <c r="G258" s="48">
        <v>17</v>
      </c>
      <c r="H258" s="48">
        <v>215</v>
      </c>
      <c r="I258" s="51">
        <v>0</v>
      </c>
      <c r="J258" s="46">
        <v>0</v>
      </c>
      <c r="L258" s="53">
        <v>0</v>
      </c>
      <c r="M258" s="51">
        <v>0</v>
      </c>
      <c r="N258" s="55" t="s">
        <v>305</v>
      </c>
    </row>
    <row r="259" spans="1:14" x14ac:dyDescent="0.25">
      <c r="A259" s="44">
        <v>44431</v>
      </c>
      <c r="B259" s="56" t="s">
        <v>308</v>
      </c>
      <c r="C259" s="45">
        <v>0.74953075659289692</v>
      </c>
      <c r="D259" s="45">
        <v>0.31611433246667664</v>
      </c>
      <c r="E259" s="54">
        <v>13.598005820970712</v>
      </c>
      <c r="F259" s="47">
        <v>215</v>
      </c>
      <c r="G259" s="48">
        <v>67</v>
      </c>
      <c r="H259" s="48">
        <v>148</v>
      </c>
      <c r="I259" s="51">
        <v>1</v>
      </c>
      <c r="J259" s="46">
        <v>0</v>
      </c>
      <c r="L259" s="53">
        <v>31.969696969696972</v>
      </c>
      <c r="M259" s="51">
        <v>211</v>
      </c>
      <c r="N259" s="55" t="s">
        <v>305</v>
      </c>
    </row>
    <row r="260" spans="1:14" x14ac:dyDescent="0.25">
      <c r="A260" s="44">
        <v>44432</v>
      </c>
      <c r="B260" s="56" t="s">
        <v>309</v>
      </c>
      <c r="C260" s="45">
        <v>0.69654286067464266</v>
      </c>
      <c r="D260" s="45">
        <v>0.31435070373913149</v>
      </c>
      <c r="E260" s="54">
        <v>14.827388233547733</v>
      </c>
      <c r="F260" s="47">
        <v>359</v>
      </c>
      <c r="G260" s="48">
        <v>63</v>
      </c>
      <c r="H260" s="48">
        <v>296</v>
      </c>
      <c r="I260" s="51">
        <v>0</v>
      </c>
      <c r="J260" s="46">
        <v>0</v>
      </c>
      <c r="L260" s="53">
        <v>0</v>
      </c>
      <c r="M260" s="51">
        <v>0</v>
      </c>
      <c r="N260" s="55" t="s">
        <v>305</v>
      </c>
    </row>
    <row r="261" spans="1:14" x14ac:dyDescent="0.25">
      <c r="A261" s="44">
        <v>44433</v>
      </c>
      <c r="B261" s="56" t="s">
        <v>310</v>
      </c>
      <c r="C261" s="45">
        <v>0.72689431821978945</v>
      </c>
      <c r="D261" s="45">
        <v>0.36148756117317932</v>
      </c>
      <c r="E261" s="54">
        <v>15.230237830881356</v>
      </c>
      <c r="F261" s="47">
        <v>296</v>
      </c>
      <c r="G261" s="48">
        <v>68</v>
      </c>
      <c r="H261" s="48">
        <v>228</v>
      </c>
      <c r="I261" s="51">
        <v>0</v>
      </c>
      <c r="J261" s="46">
        <v>0</v>
      </c>
      <c r="L261" s="53">
        <v>0</v>
      </c>
      <c r="M261" s="51">
        <v>0</v>
      </c>
      <c r="N261" s="55" t="s">
        <v>305</v>
      </c>
    </row>
    <row r="262" spans="1:14" x14ac:dyDescent="0.25">
      <c r="A262" s="44">
        <v>44434</v>
      </c>
      <c r="B262" s="56" t="s">
        <v>311</v>
      </c>
      <c r="C262" s="45">
        <v>0.79775712986287861</v>
      </c>
      <c r="D262" s="45">
        <v>0.3222145295572203</v>
      </c>
      <c r="E262" s="54">
        <v>12.586977592664201</v>
      </c>
      <c r="F262" s="47">
        <v>228</v>
      </c>
      <c r="G262" s="48">
        <v>74</v>
      </c>
      <c r="H262" s="48">
        <v>154</v>
      </c>
      <c r="I262" s="51">
        <v>1</v>
      </c>
      <c r="J262" s="46">
        <v>1</v>
      </c>
      <c r="L262" s="53">
        <v>37.272727272727273</v>
      </c>
      <c r="M262" s="51">
        <v>246</v>
      </c>
      <c r="N262" s="55">
        <v>400</v>
      </c>
    </row>
    <row r="263" spans="1:14" x14ac:dyDescent="0.25">
      <c r="A263" s="44">
        <v>44435</v>
      </c>
      <c r="B263" s="56" t="s">
        <v>304</v>
      </c>
      <c r="C263" s="45">
        <v>0.67939266485700855</v>
      </c>
      <c r="D263" s="45">
        <v>0.31255923048817225</v>
      </c>
      <c r="E263" s="54">
        <v>15.195997575147928</v>
      </c>
      <c r="F263" s="47">
        <v>400</v>
      </c>
      <c r="G263" s="48">
        <v>58</v>
      </c>
      <c r="H263" s="48">
        <v>342</v>
      </c>
      <c r="I263" s="51">
        <v>0</v>
      </c>
      <c r="J263" s="46">
        <v>0</v>
      </c>
      <c r="L263" s="53">
        <v>0</v>
      </c>
      <c r="M263" s="51">
        <v>0</v>
      </c>
      <c r="N263" s="55" t="s">
        <v>305</v>
      </c>
    </row>
    <row r="264" spans="1:14" x14ac:dyDescent="0.25">
      <c r="A264" s="44">
        <v>44436</v>
      </c>
      <c r="B264" s="56" t="s">
        <v>306</v>
      </c>
      <c r="C264" s="45">
        <v>0.54340487710969454</v>
      </c>
      <c r="D264" s="45">
        <v>0.36400241849533066</v>
      </c>
      <c r="E264" s="54">
        <v>19.694340993255267</v>
      </c>
      <c r="F264" s="47">
        <v>342</v>
      </c>
      <c r="G264" s="48">
        <v>21</v>
      </c>
      <c r="H264" s="48">
        <v>321</v>
      </c>
      <c r="I264" s="51">
        <v>0</v>
      </c>
      <c r="J264" s="46">
        <v>0</v>
      </c>
      <c r="L264" s="53">
        <v>0</v>
      </c>
      <c r="M264" s="51">
        <v>0</v>
      </c>
      <c r="N264" s="55" t="s">
        <v>305</v>
      </c>
    </row>
    <row r="265" spans="1:14" x14ac:dyDescent="0.25">
      <c r="A265" s="44">
        <v>44437</v>
      </c>
      <c r="B265" s="56" t="s">
        <v>307</v>
      </c>
      <c r="C265" s="45">
        <v>0.5463479476842753</v>
      </c>
      <c r="D265" s="45">
        <v>0.50645590422338826</v>
      </c>
      <c r="E265" s="54">
        <v>23.04259095693871</v>
      </c>
      <c r="F265" s="47">
        <v>321</v>
      </c>
      <c r="G265" s="48">
        <v>15</v>
      </c>
      <c r="H265" s="48">
        <v>306</v>
      </c>
      <c r="I265" s="51">
        <v>0</v>
      </c>
      <c r="J265" s="46">
        <v>0</v>
      </c>
      <c r="L265" s="53">
        <v>0</v>
      </c>
      <c r="M265" s="51">
        <v>0</v>
      </c>
      <c r="N265" s="55" t="s">
        <v>305</v>
      </c>
    </row>
    <row r="266" spans="1:14" x14ac:dyDescent="0.25">
      <c r="A266" s="44">
        <v>44438</v>
      </c>
      <c r="B266" s="56" t="s">
        <v>308</v>
      </c>
      <c r="C266" s="45">
        <v>0.71605177915072826</v>
      </c>
      <c r="D266" s="45">
        <v>0.29948829775900959</v>
      </c>
      <c r="E266" s="54">
        <v>14.002476446598751</v>
      </c>
      <c r="F266" s="47">
        <v>306</v>
      </c>
      <c r="G266" s="48">
        <v>69</v>
      </c>
      <c r="H266" s="48">
        <v>237</v>
      </c>
      <c r="I266" s="51">
        <v>0</v>
      </c>
      <c r="J266" s="46">
        <v>0</v>
      </c>
      <c r="L266" s="53">
        <v>0</v>
      </c>
      <c r="M266" s="51">
        <v>0</v>
      </c>
      <c r="N266" s="55" t="s">
        <v>305</v>
      </c>
    </row>
    <row r="267" spans="1:14" x14ac:dyDescent="0.25">
      <c r="A267" s="44">
        <v>44439</v>
      </c>
      <c r="B267" s="56" t="s">
        <v>309</v>
      </c>
      <c r="C267" s="45">
        <v>0.75186346356505285</v>
      </c>
      <c r="D267" s="45">
        <v>0.33100897858265832</v>
      </c>
      <c r="E267" s="54">
        <v>13.899492360422531</v>
      </c>
      <c r="F267" s="47">
        <v>237</v>
      </c>
      <c r="G267" s="48">
        <v>66</v>
      </c>
      <c r="H267" s="48">
        <v>171</v>
      </c>
      <c r="I267" s="51">
        <v>1</v>
      </c>
      <c r="J267" s="46">
        <v>1</v>
      </c>
      <c r="L267" s="53">
        <v>34.696969696969695</v>
      </c>
      <c r="M267" s="51">
        <v>229</v>
      </c>
      <c r="N267" s="55">
        <v>400</v>
      </c>
    </row>
    <row r="268" spans="1:14" x14ac:dyDescent="0.25">
      <c r="A268" s="44">
        <v>44440</v>
      </c>
      <c r="B268" s="56" t="s">
        <v>310</v>
      </c>
      <c r="C268" s="45">
        <v>0.71974791608377031</v>
      </c>
      <c r="D268" s="45">
        <v>0.32229140407812323</v>
      </c>
      <c r="E268" s="54">
        <v>14.461043711864471</v>
      </c>
      <c r="F268" s="47">
        <v>400</v>
      </c>
      <c r="G268" s="48">
        <v>63</v>
      </c>
      <c r="H268" s="48">
        <v>337</v>
      </c>
      <c r="I268" s="51">
        <v>0</v>
      </c>
      <c r="J268" s="46">
        <v>0</v>
      </c>
      <c r="L268" s="53">
        <v>0</v>
      </c>
      <c r="M268" s="51">
        <v>0</v>
      </c>
      <c r="N268" s="55" t="s">
        <v>305</v>
      </c>
    </row>
    <row r="269" spans="1:14" x14ac:dyDescent="0.25">
      <c r="A269" s="44">
        <v>44441</v>
      </c>
      <c r="B269" s="56" t="s">
        <v>311</v>
      </c>
      <c r="C269" s="45">
        <v>0.83002374424162872</v>
      </c>
      <c r="D269" s="45">
        <v>0.27389175076154776</v>
      </c>
      <c r="E269" s="54">
        <v>10.652832156478055</v>
      </c>
      <c r="F269" s="47">
        <v>337</v>
      </c>
      <c r="G269" s="48">
        <v>74</v>
      </c>
      <c r="H269" s="48">
        <v>263</v>
      </c>
      <c r="I269" s="51">
        <v>0</v>
      </c>
      <c r="J269" s="46">
        <v>0</v>
      </c>
      <c r="L269" s="53">
        <v>0</v>
      </c>
      <c r="M269" s="51">
        <v>0</v>
      </c>
      <c r="N269" s="55" t="s">
        <v>305</v>
      </c>
    </row>
    <row r="270" spans="1:14" x14ac:dyDescent="0.25">
      <c r="A270" s="44">
        <v>44442</v>
      </c>
      <c r="B270" s="56" t="s">
        <v>304</v>
      </c>
      <c r="C270" s="45">
        <v>0.70778129819327895</v>
      </c>
      <c r="D270" s="45">
        <v>0.34810364560139423</v>
      </c>
      <c r="E270" s="54">
        <v>15.367736337794765</v>
      </c>
      <c r="F270" s="47">
        <v>263</v>
      </c>
      <c r="G270" s="48">
        <v>60</v>
      </c>
      <c r="H270" s="48">
        <v>203</v>
      </c>
      <c r="I270" s="51">
        <v>0</v>
      </c>
      <c r="J270" s="46">
        <v>0</v>
      </c>
      <c r="L270" s="53">
        <v>0</v>
      </c>
      <c r="M270" s="51">
        <v>0</v>
      </c>
      <c r="N270" s="55" t="s">
        <v>305</v>
      </c>
    </row>
    <row r="271" spans="1:14" x14ac:dyDescent="0.25">
      <c r="A271" s="44">
        <v>44443</v>
      </c>
      <c r="B271" s="56" t="s">
        <v>306</v>
      </c>
      <c r="C271" s="45">
        <v>0.51516419353026688</v>
      </c>
      <c r="D271" s="45">
        <v>0.39364222136544003</v>
      </c>
      <c r="E271" s="54">
        <v>21.083472668044156</v>
      </c>
      <c r="F271" s="47">
        <v>203</v>
      </c>
      <c r="G271" s="48">
        <v>21</v>
      </c>
      <c r="H271" s="48">
        <v>182</v>
      </c>
      <c r="I271" s="51">
        <v>1</v>
      </c>
      <c r="J271" s="46">
        <v>1</v>
      </c>
      <c r="L271" s="53">
        <v>33.030303030303031</v>
      </c>
      <c r="M271" s="51">
        <v>218</v>
      </c>
      <c r="N271" s="55">
        <v>400</v>
      </c>
    </row>
    <row r="272" spans="1:14" x14ac:dyDescent="0.25">
      <c r="A272" s="44">
        <v>44444</v>
      </c>
      <c r="B272" s="56" t="s">
        <v>307</v>
      </c>
      <c r="C272" s="45">
        <v>0.50674459114969983</v>
      </c>
      <c r="D272" s="45">
        <v>0.46709931988433068</v>
      </c>
      <c r="E272" s="54">
        <v>23.048513489631141</v>
      </c>
      <c r="F272" s="47">
        <v>400</v>
      </c>
      <c r="G272" s="48">
        <v>18</v>
      </c>
      <c r="H272" s="48">
        <v>382</v>
      </c>
      <c r="I272" s="51">
        <v>0</v>
      </c>
      <c r="J272" s="46">
        <v>0</v>
      </c>
      <c r="L272" s="53">
        <v>0</v>
      </c>
      <c r="M272" s="51">
        <v>0</v>
      </c>
      <c r="N272" s="55" t="s">
        <v>305</v>
      </c>
    </row>
    <row r="273" spans="1:14" x14ac:dyDescent="0.25">
      <c r="A273" s="44">
        <v>44445</v>
      </c>
      <c r="B273" s="56" t="s">
        <v>308</v>
      </c>
      <c r="C273" s="45">
        <v>0.74213497869074785</v>
      </c>
      <c r="D273" s="45">
        <v>0.29698761270105228</v>
      </c>
      <c r="E273" s="54">
        <v>13.316463216247305</v>
      </c>
      <c r="F273" s="47">
        <v>382</v>
      </c>
      <c r="G273" s="48">
        <v>67</v>
      </c>
      <c r="H273" s="48">
        <v>315</v>
      </c>
      <c r="I273" s="51">
        <v>0</v>
      </c>
      <c r="J273" s="46">
        <v>0</v>
      </c>
      <c r="L273" s="53">
        <v>0</v>
      </c>
      <c r="M273" s="51">
        <v>0</v>
      </c>
      <c r="N273" s="55" t="s">
        <v>305</v>
      </c>
    </row>
    <row r="274" spans="1:14" x14ac:dyDescent="0.25">
      <c r="A274" s="44">
        <v>44446</v>
      </c>
      <c r="B274" s="56" t="s">
        <v>309</v>
      </c>
      <c r="C274" s="45">
        <v>0.71309673146842045</v>
      </c>
      <c r="D274" s="45">
        <v>0.3222396362327723</v>
      </c>
      <c r="E274" s="54">
        <v>14.619429714344445</v>
      </c>
      <c r="F274" s="47">
        <v>315</v>
      </c>
      <c r="G274" s="48">
        <v>63</v>
      </c>
      <c r="H274" s="48">
        <v>252</v>
      </c>
      <c r="I274" s="51">
        <v>0</v>
      </c>
      <c r="J274" s="46">
        <v>0</v>
      </c>
      <c r="L274" s="53">
        <v>0</v>
      </c>
      <c r="M274" s="51">
        <v>0</v>
      </c>
      <c r="N274" s="55" t="s">
        <v>305</v>
      </c>
    </row>
    <row r="275" spans="1:14" x14ac:dyDescent="0.25">
      <c r="A275" s="44">
        <v>44447</v>
      </c>
      <c r="B275" s="56" t="s">
        <v>310</v>
      </c>
      <c r="C275" s="45">
        <v>0.68850799240884497</v>
      </c>
      <c r="D275" s="45">
        <v>0.31167613981781317</v>
      </c>
      <c r="E275" s="54">
        <v>14.956035537815236</v>
      </c>
      <c r="F275" s="47">
        <v>252</v>
      </c>
      <c r="G275" s="48">
        <v>66</v>
      </c>
      <c r="H275" s="48">
        <v>186</v>
      </c>
      <c r="I275" s="51">
        <v>1</v>
      </c>
      <c r="J275" s="46">
        <v>1</v>
      </c>
      <c r="L275" s="53">
        <v>32.424242424242429</v>
      </c>
      <c r="M275" s="51">
        <v>214</v>
      </c>
      <c r="N275" s="55">
        <v>400</v>
      </c>
    </row>
    <row r="276" spans="1:14" x14ac:dyDescent="0.25">
      <c r="A276" s="44">
        <v>44448</v>
      </c>
      <c r="B276" s="56" t="s">
        <v>311</v>
      </c>
      <c r="C276" s="45">
        <v>0.79879791792497545</v>
      </c>
      <c r="D276" s="45">
        <v>0.33306139444752864</v>
      </c>
      <c r="E276" s="54">
        <v>12.822323436541275</v>
      </c>
      <c r="F276" s="47">
        <v>400</v>
      </c>
      <c r="G276" s="48">
        <v>75</v>
      </c>
      <c r="H276" s="48">
        <v>325</v>
      </c>
      <c r="I276" s="51">
        <v>0</v>
      </c>
      <c r="J276" s="46">
        <v>0</v>
      </c>
      <c r="L276" s="53">
        <v>0</v>
      </c>
      <c r="M276" s="51">
        <v>0</v>
      </c>
      <c r="N276" s="55" t="s">
        <v>305</v>
      </c>
    </row>
    <row r="277" spans="1:14" x14ac:dyDescent="0.25">
      <c r="A277" s="44">
        <v>44449</v>
      </c>
      <c r="B277" s="56" t="s">
        <v>304</v>
      </c>
      <c r="C277" s="45">
        <v>0.68249143707378401</v>
      </c>
      <c r="D277" s="45">
        <v>0.3400059572158825</v>
      </c>
      <c r="E277" s="54">
        <v>15.780348483410362</v>
      </c>
      <c r="F277" s="47">
        <v>325</v>
      </c>
      <c r="G277" s="48">
        <v>60</v>
      </c>
      <c r="H277" s="48">
        <v>265</v>
      </c>
      <c r="I277" s="51">
        <v>0</v>
      </c>
      <c r="J277" s="46">
        <v>0</v>
      </c>
      <c r="L277" s="53">
        <v>0</v>
      </c>
      <c r="M277" s="51">
        <v>0</v>
      </c>
      <c r="N277" s="55" t="s">
        <v>305</v>
      </c>
    </row>
    <row r="278" spans="1:14" x14ac:dyDescent="0.25">
      <c r="A278" s="44">
        <v>44450</v>
      </c>
      <c r="B278" s="56" t="s">
        <v>306</v>
      </c>
      <c r="C278" s="45">
        <v>0.5198193737788932</v>
      </c>
      <c r="D278" s="45">
        <v>0.37557480525505621</v>
      </c>
      <c r="E278" s="54">
        <v>20.538130355427914</v>
      </c>
      <c r="F278" s="47">
        <v>265</v>
      </c>
      <c r="G278" s="48">
        <v>25</v>
      </c>
      <c r="H278" s="48">
        <v>240</v>
      </c>
      <c r="I278" s="51">
        <v>0</v>
      </c>
      <c r="J278" s="46">
        <v>0</v>
      </c>
      <c r="L278" s="53">
        <v>0</v>
      </c>
      <c r="M278" s="51">
        <v>0</v>
      </c>
      <c r="N278" s="55" t="s">
        <v>305</v>
      </c>
    </row>
    <row r="279" spans="1:14" x14ac:dyDescent="0.25">
      <c r="A279" s="44">
        <v>44451</v>
      </c>
      <c r="B279" s="56" t="s">
        <v>307</v>
      </c>
      <c r="C279" s="45">
        <v>0.48747072307784295</v>
      </c>
      <c r="D279" s="45">
        <v>0.44516535996287349</v>
      </c>
      <c r="E279" s="54">
        <v>22.984671285240733</v>
      </c>
      <c r="F279" s="47">
        <v>240</v>
      </c>
      <c r="G279" s="48">
        <v>18</v>
      </c>
      <c r="H279" s="48">
        <v>222</v>
      </c>
      <c r="I279" s="51">
        <v>0</v>
      </c>
      <c r="J279" s="46">
        <v>0</v>
      </c>
      <c r="L279" s="53">
        <v>0</v>
      </c>
      <c r="M279" s="51">
        <v>0</v>
      </c>
      <c r="N279" s="55" t="s">
        <v>305</v>
      </c>
    </row>
    <row r="280" spans="1:14" x14ac:dyDescent="0.25">
      <c r="A280" s="44">
        <v>44452</v>
      </c>
      <c r="B280" s="56" t="s">
        <v>308</v>
      </c>
      <c r="C280" s="45">
        <v>0.72215150393450844</v>
      </c>
      <c r="D280" s="45">
        <v>0.3027931591166092</v>
      </c>
      <c r="E280" s="54">
        <v>13.935399724370418</v>
      </c>
      <c r="F280" s="47">
        <v>222</v>
      </c>
      <c r="G280" s="48">
        <v>71</v>
      </c>
      <c r="H280" s="48">
        <v>151</v>
      </c>
      <c r="I280" s="51">
        <v>1</v>
      </c>
      <c r="J280" s="46">
        <v>1</v>
      </c>
      <c r="L280" s="53">
        <v>37.727272727272727</v>
      </c>
      <c r="M280" s="51">
        <v>249</v>
      </c>
      <c r="N280" s="55">
        <v>400</v>
      </c>
    </row>
    <row r="281" spans="1:14" x14ac:dyDescent="0.25">
      <c r="A281" s="44">
        <v>44453</v>
      </c>
      <c r="B281" s="56" t="s">
        <v>309</v>
      </c>
      <c r="C281" s="45">
        <v>0.72158706837931208</v>
      </c>
      <c r="D281" s="45">
        <v>0.31665559988826364</v>
      </c>
      <c r="E281" s="54">
        <v>14.281644756214838</v>
      </c>
      <c r="F281" s="47">
        <v>400</v>
      </c>
      <c r="G281" s="48">
        <v>67</v>
      </c>
      <c r="H281" s="48">
        <v>333</v>
      </c>
      <c r="I281" s="51">
        <v>0</v>
      </c>
      <c r="J281" s="46">
        <v>0</v>
      </c>
      <c r="L281" s="53">
        <v>0</v>
      </c>
      <c r="M281" s="51">
        <v>0</v>
      </c>
      <c r="N281" s="55" t="s">
        <v>305</v>
      </c>
    </row>
    <row r="282" spans="1:14" x14ac:dyDescent="0.25">
      <c r="A282" s="44">
        <v>44454</v>
      </c>
      <c r="B282" s="56" t="s">
        <v>310</v>
      </c>
      <c r="C282" s="45">
        <v>0.71914660645502593</v>
      </c>
      <c r="D282" s="45">
        <v>0.33734367500032669</v>
      </c>
      <c r="E282" s="54">
        <v>14.836729645087217</v>
      </c>
      <c r="F282" s="47">
        <v>333</v>
      </c>
      <c r="G282" s="48">
        <v>67</v>
      </c>
      <c r="H282" s="48">
        <v>266</v>
      </c>
      <c r="I282" s="51">
        <v>0</v>
      </c>
      <c r="J282" s="46">
        <v>0</v>
      </c>
      <c r="L282" s="53">
        <v>0</v>
      </c>
      <c r="M282" s="51">
        <v>0</v>
      </c>
      <c r="N282" s="55" t="s">
        <v>305</v>
      </c>
    </row>
    <row r="283" spans="1:14" x14ac:dyDescent="0.25">
      <c r="A283" s="44">
        <v>44455</v>
      </c>
      <c r="B283" s="56" t="s">
        <v>311</v>
      </c>
      <c r="C283" s="45">
        <v>0.800607206665227</v>
      </c>
      <c r="D283" s="45">
        <v>0.2876776951930326</v>
      </c>
      <c r="E283" s="54">
        <v>11.689691724667336</v>
      </c>
      <c r="F283" s="47">
        <v>266</v>
      </c>
      <c r="G283" s="48">
        <v>72</v>
      </c>
      <c r="H283" s="48">
        <v>194</v>
      </c>
      <c r="I283" s="51">
        <v>1</v>
      </c>
      <c r="J283" s="46">
        <v>1</v>
      </c>
      <c r="L283" s="53">
        <v>31.212121212121215</v>
      </c>
      <c r="M283" s="51">
        <v>206</v>
      </c>
      <c r="N283" s="55">
        <v>400</v>
      </c>
    </row>
    <row r="284" spans="1:14" x14ac:dyDescent="0.25">
      <c r="A284" s="44">
        <v>44456</v>
      </c>
      <c r="B284" s="56" t="s">
        <v>304</v>
      </c>
      <c r="C284" s="45">
        <v>0.67116125724525788</v>
      </c>
      <c r="D284" s="45">
        <v>0.29686623696357239</v>
      </c>
      <c r="E284" s="54">
        <v>15.016919513239548</v>
      </c>
      <c r="F284" s="47">
        <v>400</v>
      </c>
      <c r="G284" s="48">
        <v>58</v>
      </c>
      <c r="H284" s="48">
        <v>342</v>
      </c>
      <c r="I284" s="51">
        <v>0</v>
      </c>
      <c r="J284" s="46">
        <v>0</v>
      </c>
      <c r="L284" s="53">
        <v>0</v>
      </c>
      <c r="M284" s="51">
        <v>0</v>
      </c>
      <c r="N284" s="55" t="s">
        <v>305</v>
      </c>
    </row>
    <row r="285" spans="1:14" x14ac:dyDescent="0.25">
      <c r="A285" s="44">
        <v>44457</v>
      </c>
      <c r="B285" s="56" t="s">
        <v>306</v>
      </c>
      <c r="C285" s="45">
        <v>0.52106227835814578</v>
      </c>
      <c r="D285" s="45">
        <v>0.35820437670331107</v>
      </c>
      <c r="E285" s="54">
        <v>20.091410360283966</v>
      </c>
      <c r="F285" s="47">
        <v>342</v>
      </c>
      <c r="G285" s="48">
        <v>25</v>
      </c>
      <c r="H285" s="48">
        <v>317</v>
      </c>
      <c r="I285" s="51">
        <v>0</v>
      </c>
      <c r="J285" s="46">
        <v>0</v>
      </c>
      <c r="L285" s="53">
        <v>0</v>
      </c>
      <c r="M285" s="51">
        <v>0</v>
      </c>
      <c r="N285" s="55" t="s">
        <v>305</v>
      </c>
    </row>
    <row r="286" spans="1:14" x14ac:dyDescent="0.25">
      <c r="A286" s="44">
        <v>44458</v>
      </c>
      <c r="B286" s="56" t="s">
        <v>307</v>
      </c>
      <c r="C286" s="45">
        <v>0.58337731880401433</v>
      </c>
      <c r="D286" s="45">
        <v>0.51497763887981829</v>
      </c>
      <c r="E286" s="54">
        <v>22.358407681819294</v>
      </c>
      <c r="F286" s="47">
        <v>317</v>
      </c>
      <c r="G286" s="48">
        <v>16</v>
      </c>
      <c r="H286" s="48">
        <v>301</v>
      </c>
      <c r="I286" s="51">
        <v>0</v>
      </c>
      <c r="J286" s="46">
        <v>0</v>
      </c>
      <c r="L286" s="53">
        <v>0</v>
      </c>
      <c r="M286" s="51">
        <v>0</v>
      </c>
      <c r="N286" s="55" t="s">
        <v>305</v>
      </c>
    </row>
    <row r="287" spans="1:14" x14ac:dyDescent="0.25">
      <c r="A287" s="44">
        <v>44459</v>
      </c>
      <c r="B287" s="56" t="s">
        <v>308</v>
      </c>
      <c r="C287" s="45">
        <v>0.74486256057896982</v>
      </c>
      <c r="D287" s="45">
        <v>0.29120604124315674</v>
      </c>
      <c r="E287" s="54">
        <v>13.112243535940486</v>
      </c>
      <c r="F287" s="47">
        <v>301</v>
      </c>
      <c r="G287" s="48">
        <v>68</v>
      </c>
      <c r="H287" s="48">
        <v>233</v>
      </c>
      <c r="I287" s="51">
        <v>0</v>
      </c>
      <c r="J287" s="46">
        <v>0</v>
      </c>
      <c r="L287" s="53">
        <v>0</v>
      </c>
      <c r="M287" s="51">
        <v>0</v>
      </c>
      <c r="N287" s="55" t="s">
        <v>305</v>
      </c>
    </row>
    <row r="288" spans="1:14" x14ac:dyDescent="0.25">
      <c r="A288" s="44">
        <v>44460</v>
      </c>
      <c r="B288" s="56" t="s">
        <v>309</v>
      </c>
      <c r="C288" s="45">
        <v>0.68055302437073795</v>
      </c>
      <c r="D288" s="45">
        <v>0.28553555318734231</v>
      </c>
      <c r="E288" s="54">
        <v>14.519580691598506</v>
      </c>
      <c r="F288" s="47">
        <v>233</v>
      </c>
      <c r="G288" s="48">
        <v>60</v>
      </c>
      <c r="H288" s="48">
        <v>173</v>
      </c>
      <c r="I288" s="51">
        <v>1</v>
      </c>
      <c r="J288" s="46">
        <v>1</v>
      </c>
      <c r="L288" s="53">
        <v>34.393939393939398</v>
      </c>
      <c r="M288" s="51">
        <v>227</v>
      </c>
      <c r="N288" s="55">
        <v>400</v>
      </c>
    </row>
    <row r="289" spans="1:14" x14ac:dyDescent="0.25">
      <c r="A289" s="44">
        <v>44461</v>
      </c>
      <c r="B289" s="56" t="s">
        <v>310</v>
      </c>
      <c r="C289" s="45">
        <v>0.73686439146310612</v>
      </c>
      <c r="D289" s="45">
        <v>0.31454475030715212</v>
      </c>
      <c r="E289" s="54">
        <v>13.864328612257104</v>
      </c>
      <c r="F289" s="47">
        <v>400</v>
      </c>
      <c r="G289" s="48">
        <v>64</v>
      </c>
      <c r="H289" s="48">
        <v>336</v>
      </c>
      <c r="I289" s="51">
        <v>0</v>
      </c>
      <c r="J289" s="46">
        <v>0</v>
      </c>
      <c r="L289" s="53">
        <v>0</v>
      </c>
      <c r="M289" s="51">
        <v>0</v>
      </c>
      <c r="N289" s="55" t="s">
        <v>305</v>
      </c>
    </row>
    <row r="290" spans="1:14" x14ac:dyDescent="0.25">
      <c r="A290" s="44">
        <v>44462</v>
      </c>
      <c r="B290" s="56" t="s">
        <v>311</v>
      </c>
      <c r="C290" s="45">
        <v>0.81504215370365196</v>
      </c>
      <c r="D290" s="45">
        <v>0.28816092975496749</v>
      </c>
      <c r="E290" s="54">
        <v>11.354850625231574</v>
      </c>
      <c r="F290" s="47">
        <v>336</v>
      </c>
      <c r="G290" s="48">
        <v>73</v>
      </c>
      <c r="H290" s="48">
        <v>263</v>
      </c>
      <c r="I290" s="51">
        <v>0</v>
      </c>
      <c r="J290" s="46">
        <v>0</v>
      </c>
      <c r="L290" s="53">
        <v>0</v>
      </c>
      <c r="M290" s="51">
        <v>0</v>
      </c>
      <c r="N290" s="55" t="s">
        <v>305</v>
      </c>
    </row>
    <row r="291" spans="1:14" x14ac:dyDescent="0.25">
      <c r="A291" s="44">
        <v>44463</v>
      </c>
      <c r="B291" s="56" t="s">
        <v>304</v>
      </c>
      <c r="C291" s="45">
        <v>0.66609595775271246</v>
      </c>
      <c r="D291" s="45">
        <v>0.26523253516408779</v>
      </c>
      <c r="E291" s="54">
        <v>14.379277857873006</v>
      </c>
      <c r="F291" s="47">
        <v>263</v>
      </c>
      <c r="G291" s="48">
        <v>59</v>
      </c>
      <c r="H291" s="48">
        <v>204</v>
      </c>
      <c r="I291" s="51">
        <v>0</v>
      </c>
      <c r="J291" s="46">
        <v>0</v>
      </c>
      <c r="L291" s="53">
        <v>0</v>
      </c>
      <c r="M291" s="51">
        <v>0</v>
      </c>
      <c r="N291" s="55" t="s">
        <v>305</v>
      </c>
    </row>
    <row r="292" spans="1:14" x14ac:dyDescent="0.25">
      <c r="A292" s="44">
        <v>44464</v>
      </c>
      <c r="B292" s="56" t="s">
        <v>306</v>
      </c>
      <c r="C292" s="45">
        <v>0.52868149957780464</v>
      </c>
      <c r="D292" s="45">
        <v>0.36661459179123906</v>
      </c>
      <c r="E292" s="54">
        <v>20.110394213122426</v>
      </c>
      <c r="F292" s="47">
        <v>204</v>
      </c>
      <c r="G292" s="48">
        <v>27</v>
      </c>
      <c r="H292" s="48">
        <v>177</v>
      </c>
      <c r="I292" s="51">
        <v>1</v>
      </c>
      <c r="J292" s="46">
        <v>1</v>
      </c>
      <c r="L292" s="53">
        <v>33.787878787878789</v>
      </c>
      <c r="M292" s="51">
        <v>223</v>
      </c>
      <c r="N292" s="55">
        <v>400</v>
      </c>
    </row>
    <row r="293" spans="1:14" x14ac:dyDescent="0.25">
      <c r="A293" s="44">
        <v>44465</v>
      </c>
      <c r="B293" s="56" t="s">
        <v>307</v>
      </c>
      <c r="C293" s="45">
        <v>0.50036117759596177</v>
      </c>
      <c r="D293" s="45">
        <v>0.33459496216507101</v>
      </c>
      <c r="E293" s="54">
        <v>20.02161082965862</v>
      </c>
      <c r="F293" s="47">
        <v>400</v>
      </c>
      <c r="G293" s="48">
        <v>18</v>
      </c>
      <c r="H293" s="48">
        <v>382</v>
      </c>
      <c r="I293" s="51">
        <v>0</v>
      </c>
      <c r="J293" s="46">
        <v>0</v>
      </c>
      <c r="L293" s="53">
        <v>0</v>
      </c>
      <c r="M293" s="51">
        <v>0</v>
      </c>
      <c r="N293" s="55" t="s">
        <v>305</v>
      </c>
    </row>
    <row r="294" spans="1:14" x14ac:dyDescent="0.25">
      <c r="A294" s="44">
        <v>44466</v>
      </c>
      <c r="B294" s="56" t="s">
        <v>308</v>
      </c>
      <c r="C294" s="45">
        <v>0.71144535340405624</v>
      </c>
      <c r="D294" s="45">
        <v>0.3014423156790782</v>
      </c>
      <c r="E294" s="54">
        <v>14.159927094600526</v>
      </c>
      <c r="F294" s="47">
        <v>382</v>
      </c>
      <c r="G294" s="48">
        <v>72</v>
      </c>
      <c r="H294" s="48">
        <v>310</v>
      </c>
      <c r="I294" s="51">
        <v>0</v>
      </c>
      <c r="J294" s="46">
        <v>0</v>
      </c>
      <c r="L294" s="53">
        <v>0</v>
      </c>
      <c r="M294" s="51">
        <v>0</v>
      </c>
      <c r="N294" s="55" t="s">
        <v>305</v>
      </c>
    </row>
    <row r="295" spans="1:14" x14ac:dyDescent="0.25">
      <c r="A295" s="44">
        <v>44467</v>
      </c>
      <c r="B295" s="56" t="s">
        <v>309</v>
      </c>
      <c r="C295" s="45">
        <v>0.74087453257518843</v>
      </c>
      <c r="D295" s="45">
        <v>0.32774557766031071</v>
      </c>
      <c r="E295" s="54">
        <v>14.084905082042933</v>
      </c>
      <c r="F295" s="47">
        <v>310</v>
      </c>
      <c r="G295" s="48">
        <v>67</v>
      </c>
      <c r="H295" s="48">
        <v>243</v>
      </c>
      <c r="I295" s="51">
        <v>0</v>
      </c>
      <c r="J295" s="46">
        <v>0</v>
      </c>
      <c r="L295" s="53">
        <v>0</v>
      </c>
      <c r="M295" s="51">
        <v>0</v>
      </c>
      <c r="N295" s="55" t="s">
        <v>305</v>
      </c>
    </row>
    <row r="296" spans="1:14" x14ac:dyDescent="0.25">
      <c r="A296" s="44">
        <v>44468</v>
      </c>
      <c r="B296" s="56" t="s">
        <v>310</v>
      </c>
      <c r="C296" s="45">
        <v>0.75210748419664863</v>
      </c>
      <c r="D296" s="45">
        <v>0.29306716287890766</v>
      </c>
      <c r="E296" s="54">
        <v>12.983032288374217</v>
      </c>
      <c r="F296" s="47">
        <v>243</v>
      </c>
      <c r="G296" s="48">
        <v>68</v>
      </c>
      <c r="H296" s="48">
        <v>175</v>
      </c>
      <c r="I296" s="51">
        <v>1</v>
      </c>
      <c r="J296" s="46">
        <v>1</v>
      </c>
      <c r="L296" s="53">
        <v>34.090909090909093</v>
      </c>
      <c r="M296" s="51">
        <v>225</v>
      </c>
      <c r="N296" s="55">
        <v>400</v>
      </c>
    </row>
    <row r="297" spans="1:14" x14ac:dyDescent="0.25">
      <c r="A297" s="44">
        <v>44469</v>
      </c>
      <c r="B297" s="56" t="s">
        <v>311</v>
      </c>
      <c r="C297" s="45">
        <v>0.76933512480703548</v>
      </c>
      <c r="D297" s="45">
        <v>0.28000022366726091</v>
      </c>
      <c r="E297" s="54">
        <v>12.255962372645412</v>
      </c>
      <c r="F297" s="47">
        <v>400</v>
      </c>
      <c r="G297" s="48">
        <v>77</v>
      </c>
      <c r="H297" s="48">
        <v>323</v>
      </c>
      <c r="I297" s="51">
        <v>0</v>
      </c>
      <c r="J297" s="46">
        <v>0</v>
      </c>
      <c r="L297" s="53">
        <v>0</v>
      </c>
      <c r="M297" s="51">
        <v>0</v>
      </c>
      <c r="N297" s="55" t="s">
        <v>305</v>
      </c>
    </row>
    <row r="298" spans="1:14" x14ac:dyDescent="0.25">
      <c r="A298" s="44">
        <v>44470</v>
      </c>
      <c r="B298" s="56" t="s">
        <v>304</v>
      </c>
      <c r="C298" s="45">
        <v>0.67554479114910204</v>
      </c>
      <c r="D298" s="45">
        <v>0.32453256775715372</v>
      </c>
      <c r="E298" s="54">
        <v>15.575706638593239</v>
      </c>
      <c r="F298" s="47">
        <v>323</v>
      </c>
      <c r="G298" s="48">
        <v>63</v>
      </c>
      <c r="H298" s="48">
        <v>260</v>
      </c>
      <c r="I298" s="51">
        <v>0</v>
      </c>
      <c r="J298" s="46">
        <v>0</v>
      </c>
      <c r="L298" s="53">
        <v>0</v>
      </c>
      <c r="M298" s="51">
        <v>0</v>
      </c>
      <c r="N298" s="55" t="s">
        <v>305</v>
      </c>
    </row>
    <row r="299" spans="1:14" x14ac:dyDescent="0.25">
      <c r="A299" s="44">
        <v>44471</v>
      </c>
      <c r="B299" s="56" t="s">
        <v>306</v>
      </c>
      <c r="C299" s="45">
        <v>0.48930126695587201</v>
      </c>
      <c r="D299" s="45">
        <v>0.30742619090202178</v>
      </c>
      <c r="E299" s="54">
        <v>19.634998174707594</v>
      </c>
      <c r="F299" s="47">
        <v>260</v>
      </c>
      <c r="G299" s="48">
        <v>22</v>
      </c>
      <c r="H299" s="48">
        <v>238</v>
      </c>
      <c r="I299" s="51">
        <v>0</v>
      </c>
      <c r="J299" s="46">
        <v>0</v>
      </c>
      <c r="L299" s="53">
        <v>0</v>
      </c>
      <c r="M299" s="51">
        <v>0</v>
      </c>
      <c r="N299" s="55" t="s">
        <v>305</v>
      </c>
    </row>
    <row r="300" spans="1:14" x14ac:dyDescent="0.25">
      <c r="A300" s="44">
        <v>44472</v>
      </c>
      <c r="B300" s="56" t="s">
        <v>307</v>
      </c>
      <c r="C300" s="45">
        <v>0.47625823187978195</v>
      </c>
      <c r="D300" s="45">
        <v>0.38489074369196841</v>
      </c>
      <c r="E300" s="54">
        <v>21.807180283492478</v>
      </c>
      <c r="F300" s="47">
        <v>238</v>
      </c>
      <c r="G300" s="48">
        <v>19</v>
      </c>
      <c r="H300" s="48">
        <v>219</v>
      </c>
      <c r="I300" s="51">
        <v>0</v>
      </c>
      <c r="J300" s="46">
        <v>0</v>
      </c>
      <c r="L300" s="53">
        <v>0</v>
      </c>
      <c r="M300" s="51">
        <v>0</v>
      </c>
      <c r="N300" s="55" t="s">
        <v>305</v>
      </c>
    </row>
    <row r="301" spans="1:14" x14ac:dyDescent="0.25">
      <c r="A301" s="44">
        <v>44473</v>
      </c>
      <c r="B301" s="56" t="s">
        <v>308</v>
      </c>
      <c r="C301" s="45">
        <v>0.71215180725477178</v>
      </c>
      <c r="D301" s="45">
        <v>0.30990023865633065</v>
      </c>
      <c r="E301" s="54">
        <v>14.345962353637413</v>
      </c>
      <c r="F301" s="47">
        <v>219</v>
      </c>
      <c r="G301" s="48">
        <v>70</v>
      </c>
      <c r="H301" s="48">
        <v>149</v>
      </c>
      <c r="I301" s="51">
        <v>1</v>
      </c>
      <c r="J301" s="46">
        <v>1</v>
      </c>
      <c r="L301" s="53">
        <v>38.030303030303031</v>
      </c>
      <c r="M301" s="51">
        <v>251</v>
      </c>
      <c r="N301" s="55">
        <v>400</v>
      </c>
    </row>
    <row r="302" spans="1:14" x14ac:dyDescent="0.25">
      <c r="A302" s="44">
        <v>44474</v>
      </c>
      <c r="B302" s="56" t="s">
        <v>309</v>
      </c>
      <c r="C302" s="45">
        <v>0.70759103390113476</v>
      </c>
      <c r="D302" s="45">
        <v>0.29911702916701638</v>
      </c>
      <c r="E302" s="54">
        <v>14.196623886381158</v>
      </c>
      <c r="F302" s="47">
        <v>400</v>
      </c>
      <c r="G302" s="48">
        <v>65</v>
      </c>
      <c r="H302" s="48">
        <v>335</v>
      </c>
      <c r="I302" s="51">
        <v>0</v>
      </c>
      <c r="J302" s="46">
        <v>0</v>
      </c>
      <c r="L302" s="53">
        <v>0</v>
      </c>
      <c r="M302" s="51">
        <v>0</v>
      </c>
      <c r="N302" s="55" t="s">
        <v>305</v>
      </c>
    </row>
    <row r="303" spans="1:14" x14ac:dyDescent="0.25">
      <c r="A303" s="44">
        <v>44475</v>
      </c>
      <c r="B303" s="56" t="s">
        <v>310</v>
      </c>
      <c r="C303" s="45">
        <v>0.78182303591904401</v>
      </c>
      <c r="D303" s="45">
        <v>0.26191639106090725</v>
      </c>
      <c r="E303" s="54">
        <v>11.522240523404719</v>
      </c>
      <c r="F303" s="47">
        <v>335</v>
      </c>
      <c r="G303" s="48">
        <v>65</v>
      </c>
      <c r="H303" s="48">
        <v>270</v>
      </c>
      <c r="I303" s="51">
        <v>0</v>
      </c>
      <c r="J303" s="46">
        <v>0</v>
      </c>
      <c r="L303" s="53">
        <v>0</v>
      </c>
      <c r="M303" s="51">
        <v>0</v>
      </c>
      <c r="N303" s="55" t="s">
        <v>305</v>
      </c>
    </row>
    <row r="304" spans="1:14" x14ac:dyDescent="0.25">
      <c r="A304" s="44">
        <v>44476</v>
      </c>
      <c r="B304" s="56" t="s">
        <v>311</v>
      </c>
      <c r="C304" s="45">
        <v>0.77969440051465555</v>
      </c>
      <c r="D304" s="45">
        <v>0.33089072325629504</v>
      </c>
      <c r="E304" s="54">
        <v>13.228711745799346</v>
      </c>
      <c r="F304" s="47">
        <v>270</v>
      </c>
      <c r="G304" s="48">
        <v>75</v>
      </c>
      <c r="H304" s="48">
        <v>195</v>
      </c>
      <c r="I304" s="51">
        <v>1</v>
      </c>
      <c r="J304" s="46">
        <v>1</v>
      </c>
      <c r="L304" s="53">
        <v>31.060606060606062</v>
      </c>
      <c r="M304" s="51">
        <v>205</v>
      </c>
      <c r="N304" s="55">
        <v>400</v>
      </c>
    </row>
    <row r="305" spans="1:14" x14ac:dyDescent="0.25">
      <c r="A305" s="44">
        <v>44477</v>
      </c>
      <c r="B305" s="56" t="s">
        <v>304</v>
      </c>
      <c r="C305" s="45">
        <v>0.66913109991563391</v>
      </c>
      <c r="D305" s="45">
        <v>0.33230924607737727</v>
      </c>
      <c r="E305" s="54">
        <v>15.916275507881842</v>
      </c>
      <c r="F305" s="47">
        <v>400</v>
      </c>
      <c r="G305" s="48">
        <v>60</v>
      </c>
      <c r="H305" s="48">
        <v>340</v>
      </c>
      <c r="I305" s="51">
        <v>0</v>
      </c>
      <c r="J305" s="46">
        <v>0</v>
      </c>
      <c r="L305" s="53">
        <v>0</v>
      </c>
      <c r="M305" s="51">
        <v>0</v>
      </c>
      <c r="N305" s="55" t="s">
        <v>305</v>
      </c>
    </row>
    <row r="306" spans="1:14" x14ac:dyDescent="0.25">
      <c r="A306" s="44">
        <v>44478</v>
      </c>
      <c r="B306" s="56" t="s">
        <v>306</v>
      </c>
      <c r="C306" s="45">
        <v>0.61008871968565681</v>
      </c>
      <c r="D306" s="45">
        <v>0.37890281027301681</v>
      </c>
      <c r="E306" s="54">
        <v>18.45153817409664</v>
      </c>
      <c r="F306" s="47">
        <v>340</v>
      </c>
      <c r="G306" s="48">
        <v>26</v>
      </c>
      <c r="H306" s="48">
        <v>314</v>
      </c>
      <c r="I306" s="51">
        <v>0</v>
      </c>
      <c r="J306" s="46">
        <v>0</v>
      </c>
      <c r="L306" s="53">
        <v>0</v>
      </c>
      <c r="M306" s="51">
        <v>0</v>
      </c>
      <c r="N306" s="55" t="s">
        <v>305</v>
      </c>
    </row>
    <row r="307" spans="1:14" x14ac:dyDescent="0.25">
      <c r="A307" s="44">
        <v>44479</v>
      </c>
      <c r="B307" s="56" t="s">
        <v>307</v>
      </c>
      <c r="C307" s="45">
        <v>0.46065250142449854</v>
      </c>
      <c r="D307" s="45">
        <v>0.41069604103087082</v>
      </c>
      <c r="E307" s="54">
        <v>22.801044950552935</v>
      </c>
      <c r="F307" s="47">
        <v>314</v>
      </c>
      <c r="G307" s="48">
        <v>19</v>
      </c>
      <c r="H307" s="48">
        <v>295</v>
      </c>
      <c r="I307" s="51">
        <v>0</v>
      </c>
      <c r="J307" s="46">
        <v>0</v>
      </c>
      <c r="L307" s="53">
        <v>0</v>
      </c>
      <c r="M307" s="51">
        <v>0</v>
      </c>
      <c r="N307" s="55" t="s">
        <v>305</v>
      </c>
    </row>
    <row r="308" spans="1:14" x14ac:dyDescent="0.25">
      <c r="A308" s="44">
        <v>44480</v>
      </c>
      <c r="B308" s="56" t="s">
        <v>308</v>
      </c>
      <c r="C308" s="45">
        <v>0.69760531274588433</v>
      </c>
      <c r="D308" s="45">
        <v>0.34317692842281572</v>
      </c>
      <c r="E308" s="54">
        <v>15.493718776246352</v>
      </c>
      <c r="F308" s="47">
        <v>295</v>
      </c>
      <c r="G308" s="48">
        <v>70</v>
      </c>
      <c r="H308" s="48">
        <v>225</v>
      </c>
      <c r="I308" s="51">
        <v>0</v>
      </c>
      <c r="J308" s="46">
        <v>0</v>
      </c>
      <c r="L308" s="53">
        <v>0</v>
      </c>
      <c r="M308" s="51">
        <v>0</v>
      </c>
      <c r="N308" s="55" t="s">
        <v>305</v>
      </c>
    </row>
    <row r="309" spans="1:14" x14ac:dyDescent="0.25">
      <c r="A309" s="44">
        <v>44481</v>
      </c>
      <c r="B309" s="56" t="s">
        <v>309</v>
      </c>
      <c r="C309" s="45">
        <v>0.70915135252696626</v>
      </c>
      <c r="D309" s="45">
        <v>0.33467311768608904</v>
      </c>
      <c r="E309" s="54">
        <v>15.012522363818945</v>
      </c>
      <c r="F309" s="47">
        <v>225</v>
      </c>
      <c r="G309" s="48">
        <v>66</v>
      </c>
      <c r="H309" s="48">
        <v>159</v>
      </c>
      <c r="I309" s="51">
        <v>1</v>
      </c>
      <c r="J309" s="46">
        <v>1</v>
      </c>
      <c r="L309" s="53">
        <v>36.515151515151516</v>
      </c>
      <c r="M309" s="51">
        <v>241</v>
      </c>
      <c r="N309" s="55">
        <v>400</v>
      </c>
    </row>
    <row r="310" spans="1:14" x14ac:dyDescent="0.25">
      <c r="A310" s="44">
        <v>44482</v>
      </c>
      <c r="B310" s="56" t="s">
        <v>310</v>
      </c>
      <c r="C310" s="45">
        <v>0.72478464648985474</v>
      </c>
      <c r="D310" s="45">
        <v>0.29481983823660968</v>
      </c>
      <c r="E310" s="54">
        <v>13.68084460192212</v>
      </c>
      <c r="F310" s="47">
        <v>400</v>
      </c>
      <c r="G310" s="48">
        <v>65</v>
      </c>
      <c r="H310" s="48">
        <v>335</v>
      </c>
      <c r="I310" s="51">
        <v>0</v>
      </c>
      <c r="J310" s="46">
        <v>0</v>
      </c>
      <c r="L310" s="53">
        <v>0</v>
      </c>
      <c r="M310" s="51">
        <v>0</v>
      </c>
      <c r="N310" s="55" t="s">
        <v>305</v>
      </c>
    </row>
    <row r="311" spans="1:14" x14ac:dyDescent="0.25">
      <c r="A311" s="44">
        <v>44483</v>
      </c>
      <c r="B311" s="56" t="s">
        <v>311</v>
      </c>
      <c r="C311" s="45">
        <v>0.78253096044037385</v>
      </c>
      <c r="D311" s="45">
        <v>0.31470247258460471</v>
      </c>
      <c r="E311" s="54">
        <v>12.77211629146154</v>
      </c>
      <c r="F311" s="47">
        <v>335</v>
      </c>
      <c r="G311" s="48">
        <v>75</v>
      </c>
      <c r="H311" s="48">
        <v>260</v>
      </c>
      <c r="I311" s="51">
        <v>0</v>
      </c>
      <c r="J311" s="46">
        <v>0</v>
      </c>
      <c r="L311" s="53">
        <v>0</v>
      </c>
      <c r="M311" s="51">
        <v>0</v>
      </c>
      <c r="N311" s="55" t="s">
        <v>305</v>
      </c>
    </row>
    <row r="312" spans="1:14" x14ac:dyDescent="0.25">
      <c r="A312" s="44">
        <v>44484</v>
      </c>
      <c r="B312" s="56" t="s">
        <v>304</v>
      </c>
      <c r="C312" s="45">
        <v>0.71893115652315109</v>
      </c>
      <c r="D312" s="45">
        <v>0.30225333963414419</v>
      </c>
      <c r="E312" s="54">
        <v>13.999732394663836</v>
      </c>
      <c r="F312" s="47">
        <v>260</v>
      </c>
      <c r="G312" s="48">
        <v>57</v>
      </c>
      <c r="H312" s="48">
        <v>203</v>
      </c>
      <c r="I312" s="51">
        <v>0</v>
      </c>
      <c r="J312" s="46">
        <v>0</v>
      </c>
      <c r="L312" s="53">
        <v>0</v>
      </c>
      <c r="M312" s="51">
        <v>0</v>
      </c>
      <c r="N312" s="55" t="s">
        <v>305</v>
      </c>
    </row>
    <row r="313" spans="1:14" x14ac:dyDescent="0.25">
      <c r="A313" s="44">
        <v>44485</v>
      </c>
      <c r="B313" s="56" t="s">
        <v>306</v>
      </c>
      <c r="C313" s="45">
        <v>0.58606372829924025</v>
      </c>
      <c r="D313" s="45">
        <v>0.37435820918261425</v>
      </c>
      <c r="E313" s="54">
        <v>18.919067541200977</v>
      </c>
      <c r="F313" s="47">
        <v>203</v>
      </c>
      <c r="G313" s="48">
        <v>24</v>
      </c>
      <c r="H313" s="48">
        <v>179</v>
      </c>
      <c r="I313" s="51">
        <v>1</v>
      </c>
      <c r="J313" s="46">
        <v>1</v>
      </c>
      <c r="L313" s="53">
        <v>33.484848484848484</v>
      </c>
      <c r="M313" s="51">
        <v>221</v>
      </c>
      <c r="N313" s="55">
        <v>400</v>
      </c>
    </row>
    <row r="314" spans="1:14" x14ac:dyDescent="0.25">
      <c r="A314" s="44">
        <v>44486</v>
      </c>
      <c r="B314" s="56" t="s">
        <v>307</v>
      </c>
      <c r="C314" s="45">
        <v>0.43876765975534132</v>
      </c>
      <c r="D314" s="45">
        <v>0.52517171509213023</v>
      </c>
      <c r="E314" s="54">
        <v>2.0736973280829338</v>
      </c>
      <c r="F314" s="47">
        <v>400</v>
      </c>
      <c r="G314" s="48">
        <v>16</v>
      </c>
      <c r="H314" s="48">
        <v>384</v>
      </c>
      <c r="I314" s="51">
        <v>0</v>
      </c>
      <c r="J314" s="46">
        <v>0</v>
      </c>
      <c r="L314" s="53">
        <v>0</v>
      </c>
      <c r="M314" s="51">
        <v>0</v>
      </c>
      <c r="N314" s="55" t="s">
        <v>305</v>
      </c>
    </row>
    <row r="315" spans="1:14" x14ac:dyDescent="0.25">
      <c r="A315" s="44">
        <v>44487</v>
      </c>
      <c r="B315" s="56" t="s">
        <v>308</v>
      </c>
      <c r="C315" s="45">
        <v>0.71059745309043709</v>
      </c>
      <c r="D315" s="45">
        <v>0.33783572096445474</v>
      </c>
      <c r="E315" s="54">
        <v>15.053718428976422</v>
      </c>
      <c r="F315" s="47">
        <v>384</v>
      </c>
      <c r="G315" s="48">
        <v>68</v>
      </c>
      <c r="H315" s="48">
        <v>316</v>
      </c>
      <c r="I315" s="51">
        <v>0</v>
      </c>
      <c r="J315" s="46">
        <v>0</v>
      </c>
      <c r="L315" s="53">
        <v>0</v>
      </c>
      <c r="M315" s="51">
        <v>0</v>
      </c>
      <c r="N315" s="55" t="s">
        <v>305</v>
      </c>
    </row>
    <row r="316" spans="1:14" x14ac:dyDescent="0.25">
      <c r="A316" s="44">
        <v>44488</v>
      </c>
      <c r="B316" s="56" t="s">
        <v>309</v>
      </c>
      <c r="C316" s="45">
        <v>0.69055728252330273</v>
      </c>
      <c r="D316" s="45">
        <v>0.35740520268712367</v>
      </c>
      <c r="E316" s="54">
        <v>16.004350083931701</v>
      </c>
      <c r="F316" s="47">
        <v>316</v>
      </c>
      <c r="G316" s="48">
        <v>65</v>
      </c>
      <c r="H316" s="48">
        <v>251</v>
      </c>
      <c r="I316" s="51">
        <v>0</v>
      </c>
      <c r="J316" s="46">
        <v>0</v>
      </c>
      <c r="L316" s="53">
        <v>0</v>
      </c>
      <c r="M316" s="51">
        <v>0</v>
      </c>
      <c r="N316" s="55" t="s">
        <v>305</v>
      </c>
    </row>
    <row r="317" spans="1:14" x14ac:dyDescent="0.25">
      <c r="A317" s="44">
        <v>44489</v>
      </c>
      <c r="B317" s="56" t="s">
        <v>310</v>
      </c>
      <c r="C317" s="45">
        <v>0.71684752211666491</v>
      </c>
      <c r="D317" s="45">
        <v>0.28964091260221492</v>
      </c>
      <c r="E317" s="54">
        <v>13.7470413716532</v>
      </c>
      <c r="F317" s="47">
        <v>251</v>
      </c>
      <c r="G317" s="48">
        <v>62</v>
      </c>
      <c r="H317" s="48">
        <v>189</v>
      </c>
      <c r="I317" s="51">
        <v>1</v>
      </c>
      <c r="J317" s="46">
        <v>1</v>
      </c>
      <c r="L317" s="53">
        <v>31.969696969696972</v>
      </c>
      <c r="M317" s="51">
        <v>211</v>
      </c>
      <c r="N317" s="55">
        <v>400</v>
      </c>
    </row>
    <row r="318" spans="1:14" x14ac:dyDescent="0.25">
      <c r="A318" s="44">
        <v>44490</v>
      </c>
      <c r="B318" s="56" t="s">
        <v>311</v>
      </c>
      <c r="C318" s="45">
        <v>0.80578888520366798</v>
      </c>
      <c r="D318" s="45">
        <v>0.32834061881188925</v>
      </c>
      <c r="E318" s="54">
        <v>12.54124160659731</v>
      </c>
      <c r="F318" s="47">
        <v>400</v>
      </c>
      <c r="G318" s="48">
        <v>72</v>
      </c>
      <c r="H318" s="48">
        <v>328</v>
      </c>
      <c r="I318" s="51">
        <v>0</v>
      </c>
      <c r="J318" s="46">
        <v>0</v>
      </c>
      <c r="L318" s="53">
        <v>0</v>
      </c>
      <c r="M318" s="51">
        <v>0</v>
      </c>
      <c r="N318" s="55" t="s">
        <v>305</v>
      </c>
    </row>
    <row r="319" spans="1:14" x14ac:dyDescent="0.25">
      <c r="A319" s="44">
        <v>44491</v>
      </c>
      <c r="B319" s="56" t="s">
        <v>304</v>
      </c>
      <c r="C319" s="45">
        <v>0.67508134067189018</v>
      </c>
      <c r="D319" s="45">
        <v>0.32276692033486448</v>
      </c>
      <c r="E319" s="54">
        <v>15.544453911911384</v>
      </c>
      <c r="F319" s="47">
        <v>328</v>
      </c>
      <c r="G319" s="48">
        <v>60</v>
      </c>
      <c r="H319" s="48">
        <v>268</v>
      </c>
      <c r="I319" s="51">
        <v>0</v>
      </c>
      <c r="J319" s="46">
        <v>0</v>
      </c>
      <c r="L319" s="53">
        <v>0</v>
      </c>
      <c r="M319" s="51">
        <v>0</v>
      </c>
      <c r="N319" s="55" t="s">
        <v>305</v>
      </c>
    </row>
    <row r="320" spans="1:14" x14ac:dyDescent="0.25">
      <c r="A320" s="44">
        <v>44492</v>
      </c>
      <c r="B320" s="56" t="s">
        <v>306</v>
      </c>
      <c r="C320" s="45">
        <v>0.58416857660747135</v>
      </c>
      <c r="D320" s="45">
        <v>0.34932136105247485</v>
      </c>
      <c r="E320" s="54">
        <v>18.363666826680081</v>
      </c>
      <c r="F320" s="47">
        <v>268</v>
      </c>
      <c r="G320" s="48">
        <v>29</v>
      </c>
      <c r="H320" s="48">
        <v>239</v>
      </c>
      <c r="I320" s="51">
        <v>0</v>
      </c>
      <c r="J320" s="46">
        <v>0</v>
      </c>
      <c r="L320" s="53">
        <v>0</v>
      </c>
      <c r="M320" s="51">
        <v>0</v>
      </c>
      <c r="N320" s="55" t="s">
        <v>305</v>
      </c>
    </row>
    <row r="321" spans="1:14" x14ac:dyDescent="0.25">
      <c r="A321" s="44">
        <v>44493</v>
      </c>
      <c r="B321" s="56" t="s">
        <v>307</v>
      </c>
      <c r="C321" s="45">
        <v>0.59648491555923233</v>
      </c>
      <c r="D321" s="45">
        <v>0.52557927510902058</v>
      </c>
      <c r="E321" s="54">
        <v>22.298264629194918</v>
      </c>
      <c r="F321" s="47">
        <v>239</v>
      </c>
      <c r="G321" s="48">
        <v>18</v>
      </c>
      <c r="H321" s="48">
        <v>221</v>
      </c>
      <c r="I321" s="51">
        <v>0</v>
      </c>
      <c r="J321" s="46">
        <v>0</v>
      </c>
      <c r="L321" s="53">
        <v>0</v>
      </c>
      <c r="M321" s="51">
        <v>0</v>
      </c>
      <c r="N321" s="55" t="s">
        <v>305</v>
      </c>
    </row>
    <row r="322" spans="1:14" x14ac:dyDescent="0.25">
      <c r="A322" s="44">
        <v>44494</v>
      </c>
      <c r="B322" s="56" t="s">
        <v>308</v>
      </c>
      <c r="C322" s="45">
        <v>0.7217938305647742</v>
      </c>
      <c r="D322" s="45">
        <v>0.30575078908129671</v>
      </c>
      <c r="E322" s="54">
        <v>14.01496700439654</v>
      </c>
      <c r="F322" s="47">
        <v>221</v>
      </c>
      <c r="G322" s="48">
        <v>68</v>
      </c>
      <c r="H322" s="48">
        <v>153</v>
      </c>
      <c r="I322" s="51">
        <v>1</v>
      </c>
      <c r="J322" s="46">
        <v>1</v>
      </c>
      <c r="L322" s="53">
        <v>37.424242424242429</v>
      </c>
      <c r="M322" s="51">
        <v>247</v>
      </c>
      <c r="N322" s="55">
        <v>400</v>
      </c>
    </row>
    <row r="323" spans="1:14" x14ac:dyDescent="0.25">
      <c r="A323" s="44">
        <v>44495</v>
      </c>
      <c r="B323" s="56" t="s">
        <v>309</v>
      </c>
      <c r="C323" s="45">
        <v>0.75578020873595508</v>
      </c>
      <c r="D323" s="45">
        <v>0.3193374419544342</v>
      </c>
      <c r="E323" s="54">
        <v>13.525373597243497</v>
      </c>
      <c r="F323" s="47">
        <v>400</v>
      </c>
      <c r="G323" s="48">
        <v>65</v>
      </c>
      <c r="H323" s="48">
        <v>335</v>
      </c>
      <c r="I323" s="51">
        <v>0</v>
      </c>
      <c r="J323" s="46">
        <v>0</v>
      </c>
      <c r="L323" s="53">
        <v>0</v>
      </c>
      <c r="M323" s="51">
        <v>0</v>
      </c>
      <c r="N323" s="55" t="s">
        <v>305</v>
      </c>
    </row>
    <row r="324" spans="1:14" x14ac:dyDescent="0.25">
      <c r="A324" s="44">
        <v>44496</v>
      </c>
      <c r="B324" s="56" t="s">
        <v>310</v>
      </c>
      <c r="C324" s="45">
        <v>0.70890389794311448</v>
      </c>
      <c r="D324" s="45">
        <v>0.30361134523292932</v>
      </c>
      <c r="E324" s="54">
        <v>14.272978734955556</v>
      </c>
      <c r="F324" s="47">
        <v>335</v>
      </c>
      <c r="G324" s="48">
        <v>65</v>
      </c>
      <c r="H324" s="48">
        <v>270</v>
      </c>
      <c r="I324" s="51">
        <v>0</v>
      </c>
      <c r="J324" s="46">
        <v>0</v>
      </c>
      <c r="L324" s="53">
        <v>0</v>
      </c>
      <c r="M324" s="51">
        <v>0</v>
      </c>
      <c r="N324" s="55" t="s">
        <v>305</v>
      </c>
    </row>
    <row r="325" spans="1:14" x14ac:dyDescent="0.25">
      <c r="A325" s="44">
        <v>44497</v>
      </c>
      <c r="B325" s="56" t="s">
        <v>311</v>
      </c>
      <c r="C325" s="45">
        <v>0.79282364132476091</v>
      </c>
      <c r="D325" s="45">
        <v>0.29379035738197212</v>
      </c>
      <c r="E325" s="54">
        <v>12.023201185373068</v>
      </c>
      <c r="F325" s="47">
        <v>270</v>
      </c>
      <c r="G325" s="48">
        <v>75</v>
      </c>
      <c r="H325" s="48">
        <v>195</v>
      </c>
      <c r="I325" s="51">
        <v>1</v>
      </c>
      <c r="J325" s="46">
        <v>1</v>
      </c>
      <c r="L325" s="53">
        <v>31.060606060606062</v>
      </c>
      <c r="M325" s="51">
        <v>205</v>
      </c>
      <c r="N325" s="55">
        <v>400</v>
      </c>
    </row>
    <row r="326" spans="1:14" x14ac:dyDescent="0.25">
      <c r="A326" s="44">
        <v>44498</v>
      </c>
      <c r="B326" s="56" t="s">
        <v>304</v>
      </c>
      <c r="C326" s="45">
        <v>0.70697444658378628</v>
      </c>
      <c r="D326" s="45">
        <v>0.34602474908255504</v>
      </c>
      <c r="E326" s="54">
        <v>15.337207259970452</v>
      </c>
      <c r="F326" s="47">
        <v>400</v>
      </c>
      <c r="G326" s="48">
        <v>64</v>
      </c>
      <c r="H326" s="48">
        <v>336</v>
      </c>
      <c r="I326" s="51">
        <v>0</v>
      </c>
      <c r="J326" s="46">
        <v>0</v>
      </c>
      <c r="L326" s="53">
        <v>0</v>
      </c>
      <c r="M326" s="51">
        <v>0</v>
      </c>
      <c r="N326" s="55" t="s">
        <v>305</v>
      </c>
    </row>
    <row r="327" spans="1:14" x14ac:dyDescent="0.25">
      <c r="A327" s="44">
        <v>44499</v>
      </c>
      <c r="B327" s="56" t="s">
        <v>306</v>
      </c>
      <c r="C327" s="45">
        <v>0.58923938513675278</v>
      </c>
      <c r="D327" s="45">
        <v>0.4048627661756421</v>
      </c>
      <c r="E327" s="54">
        <v>19.574961144933344</v>
      </c>
      <c r="F327" s="47">
        <v>336</v>
      </c>
      <c r="G327" s="48">
        <v>25</v>
      </c>
      <c r="H327" s="48">
        <v>311</v>
      </c>
      <c r="I327" s="51">
        <v>0</v>
      </c>
      <c r="J327" s="46">
        <v>0</v>
      </c>
      <c r="L327" s="53">
        <v>0</v>
      </c>
      <c r="M327" s="51">
        <v>0</v>
      </c>
      <c r="N327" s="55" t="s">
        <v>305</v>
      </c>
    </row>
    <row r="328" spans="1:14" x14ac:dyDescent="0.25">
      <c r="A328" s="44">
        <v>44500</v>
      </c>
      <c r="B328" s="56" t="s">
        <v>307</v>
      </c>
      <c r="C328" s="45">
        <v>0.50525645490642324</v>
      </c>
      <c r="D328" s="45">
        <v>0.42948697523457524</v>
      </c>
      <c r="E328" s="54">
        <v>22.18153248787565</v>
      </c>
      <c r="F328" s="47">
        <v>311</v>
      </c>
      <c r="G328" s="48">
        <v>15</v>
      </c>
      <c r="H328" s="48">
        <v>296</v>
      </c>
      <c r="I328" s="51">
        <v>0</v>
      </c>
      <c r="J328" s="46">
        <v>0</v>
      </c>
      <c r="L328" s="53">
        <v>0</v>
      </c>
      <c r="M328" s="51">
        <v>0</v>
      </c>
      <c r="N328" s="55" t="s">
        <v>305</v>
      </c>
    </row>
    <row r="329" spans="1:14" x14ac:dyDescent="0.25">
      <c r="A329" s="44">
        <v>44501</v>
      </c>
      <c r="B329" s="56" t="s">
        <v>308</v>
      </c>
      <c r="C329" s="45">
        <v>0.71302985888975523</v>
      </c>
      <c r="D329" s="45">
        <v>0.29249638412088358</v>
      </c>
      <c r="E329" s="54">
        <v>13.907196605547082</v>
      </c>
      <c r="F329" s="47">
        <v>296</v>
      </c>
      <c r="G329" s="48">
        <v>69</v>
      </c>
      <c r="H329" s="48">
        <v>227</v>
      </c>
      <c r="I329" s="51">
        <v>0</v>
      </c>
      <c r="J329" s="46">
        <v>0</v>
      </c>
      <c r="L329" s="53">
        <v>0</v>
      </c>
      <c r="M329" s="51">
        <v>0</v>
      </c>
      <c r="N329" s="55" t="s">
        <v>305</v>
      </c>
    </row>
    <row r="330" spans="1:14" x14ac:dyDescent="0.25">
      <c r="A330" s="44">
        <v>44502</v>
      </c>
      <c r="B330" s="56" t="s">
        <v>309</v>
      </c>
      <c r="C330" s="45">
        <v>0.71289306268261432</v>
      </c>
      <c r="D330" s="45">
        <v>0.29371101898265001</v>
      </c>
      <c r="E330" s="54">
        <v>13.939630951200858</v>
      </c>
      <c r="F330" s="47">
        <v>227</v>
      </c>
      <c r="G330" s="48">
        <v>65</v>
      </c>
      <c r="H330" s="48">
        <v>162</v>
      </c>
      <c r="I330" s="51">
        <v>1</v>
      </c>
      <c r="J330" s="46">
        <v>1</v>
      </c>
      <c r="L330" s="53">
        <v>36.060606060606062</v>
      </c>
      <c r="M330" s="51">
        <v>238</v>
      </c>
      <c r="N330" s="55">
        <v>400</v>
      </c>
    </row>
    <row r="331" spans="1:14" x14ac:dyDescent="0.25">
      <c r="A331" s="44">
        <v>44503</v>
      </c>
      <c r="B331" s="56" t="s">
        <v>310</v>
      </c>
      <c r="C331" s="45">
        <v>0.69423863072124226</v>
      </c>
      <c r="D331" s="45">
        <v>0.3137534794178567</v>
      </c>
      <c r="E331" s="54">
        <v>14.868356368718747</v>
      </c>
      <c r="F331" s="47">
        <v>400</v>
      </c>
      <c r="G331" s="48">
        <v>61</v>
      </c>
      <c r="H331" s="48">
        <v>339</v>
      </c>
      <c r="I331" s="51">
        <v>0</v>
      </c>
      <c r="J331" s="46">
        <v>0</v>
      </c>
      <c r="L331" s="53">
        <v>0</v>
      </c>
      <c r="M331" s="51">
        <v>0</v>
      </c>
      <c r="N331" s="55" t="s">
        <v>305</v>
      </c>
    </row>
    <row r="332" spans="1:14" x14ac:dyDescent="0.25">
      <c r="A332" s="44">
        <v>44504</v>
      </c>
      <c r="B332" s="56" t="s">
        <v>311</v>
      </c>
      <c r="C332" s="45">
        <v>0.78366910635326903</v>
      </c>
      <c r="D332" s="45">
        <v>0.3090652639463855</v>
      </c>
      <c r="E332" s="54">
        <v>12.609507782234797</v>
      </c>
      <c r="F332" s="47">
        <v>339</v>
      </c>
      <c r="G332" s="48">
        <v>74</v>
      </c>
      <c r="H332" s="48">
        <v>265</v>
      </c>
      <c r="I332" s="51">
        <v>0</v>
      </c>
      <c r="J332" s="46">
        <v>0</v>
      </c>
      <c r="L332" s="53">
        <v>0</v>
      </c>
      <c r="M332" s="51">
        <v>0</v>
      </c>
      <c r="N332" s="55" t="s">
        <v>305</v>
      </c>
    </row>
    <row r="333" spans="1:14" x14ac:dyDescent="0.25">
      <c r="A333" s="44">
        <v>44505</v>
      </c>
      <c r="B333" s="56" t="s">
        <v>304</v>
      </c>
      <c r="C333" s="45">
        <v>0.670966266512809</v>
      </c>
      <c r="D333" s="45">
        <v>0.31814995454687178</v>
      </c>
      <c r="E333" s="54">
        <v>15.532408512817508</v>
      </c>
      <c r="F333" s="47">
        <v>265</v>
      </c>
      <c r="G333" s="48">
        <v>61</v>
      </c>
      <c r="H333" s="48">
        <v>204</v>
      </c>
      <c r="I333" s="51">
        <v>0</v>
      </c>
      <c r="J333" s="46">
        <v>0</v>
      </c>
      <c r="L333" s="53">
        <v>0</v>
      </c>
      <c r="M333" s="51">
        <v>0</v>
      </c>
      <c r="N333" s="55" t="s">
        <v>305</v>
      </c>
    </row>
    <row r="334" spans="1:14" x14ac:dyDescent="0.25">
      <c r="A334" s="44">
        <v>44506</v>
      </c>
      <c r="B334" s="56" t="s">
        <v>306</v>
      </c>
      <c r="C334" s="45">
        <v>0.5894225447639122</v>
      </c>
      <c r="D334" s="45">
        <v>0.38865998676819186</v>
      </c>
      <c r="E334" s="54">
        <v>19.18169860810271</v>
      </c>
      <c r="F334" s="47">
        <v>204</v>
      </c>
      <c r="G334" s="48">
        <v>24</v>
      </c>
      <c r="H334" s="48">
        <v>180</v>
      </c>
      <c r="I334" s="51">
        <v>1</v>
      </c>
      <c r="J334" s="46">
        <v>1</v>
      </c>
      <c r="L334" s="53">
        <v>33.333333333333336</v>
      </c>
      <c r="M334" s="51">
        <v>220</v>
      </c>
      <c r="N334" s="55">
        <v>400</v>
      </c>
    </row>
    <row r="335" spans="1:14" x14ac:dyDescent="0.25">
      <c r="A335" s="44">
        <v>44507</v>
      </c>
      <c r="B335" s="56" t="s">
        <v>307</v>
      </c>
      <c r="C335" s="45">
        <v>0.55848697248196788</v>
      </c>
      <c r="D335" s="45">
        <v>0.36647793627243719</v>
      </c>
      <c r="E335" s="54">
        <v>19.391783130971262</v>
      </c>
      <c r="F335" s="47">
        <v>400</v>
      </c>
      <c r="G335" s="48">
        <v>18</v>
      </c>
      <c r="H335" s="48">
        <v>382</v>
      </c>
      <c r="I335" s="51">
        <v>0</v>
      </c>
      <c r="J335" s="46">
        <v>0</v>
      </c>
      <c r="L335" s="53">
        <v>0</v>
      </c>
      <c r="M335" s="51">
        <v>0</v>
      </c>
      <c r="N335" s="55" t="s">
        <v>305</v>
      </c>
    </row>
    <row r="336" spans="1:14" x14ac:dyDescent="0.25">
      <c r="A336" s="44">
        <v>44508</v>
      </c>
      <c r="B336" s="56" t="s">
        <v>308</v>
      </c>
      <c r="C336" s="45">
        <v>0.72061521842151466</v>
      </c>
      <c r="D336" s="45">
        <v>0.32416220527563294</v>
      </c>
      <c r="E336" s="54">
        <v>14.48512768449884</v>
      </c>
      <c r="F336" s="47">
        <v>382</v>
      </c>
      <c r="G336" s="48">
        <v>71</v>
      </c>
      <c r="H336" s="48">
        <v>311</v>
      </c>
      <c r="I336" s="51">
        <v>0</v>
      </c>
      <c r="J336" s="46">
        <v>0</v>
      </c>
      <c r="L336" s="53">
        <v>0</v>
      </c>
      <c r="M336" s="51">
        <v>0</v>
      </c>
      <c r="N336" s="55" t="s">
        <v>305</v>
      </c>
    </row>
    <row r="337" spans="1:14" x14ac:dyDescent="0.25">
      <c r="A337" s="44">
        <v>44509</v>
      </c>
      <c r="B337" s="56" t="s">
        <v>309</v>
      </c>
      <c r="C337" s="45">
        <v>0.75152657231016939</v>
      </c>
      <c r="D337" s="45">
        <v>0.31176731026147625</v>
      </c>
      <c r="E337" s="54">
        <v>13.445777710831363</v>
      </c>
      <c r="F337" s="47">
        <v>311</v>
      </c>
      <c r="G337" s="48">
        <v>64</v>
      </c>
      <c r="H337" s="48">
        <v>247</v>
      </c>
      <c r="I337" s="51">
        <v>0</v>
      </c>
      <c r="J337" s="46">
        <v>0</v>
      </c>
      <c r="L337" s="53">
        <v>0</v>
      </c>
      <c r="M337" s="51">
        <v>0</v>
      </c>
      <c r="N337" s="55" t="s">
        <v>305</v>
      </c>
    </row>
    <row r="338" spans="1:14" x14ac:dyDescent="0.25">
      <c r="A338" s="44">
        <v>44510</v>
      </c>
      <c r="B338" s="56" t="s">
        <v>310</v>
      </c>
      <c r="C338" s="45">
        <v>0.70149655480387785</v>
      </c>
      <c r="D338" s="45">
        <v>0.31052740473848539</v>
      </c>
      <c r="E338" s="54">
        <v>14.616740398430581</v>
      </c>
      <c r="F338" s="47">
        <v>247</v>
      </c>
      <c r="G338" s="48">
        <v>63</v>
      </c>
      <c r="H338" s="48">
        <v>184</v>
      </c>
      <c r="I338" s="51">
        <v>1</v>
      </c>
      <c r="J338" s="46">
        <v>1</v>
      </c>
      <c r="L338" s="53">
        <v>32.727272727272727</v>
      </c>
      <c r="M338" s="51">
        <v>216</v>
      </c>
      <c r="N338" s="55">
        <v>400</v>
      </c>
    </row>
    <row r="339" spans="1:14" x14ac:dyDescent="0.25">
      <c r="A339" s="44">
        <v>44511</v>
      </c>
      <c r="B339" s="56" t="s">
        <v>311</v>
      </c>
      <c r="C339" s="45">
        <v>0.83218260780866327</v>
      </c>
      <c r="D339" s="45">
        <v>0.33786849415288511</v>
      </c>
      <c r="E339" s="54">
        <v>12.136461272261325</v>
      </c>
      <c r="F339" s="47">
        <v>400</v>
      </c>
      <c r="G339" s="48">
        <v>77</v>
      </c>
      <c r="H339" s="48">
        <v>323</v>
      </c>
      <c r="I339" s="51">
        <v>0</v>
      </c>
      <c r="J339" s="46">
        <v>0</v>
      </c>
      <c r="L339" s="53">
        <v>0</v>
      </c>
      <c r="M339" s="51">
        <v>0</v>
      </c>
      <c r="N339" s="55" t="s">
        <v>305</v>
      </c>
    </row>
    <row r="340" spans="1:14" x14ac:dyDescent="0.25">
      <c r="A340" s="44">
        <v>44512</v>
      </c>
      <c r="B340" s="56" t="s">
        <v>304</v>
      </c>
      <c r="C340" s="45">
        <v>0.6727153958993134</v>
      </c>
      <c r="D340" s="45">
        <v>0.31920014410602887</v>
      </c>
      <c r="E340" s="54">
        <v>15.515633956961173</v>
      </c>
      <c r="F340" s="47">
        <v>323</v>
      </c>
      <c r="G340" s="48">
        <v>61</v>
      </c>
      <c r="H340" s="48">
        <v>262</v>
      </c>
      <c r="I340" s="51">
        <v>0</v>
      </c>
      <c r="J340" s="46">
        <v>0</v>
      </c>
      <c r="L340" s="53">
        <v>0</v>
      </c>
      <c r="M340" s="51">
        <v>0</v>
      </c>
      <c r="N340" s="55" t="s">
        <v>305</v>
      </c>
    </row>
    <row r="341" spans="1:14" x14ac:dyDescent="0.25">
      <c r="A341" s="44">
        <v>44513</v>
      </c>
      <c r="B341" s="56" t="s">
        <v>306</v>
      </c>
      <c r="C341" s="45">
        <v>0.51010549891447221</v>
      </c>
      <c r="D341" s="45">
        <v>0.33584819113791059</v>
      </c>
      <c r="E341" s="54">
        <v>19.817824613362518</v>
      </c>
      <c r="F341" s="47">
        <v>262</v>
      </c>
      <c r="G341" s="48">
        <v>24</v>
      </c>
      <c r="H341" s="48">
        <v>238</v>
      </c>
      <c r="I341" s="51">
        <v>0</v>
      </c>
      <c r="J341" s="46">
        <v>0</v>
      </c>
      <c r="L341" s="53">
        <v>0</v>
      </c>
      <c r="M341" s="51">
        <v>0</v>
      </c>
      <c r="N341" s="55" t="s">
        <v>305</v>
      </c>
    </row>
    <row r="342" spans="1:14" x14ac:dyDescent="0.25">
      <c r="A342" s="44">
        <v>44514</v>
      </c>
      <c r="B342" s="56" t="s">
        <v>307</v>
      </c>
      <c r="C342" s="45">
        <v>0.59636443944768769</v>
      </c>
      <c r="D342" s="45">
        <v>0.39855558318796097</v>
      </c>
      <c r="E342" s="54">
        <v>19.252587449766558</v>
      </c>
      <c r="F342" s="47">
        <v>238</v>
      </c>
      <c r="G342" s="48">
        <v>23</v>
      </c>
      <c r="H342" s="48">
        <v>215</v>
      </c>
      <c r="I342" s="51">
        <v>0</v>
      </c>
      <c r="J342" s="46">
        <v>0</v>
      </c>
      <c r="L342" s="53">
        <v>0</v>
      </c>
      <c r="M342" s="51">
        <v>0</v>
      </c>
      <c r="N342" s="55" t="s">
        <v>305</v>
      </c>
    </row>
    <row r="343" spans="1:14" x14ac:dyDescent="0.25">
      <c r="A343" s="44">
        <v>44515</v>
      </c>
      <c r="B343" s="56" t="s">
        <v>308</v>
      </c>
      <c r="C343" s="45">
        <v>0.70336854384296044</v>
      </c>
      <c r="D343" s="45">
        <v>0.31886626512981031</v>
      </c>
      <c r="E343" s="54">
        <v>14.771945310884398</v>
      </c>
      <c r="F343" s="47">
        <v>215</v>
      </c>
      <c r="G343" s="48">
        <v>72</v>
      </c>
      <c r="H343" s="48">
        <v>143</v>
      </c>
      <c r="I343" s="51">
        <v>1</v>
      </c>
      <c r="J343" s="46">
        <v>1</v>
      </c>
      <c r="L343" s="53">
        <v>38.939393939393945</v>
      </c>
      <c r="M343" s="51">
        <v>257</v>
      </c>
      <c r="N343" s="55">
        <v>400</v>
      </c>
    </row>
    <row r="344" spans="1:14" x14ac:dyDescent="0.25">
      <c r="A344" s="44">
        <v>44516</v>
      </c>
      <c r="B344" s="56" t="s">
        <v>309</v>
      </c>
      <c r="C344" s="45">
        <v>0.7203268220757848</v>
      </c>
      <c r="D344" s="45">
        <v>0.33088212703815822</v>
      </c>
      <c r="E344" s="54">
        <v>14.653327319096963</v>
      </c>
      <c r="F344" s="47">
        <v>400</v>
      </c>
      <c r="G344" s="48">
        <v>63</v>
      </c>
      <c r="H344" s="48">
        <v>337</v>
      </c>
      <c r="I344" s="51">
        <v>0</v>
      </c>
      <c r="J344" s="46">
        <v>0</v>
      </c>
      <c r="L344" s="53">
        <v>0</v>
      </c>
      <c r="M344" s="51">
        <v>0</v>
      </c>
      <c r="N344" s="55" t="s">
        <v>305</v>
      </c>
    </row>
    <row r="345" spans="1:14" x14ac:dyDescent="0.25">
      <c r="A345" s="44">
        <v>44517</v>
      </c>
      <c r="B345" s="56" t="s">
        <v>310</v>
      </c>
      <c r="C345" s="45">
        <v>0.70069974046361927</v>
      </c>
      <c r="D345" s="45">
        <v>0.2781745224604491</v>
      </c>
      <c r="E345" s="54">
        <v>13.859394767923915</v>
      </c>
      <c r="F345" s="47">
        <v>337</v>
      </c>
      <c r="G345" s="48">
        <v>67</v>
      </c>
      <c r="H345" s="48">
        <v>270</v>
      </c>
      <c r="I345" s="51">
        <v>0</v>
      </c>
      <c r="J345" s="46">
        <v>0</v>
      </c>
      <c r="L345" s="53">
        <v>0</v>
      </c>
      <c r="M345" s="51">
        <v>0</v>
      </c>
      <c r="N345" s="55" t="s">
        <v>305</v>
      </c>
    </row>
    <row r="346" spans="1:14" x14ac:dyDescent="0.25">
      <c r="A346" s="44">
        <v>44518</v>
      </c>
      <c r="B346" s="56" t="s">
        <v>311</v>
      </c>
      <c r="C346" s="45">
        <v>0.79821510981215404</v>
      </c>
      <c r="D346" s="45">
        <v>0.30982487692381905</v>
      </c>
      <c r="E346" s="54">
        <v>12.278634410679961</v>
      </c>
      <c r="F346" s="47">
        <v>270</v>
      </c>
      <c r="G346" s="48">
        <v>74</v>
      </c>
      <c r="H346" s="48">
        <v>196</v>
      </c>
      <c r="I346" s="51">
        <v>1</v>
      </c>
      <c r="J346" s="46">
        <v>1</v>
      </c>
      <c r="L346" s="53">
        <v>30.90909090909091</v>
      </c>
      <c r="M346" s="51">
        <v>204</v>
      </c>
      <c r="N346" s="55">
        <v>400</v>
      </c>
    </row>
    <row r="347" spans="1:14" x14ac:dyDescent="0.25">
      <c r="A347" s="44">
        <v>44519</v>
      </c>
      <c r="B347" s="56" t="s">
        <v>304</v>
      </c>
      <c r="C347" s="45">
        <v>0.6599364973983286</v>
      </c>
      <c r="D347" s="45">
        <v>0.30904931539711145</v>
      </c>
      <c r="E347" s="54">
        <v>15.578707631970788</v>
      </c>
      <c r="F347" s="47">
        <v>400</v>
      </c>
      <c r="G347" s="48">
        <v>63</v>
      </c>
      <c r="H347" s="48">
        <v>337</v>
      </c>
      <c r="I347" s="51">
        <v>0</v>
      </c>
      <c r="J347" s="46">
        <v>0</v>
      </c>
      <c r="L347" s="53">
        <v>0</v>
      </c>
      <c r="M347" s="51">
        <v>0</v>
      </c>
      <c r="N347" s="55" t="s">
        <v>305</v>
      </c>
    </row>
    <row r="348" spans="1:14" x14ac:dyDescent="0.25">
      <c r="A348" s="44">
        <v>44520</v>
      </c>
      <c r="B348" s="56" t="s">
        <v>306</v>
      </c>
      <c r="C348" s="45">
        <v>0.52870012430452806</v>
      </c>
      <c r="D348" s="45">
        <v>0.37773631679244829</v>
      </c>
      <c r="E348" s="54">
        <v>20.376868619710084</v>
      </c>
      <c r="F348" s="47">
        <v>337</v>
      </c>
      <c r="G348" s="48">
        <v>27</v>
      </c>
      <c r="H348" s="48">
        <v>310</v>
      </c>
      <c r="I348" s="51">
        <v>0</v>
      </c>
      <c r="J348" s="46">
        <v>0</v>
      </c>
      <c r="L348" s="53">
        <v>0</v>
      </c>
      <c r="M348" s="51">
        <v>0</v>
      </c>
      <c r="N348" s="55" t="s">
        <v>305</v>
      </c>
    </row>
    <row r="349" spans="1:14" x14ac:dyDescent="0.25">
      <c r="A349" s="44">
        <v>44521</v>
      </c>
      <c r="B349" s="56" t="s">
        <v>307</v>
      </c>
      <c r="C349" s="45">
        <v>0.38279095482400188</v>
      </c>
      <c r="D349" s="45">
        <v>0.49339523317917822</v>
      </c>
      <c r="E349" s="54">
        <v>2.654502680524232</v>
      </c>
      <c r="F349" s="47">
        <v>310</v>
      </c>
      <c r="G349" s="48">
        <v>15</v>
      </c>
      <c r="H349" s="48">
        <v>295</v>
      </c>
      <c r="I349" s="51">
        <v>0</v>
      </c>
      <c r="J349" s="46">
        <v>0</v>
      </c>
      <c r="L349" s="53">
        <v>0</v>
      </c>
      <c r="M349" s="51">
        <v>0</v>
      </c>
      <c r="N349" s="55" t="s">
        <v>305</v>
      </c>
    </row>
    <row r="350" spans="1:14" x14ac:dyDescent="0.25">
      <c r="A350" s="44">
        <v>44522</v>
      </c>
      <c r="B350" s="56" t="s">
        <v>308</v>
      </c>
      <c r="C350" s="45">
        <v>0.70299247412322463</v>
      </c>
      <c r="D350" s="45">
        <v>0.30661358641703212</v>
      </c>
      <c r="E350" s="54">
        <v>14.486906695051381</v>
      </c>
      <c r="F350" s="47">
        <v>295</v>
      </c>
      <c r="G350" s="48">
        <v>67</v>
      </c>
      <c r="H350" s="48">
        <v>228</v>
      </c>
      <c r="I350" s="51">
        <v>0</v>
      </c>
      <c r="J350" s="46">
        <v>0</v>
      </c>
      <c r="L350" s="53">
        <v>0</v>
      </c>
      <c r="M350" s="51">
        <v>0</v>
      </c>
      <c r="N350" s="55" t="s">
        <v>305</v>
      </c>
    </row>
    <row r="351" spans="1:14" x14ac:dyDescent="0.25">
      <c r="A351" s="44">
        <v>44523</v>
      </c>
      <c r="B351" s="56" t="s">
        <v>309</v>
      </c>
      <c r="C351" s="45">
        <v>0.70313139541147263</v>
      </c>
      <c r="D351" s="45">
        <v>0.31154391675070969</v>
      </c>
      <c r="E351" s="54">
        <v>14.60190051214169</v>
      </c>
      <c r="F351" s="47">
        <v>228</v>
      </c>
      <c r="G351" s="48">
        <v>68</v>
      </c>
      <c r="H351" s="48">
        <v>160</v>
      </c>
      <c r="I351" s="51">
        <v>1</v>
      </c>
      <c r="J351" s="46">
        <v>1</v>
      </c>
      <c r="L351" s="53">
        <v>36.363636363636367</v>
      </c>
      <c r="M351" s="51">
        <v>240</v>
      </c>
      <c r="N351" s="55">
        <v>400</v>
      </c>
    </row>
    <row r="352" spans="1:14" x14ac:dyDescent="0.25">
      <c r="A352" s="44">
        <v>44524</v>
      </c>
      <c r="B352" s="56" t="s">
        <v>310</v>
      </c>
      <c r="C352" s="45">
        <v>0.70100981328814393</v>
      </c>
      <c r="D352" s="45">
        <v>0.31933714273622066</v>
      </c>
      <c r="E352" s="54">
        <v>14.83985590675384</v>
      </c>
      <c r="F352" s="47">
        <v>400</v>
      </c>
      <c r="G352" s="48">
        <v>62</v>
      </c>
      <c r="H352" s="48">
        <v>338</v>
      </c>
      <c r="I352" s="51">
        <v>0</v>
      </c>
      <c r="J352" s="46">
        <v>0</v>
      </c>
      <c r="L352" s="53">
        <v>0</v>
      </c>
      <c r="M352" s="51">
        <v>0</v>
      </c>
      <c r="N352" s="55" t="s">
        <v>305</v>
      </c>
    </row>
    <row r="353" spans="1:14" x14ac:dyDescent="0.25">
      <c r="A353" s="44">
        <v>44525</v>
      </c>
      <c r="B353" s="56" t="s">
        <v>311</v>
      </c>
      <c r="C353" s="45">
        <v>0.78870384291269691</v>
      </c>
      <c r="D353" s="45">
        <v>0.29742201573853871</v>
      </c>
      <c r="E353" s="54">
        <v>12.209236147820205</v>
      </c>
      <c r="F353" s="47">
        <v>338</v>
      </c>
      <c r="G353" s="48">
        <v>75</v>
      </c>
      <c r="H353" s="48">
        <v>263</v>
      </c>
      <c r="I353" s="51">
        <v>0</v>
      </c>
      <c r="J353" s="46">
        <v>0</v>
      </c>
      <c r="L353" s="53">
        <v>0</v>
      </c>
      <c r="M353" s="51">
        <v>0</v>
      </c>
      <c r="N353" s="55" t="s">
        <v>305</v>
      </c>
    </row>
    <row r="354" spans="1:14" x14ac:dyDescent="0.25">
      <c r="A354" s="44">
        <v>44526</v>
      </c>
      <c r="B354" s="56" t="s">
        <v>304</v>
      </c>
      <c r="C354" s="45">
        <v>0.72360910469898843</v>
      </c>
      <c r="D354" s="45">
        <v>0.29818427978318374</v>
      </c>
      <c r="E354" s="54">
        <v>13.789804202020687</v>
      </c>
      <c r="F354" s="47">
        <v>263</v>
      </c>
      <c r="G354" s="48">
        <v>63</v>
      </c>
      <c r="H354" s="48">
        <v>200</v>
      </c>
      <c r="I354" s="51">
        <v>0</v>
      </c>
      <c r="J354" s="46">
        <v>0</v>
      </c>
      <c r="L354" s="53">
        <v>0</v>
      </c>
      <c r="M354" s="51">
        <v>0</v>
      </c>
      <c r="N354" s="55" t="s">
        <v>305</v>
      </c>
    </row>
    <row r="355" spans="1:14" x14ac:dyDescent="0.25">
      <c r="A355" s="44">
        <v>44527</v>
      </c>
      <c r="B355" s="56" t="s">
        <v>306</v>
      </c>
      <c r="C355" s="45">
        <v>0.57172023226166779</v>
      </c>
      <c r="D355" s="45">
        <v>0.42042277334975209</v>
      </c>
      <c r="E355" s="54">
        <v>20.368860986114022</v>
      </c>
      <c r="F355" s="47">
        <v>200</v>
      </c>
      <c r="G355" s="48">
        <v>24</v>
      </c>
      <c r="H355" s="48">
        <v>176</v>
      </c>
      <c r="I355" s="51">
        <v>1</v>
      </c>
      <c r="J355" s="46">
        <v>1</v>
      </c>
      <c r="L355" s="53">
        <v>33.939393939393938</v>
      </c>
      <c r="M355" s="51">
        <v>224</v>
      </c>
      <c r="N355" s="55">
        <v>400</v>
      </c>
    </row>
    <row r="356" spans="1:14" x14ac:dyDescent="0.25">
      <c r="A356" s="44">
        <v>44528</v>
      </c>
      <c r="B356" s="56" t="s">
        <v>307</v>
      </c>
      <c r="C356" s="45">
        <v>0.52396724648288062</v>
      </c>
      <c r="D356" s="45">
        <v>0.42186329146075147</v>
      </c>
      <c r="E356" s="54">
        <v>21.549505079468901</v>
      </c>
      <c r="F356" s="47">
        <v>400</v>
      </c>
      <c r="G356" s="48">
        <v>20</v>
      </c>
      <c r="H356" s="48">
        <v>380</v>
      </c>
      <c r="I356" s="51">
        <v>0</v>
      </c>
      <c r="J356" s="46">
        <v>0</v>
      </c>
      <c r="L356" s="53">
        <v>0</v>
      </c>
      <c r="M356" s="51">
        <v>0</v>
      </c>
      <c r="N356" s="55" t="s">
        <v>305</v>
      </c>
    </row>
    <row r="357" spans="1:14" x14ac:dyDescent="0.25">
      <c r="A357" s="44">
        <v>44529</v>
      </c>
      <c r="B357" s="56" t="s">
        <v>308</v>
      </c>
      <c r="C357" s="45">
        <v>0.7224055970246136</v>
      </c>
      <c r="D357" s="45">
        <v>0.33339488657597155</v>
      </c>
      <c r="E357" s="54">
        <v>14.663742949232592</v>
      </c>
      <c r="F357" s="47">
        <v>380</v>
      </c>
      <c r="G357" s="48">
        <v>71</v>
      </c>
      <c r="H357" s="48">
        <v>309</v>
      </c>
      <c r="I357" s="51">
        <v>0</v>
      </c>
      <c r="J357" s="46">
        <v>0</v>
      </c>
      <c r="L357" s="53">
        <v>0</v>
      </c>
      <c r="M357" s="51">
        <v>0</v>
      </c>
      <c r="N357" s="55" t="s">
        <v>305</v>
      </c>
    </row>
    <row r="358" spans="1:14" x14ac:dyDescent="0.25">
      <c r="A358" s="44">
        <v>44530</v>
      </c>
      <c r="B358" s="56" t="s">
        <v>309</v>
      </c>
      <c r="C358" s="45">
        <v>0.72341438428587901</v>
      </c>
      <c r="D358" s="45">
        <v>0.36690878992859755</v>
      </c>
      <c r="E358" s="54">
        <v>15.443865735425245</v>
      </c>
      <c r="F358" s="47">
        <v>309</v>
      </c>
      <c r="G358" s="48">
        <v>64</v>
      </c>
      <c r="H358" s="48">
        <v>245</v>
      </c>
      <c r="I358" s="51">
        <v>0</v>
      </c>
      <c r="J358" s="46">
        <v>0</v>
      </c>
      <c r="L358" s="53">
        <v>0</v>
      </c>
      <c r="M358" s="51">
        <v>0</v>
      </c>
      <c r="N358" s="55" t="s">
        <v>305</v>
      </c>
    </row>
    <row r="359" spans="1:14" x14ac:dyDescent="0.25">
      <c r="A359" s="44">
        <v>44531</v>
      </c>
      <c r="B359" s="56" t="s">
        <v>310</v>
      </c>
      <c r="C359" s="45">
        <v>0.66920971218410052</v>
      </c>
      <c r="D359" s="45">
        <v>0.26860472537536551</v>
      </c>
      <c r="E359" s="54">
        <v>14.38548031659036</v>
      </c>
      <c r="F359" s="47">
        <v>245</v>
      </c>
      <c r="G359" s="48">
        <v>64</v>
      </c>
      <c r="H359" s="48">
        <v>181</v>
      </c>
      <c r="I359" s="51">
        <v>1</v>
      </c>
      <c r="J359" s="46">
        <v>1</v>
      </c>
      <c r="L359" s="53">
        <v>33.181818181818187</v>
      </c>
      <c r="M359" s="51">
        <v>219</v>
      </c>
      <c r="N359" s="55">
        <v>400</v>
      </c>
    </row>
    <row r="360" spans="1:14" x14ac:dyDescent="0.25">
      <c r="A360" s="44">
        <v>44532</v>
      </c>
      <c r="B360" s="56" t="s">
        <v>311</v>
      </c>
      <c r="C360" s="45">
        <v>0.81279349679931823</v>
      </c>
      <c r="D360" s="45">
        <v>0.31364342752577778</v>
      </c>
      <c r="E360" s="54">
        <v>12.020398337435029</v>
      </c>
      <c r="F360" s="47">
        <v>400</v>
      </c>
      <c r="G360" s="48">
        <v>78</v>
      </c>
      <c r="H360" s="48">
        <v>322</v>
      </c>
      <c r="I360" s="51">
        <v>0</v>
      </c>
      <c r="J360" s="46">
        <v>0</v>
      </c>
      <c r="L360" s="53">
        <v>0</v>
      </c>
      <c r="M360" s="51">
        <v>0</v>
      </c>
      <c r="N360" s="55" t="s">
        <v>305</v>
      </c>
    </row>
    <row r="361" spans="1:14" x14ac:dyDescent="0.25">
      <c r="A361" s="44">
        <v>44533</v>
      </c>
      <c r="B361" s="56" t="s">
        <v>304</v>
      </c>
      <c r="C361" s="45">
        <v>0.68296900551643935</v>
      </c>
      <c r="D361" s="45">
        <v>0.2982479702367643</v>
      </c>
      <c r="E361" s="54">
        <v>14.766695153287799</v>
      </c>
      <c r="F361" s="47">
        <v>322</v>
      </c>
      <c r="G361" s="48">
        <v>55</v>
      </c>
      <c r="H361" s="48">
        <v>267</v>
      </c>
      <c r="I361" s="51">
        <v>0</v>
      </c>
      <c r="J361" s="46">
        <v>0</v>
      </c>
      <c r="L361" s="53">
        <v>0</v>
      </c>
      <c r="M361" s="51">
        <v>0</v>
      </c>
      <c r="N361" s="55" t="s">
        <v>305</v>
      </c>
    </row>
    <row r="362" spans="1:14" x14ac:dyDescent="0.25">
      <c r="A362" s="44">
        <v>44534</v>
      </c>
      <c r="B362" s="56" t="s">
        <v>306</v>
      </c>
      <c r="C362" s="45">
        <v>0.62553079702839587</v>
      </c>
      <c r="D362" s="45">
        <v>0.41472467342231145</v>
      </c>
      <c r="E362" s="54">
        <v>18.940653033453973</v>
      </c>
      <c r="F362" s="47">
        <v>267</v>
      </c>
      <c r="G362" s="48">
        <v>26</v>
      </c>
      <c r="H362" s="48">
        <v>241</v>
      </c>
      <c r="I362" s="51">
        <v>0</v>
      </c>
      <c r="J362" s="46">
        <v>0</v>
      </c>
      <c r="L362" s="53">
        <v>0</v>
      </c>
      <c r="M362" s="51">
        <v>0</v>
      </c>
      <c r="N362" s="55" t="s">
        <v>305</v>
      </c>
    </row>
    <row r="363" spans="1:14" x14ac:dyDescent="0.25">
      <c r="A363" s="44">
        <v>44535</v>
      </c>
      <c r="B363" s="56" t="s">
        <v>307</v>
      </c>
      <c r="C363" s="45">
        <v>0.62713738473647251</v>
      </c>
      <c r="D363" s="45">
        <v>0.50108659014574253</v>
      </c>
      <c r="E363" s="54">
        <v>20.974780929822479</v>
      </c>
      <c r="F363" s="47">
        <v>241</v>
      </c>
      <c r="G363" s="48">
        <v>22</v>
      </c>
      <c r="H363" s="48">
        <v>219</v>
      </c>
      <c r="I363" s="51">
        <v>0</v>
      </c>
      <c r="J363" s="46">
        <v>0</v>
      </c>
      <c r="L363" s="53">
        <v>0</v>
      </c>
      <c r="M363" s="51">
        <v>0</v>
      </c>
      <c r="N363" s="55" t="s">
        <v>305</v>
      </c>
    </row>
    <row r="364" spans="1:14" x14ac:dyDescent="0.25">
      <c r="A364" s="44">
        <v>44536</v>
      </c>
      <c r="B364" s="56" t="s">
        <v>308</v>
      </c>
      <c r="C364" s="45">
        <v>0.72043555332007148</v>
      </c>
      <c r="D364" s="45">
        <v>0.30960384706173283</v>
      </c>
      <c r="E364" s="54">
        <v>14.140039049799872</v>
      </c>
      <c r="F364" s="47">
        <v>219</v>
      </c>
      <c r="G364" s="48">
        <v>69</v>
      </c>
      <c r="H364" s="48">
        <v>150</v>
      </c>
      <c r="I364" s="51">
        <v>1</v>
      </c>
      <c r="J364" s="46">
        <v>1</v>
      </c>
      <c r="L364" s="53">
        <v>37.878787878787882</v>
      </c>
      <c r="M364" s="51">
        <v>250</v>
      </c>
      <c r="N364" s="55">
        <v>400</v>
      </c>
    </row>
    <row r="365" spans="1:14" x14ac:dyDescent="0.25">
      <c r="A365" s="44">
        <v>44537</v>
      </c>
      <c r="B365" s="56" t="s">
        <v>309</v>
      </c>
      <c r="C365" s="45">
        <v>0.74012522008440396</v>
      </c>
      <c r="D365" s="45">
        <v>0.32496294847392504</v>
      </c>
      <c r="E365" s="54">
        <v>14.036105481348507</v>
      </c>
      <c r="F365" s="47">
        <v>400</v>
      </c>
      <c r="G365" s="48">
        <v>65</v>
      </c>
      <c r="H365" s="48">
        <v>335</v>
      </c>
      <c r="I365" s="51">
        <v>0</v>
      </c>
      <c r="J365" s="46">
        <v>0</v>
      </c>
      <c r="L365" s="53">
        <v>0</v>
      </c>
      <c r="M365" s="51">
        <v>0</v>
      </c>
      <c r="N365" s="55" t="s">
        <v>305</v>
      </c>
    </row>
    <row r="366" spans="1:14" x14ac:dyDescent="0.25">
      <c r="A366" s="44">
        <v>44538</v>
      </c>
      <c r="B366" s="56" t="s">
        <v>310</v>
      </c>
      <c r="C366" s="45">
        <v>0.71254173266173571</v>
      </c>
      <c r="D366" s="45">
        <v>0.2888310306736836</v>
      </c>
      <c r="E366" s="54">
        <v>13.830943152286748</v>
      </c>
      <c r="F366" s="47">
        <v>335</v>
      </c>
      <c r="G366" s="48">
        <v>65</v>
      </c>
      <c r="H366" s="48">
        <v>270</v>
      </c>
      <c r="I366" s="51">
        <v>0</v>
      </c>
      <c r="J366" s="46">
        <v>0</v>
      </c>
      <c r="L366" s="53">
        <v>0</v>
      </c>
      <c r="M366" s="51">
        <v>0</v>
      </c>
      <c r="N366" s="55" t="s">
        <v>305</v>
      </c>
    </row>
    <row r="367" spans="1:14" x14ac:dyDescent="0.25">
      <c r="A367" s="44">
        <v>44539</v>
      </c>
      <c r="B367" s="56" t="s">
        <v>311</v>
      </c>
      <c r="C367" s="45">
        <v>0.80860469750255703</v>
      </c>
      <c r="D367" s="45">
        <v>0.26725845336113463</v>
      </c>
      <c r="E367" s="54">
        <v>11.007690140605863</v>
      </c>
      <c r="F367" s="47">
        <v>270</v>
      </c>
      <c r="G367" s="48">
        <v>75</v>
      </c>
      <c r="H367" s="48">
        <v>195</v>
      </c>
      <c r="I367" s="51">
        <v>1</v>
      </c>
      <c r="J367" s="46">
        <v>1</v>
      </c>
      <c r="L367" s="53">
        <v>31.060606060606062</v>
      </c>
      <c r="M367" s="51">
        <v>205</v>
      </c>
      <c r="N367" s="55">
        <v>400</v>
      </c>
    </row>
    <row r="368" spans="1:14" x14ac:dyDescent="0.25">
      <c r="A368" s="44">
        <v>44540</v>
      </c>
      <c r="B368" s="56" t="s">
        <v>304</v>
      </c>
      <c r="C368" s="45">
        <v>0.69966070054332741</v>
      </c>
      <c r="D368" s="45">
        <v>0.31848361170819839</v>
      </c>
      <c r="E368" s="54">
        <v>14.851749867956904</v>
      </c>
      <c r="F368" s="47">
        <v>400</v>
      </c>
      <c r="G368" s="48">
        <v>60</v>
      </c>
      <c r="H368" s="48">
        <v>340</v>
      </c>
      <c r="I368" s="51">
        <v>0</v>
      </c>
      <c r="J368" s="46">
        <v>0</v>
      </c>
      <c r="L368" s="53">
        <v>0</v>
      </c>
      <c r="M368" s="51">
        <v>0</v>
      </c>
      <c r="N368" s="55" t="s">
        <v>305</v>
      </c>
    </row>
    <row r="369" spans="1:14" x14ac:dyDescent="0.25">
      <c r="A369" s="44">
        <v>44541</v>
      </c>
      <c r="B369" s="56" t="s">
        <v>306</v>
      </c>
      <c r="C369" s="45">
        <v>0.50751781644230654</v>
      </c>
      <c r="D369" s="45">
        <v>0.35018028796216011</v>
      </c>
      <c r="E369" s="54">
        <v>20.223899316476487</v>
      </c>
      <c r="F369" s="47">
        <v>340</v>
      </c>
      <c r="G369" s="48">
        <v>25</v>
      </c>
      <c r="H369" s="48">
        <v>315</v>
      </c>
      <c r="I369" s="51">
        <v>0</v>
      </c>
      <c r="J369" s="46">
        <v>0</v>
      </c>
      <c r="L369" s="53">
        <v>0</v>
      </c>
      <c r="M369" s="51">
        <v>0</v>
      </c>
      <c r="N369" s="55" t="s">
        <v>305</v>
      </c>
    </row>
    <row r="370" spans="1:14" x14ac:dyDescent="0.25">
      <c r="A370" s="44">
        <v>44542</v>
      </c>
      <c r="B370" s="56" t="s">
        <v>307</v>
      </c>
      <c r="C370" s="45">
        <v>0.54971575677764273</v>
      </c>
      <c r="D370" s="45">
        <v>0.33771123352547983</v>
      </c>
      <c r="E370" s="54">
        <v>18.911891441948089</v>
      </c>
      <c r="F370" s="47">
        <v>315</v>
      </c>
      <c r="G370" s="48">
        <v>20</v>
      </c>
      <c r="H370" s="48">
        <v>295</v>
      </c>
      <c r="I370" s="51">
        <v>0</v>
      </c>
      <c r="J370" s="46">
        <v>0</v>
      </c>
      <c r="L370" s="53">
        <v>0</v>
      </c>
      <c r="M370" s="51">
        <v>0</v>
      </c>
      <c r="N370" s="55" t="s">
        <v>305</v>
      </c>
    </row>
    <row r="371" spans="1:14" x14ac:dyDescent="0.25">
      <c r="A371" s="44">
        <v>44543</v>
      </c>
      <c r="B371" s="56" t="s">
        <v>308</v>
      </c>
      <c r="C371" s="45">
        <v>0.68641642474404185</v>
      </c>
      <c r="D371" s="45">
        <v>0.31875793397385455</v>
      </c>
      <c r="E371" s="54">
        <v>15.176196221515504</v>
      </c>
      <c r="F371" s="47">
        <v>295</v>
      </c>
      <c r="G371" s="48">
        <v>68</v>
      </c>
      <c r="H371" s="48">
        <v>227</v>
      </c>
      <c r="I371" s="51">
        <v>0</v>
      </c>
      <c r="J371" s="46">
        <v>0</v>
      </c>
      <c r="L371" s="53">
        <v>0</v>
      </c>
      <c r="M371" s="51">
        <v>0</v>
      </c>
      <c r="N371" s="55" t="s">
        <v>305</v>
      </c>
    </row>
    <row r="372" spans="1:14" x14ac:dyDescent="0.25">
      <c r="A372" s="44">
        <v>44544</v>
      </c>
      <c r="B372" s="56" t="s">
        <v>309</v>
      </c>
      <c r="C372" s="45">
        <v>0.70472491566620643</v>
      </c>
      <c r="D372" s="45">
        <v>0.30406105414785189</v>
      </c>
      <c r="E372" s="54">
        <v>14.384067323559492</v>
      </c>
      <c r="F372" s="47">
        <v>227</v>
      </c>
      <c r="G372" s="48">
        <v>64</v>
      </c>
      <c r="H372" s="48">
        <v>163</v>
      </c>
      <c r="I372" s="51">
        <v>1</v>
      </c>
      <c r="J372" s="46">
        <v>1</v>
      </c>
      <c r="L372" s="53">
        <v>35.909090909090914</v>
      </c>
      <c r="M372" s="51">
        <v>237</v>
      </c>
      <c r="N372" s="55">
        <v>400</v>
      </c>
    </row>
    <row r="373" spans="1:14" x14ac:dyDescent="0.25">
      <c r="A373" s="44">
        <v>44545</v>
      </c>
      <c r="B373" s="56" t="s">
        <v>310</v>
      </c>
      <c r="C373" s="45">
        <v>0.72780407106542966</v>
      </c>
      <c r="D373" s="45">
        <v>0.31314719849305955</v>
      </c>
      <c r="E373" s="54">
        <v>14.048235058263119</v>
      </c>
      <c r="F373" s="47">
        <v>400</v>
      </c>
      <c r="G373" s="48">
        <v>59</v>
      </c>
      <c r="H373" s="48">
        <v>341</v>
      </c>
      <c r="I373" s="51">
        <v>0</v>
      </c>
      <c r="J373" s="46">
        <v>0</v>
      </c>
      <c r="L373" s="53">
        <v>0</v>
      </c>
      <c r="M373" s="51">
        <v>0</v>
      </c>
      <c r="N373" s="55" t="s">
        <v>305</v>
      </c>
    </row>
    <row r="374" spans="1:14" x14ac:dyDescent="0.25">
      <c r="A374" s="44">
        <v>44546</v>
      </c>
      <c r="B374" s="56" t="s">
        <v>311</v>
      </c>
      <c r="C374" s="45">
        <v>0.81708064604962194</v>
      </c>
      <c r="D374" s="45">
        <v>0.29628169977650304</v>
      </c>
      <c r="E374" s="54">
        <v>11.500825289445148</v>
      </c>
      <c r="F374" s="47">
        <v>341</v>
      </c>
      <c r="G374" s="48">
        <v>77</v>
      </c>
      <c r="H374" s="48">
        <v>264</v>
      </c>
      <c r="I374" s="51">
        <v>0</v>
      </c>
      <c r="J374" s="46">
        <v>0</v>
      </c>
      <c r="L374" s="53">
        <v>0</v>
      </c>
      <c r="M374" s="51">
        <v>0</v>
      </c>
      <c r="N374" s="55" t="s">
        <v>305</v>
      </c>
    </row>
    <row r="375" spans="1:14" x14ac:dyDescent="0.25">
      <c r="A375" s="44">
        <v>44547</v>
      </c>
      <c r="B375" s="56" t="s">
        <v>304</v>
      </c>
      <c r="C375" s="45">
        <v>0.69275434246314394</v>
      </c>
      <c r="D375" s="45">
        <v>0.28892844649762783</v>
      </c>
      <c r="E375" s="54">
        <v>14.308178496827614</v>
      </c>
      <c r="F375" s="47">
        <v>264</v>
      </c>
      <c r="G375" s="48">
        <v>61</v>
      </c>
      <c r="H375" s="48">
        <v>203</v>
      </c>
      <c r="I375" s="51">
        <v>0</v>
      </c>
      <c r="J375" s="46">
        <v>0</v>
      </c>
      <c r="L375" s="53">
        <v>0</v>
      </c>
      <c r="M375" s="51">
        <v>0</v>
      </c>
      <c r="N375" s="55" t="s">
        <v>305</v>
      </c>
    </row>
    <row r="376" spans="1:14" x14ac:dyDescent="0.25">
      <c r="A376" s="44">
        <v>44548</v>
      </c>
      <c r="B376" s="56" t="s">
        <v>306</v>
      </c>
      <c r="C376" s="45">
        <v>0.56347341116313621</v>
      </c>
      <c r="D376" s="45">
        <v>0.41166725625580136</v>
      </c>
      <c r="E376" s="54">
        <v>20.356652282223962</v>
      </c>
      <c r="F376" s="47">
        <v>203</v>
      </c>
      <c r="G376" s="48">
        <v>22</v>
      </c>
      <c r="H376" s="48">
        <v>181</v>
      </c>
      <c r="I376" s="51">
        <v>1</v>
      </c>
      <c r="J376" s="46">
        <v>1</v>
      </c>
      <c r="L376" s="53">
        <v>33.181818181818187</v>
      </c>
      <c r="M376" s="51">
        <v>219</v>
      </c>
      <c r="N376" s="55">
        <v>400</v>
      </c>
    </row>
    <row r="377" spans="1:14" x14ac:dyDescent="0.25">
      <c r="A377" s="44">
        <v>44549</v>
      </c>
      <c r="B377" s="56" t="s">
        <v>307</v>
      </c>
      <c r="C377" s="45">
        <v>0.46195367415141514</v>
      </c>
      <c r="D377" s="45">
        <v>0.28062850219125535</v>
      </c>
      <c r="E377" s="54">
        <v>19.648195872956165</v>
      </c>
      <c r="F377" s="47">
        <v>400</v>
      </c>
      <c r="G377" s="48">
        <v>20</v>
      </c>
      <c r="H377" s="48">
        <v>380</v>
      </c>
      <c r="I377" s="51">
        <v>0</v>
      </c>
      <c r="J377" s="46">
        <v>0</v>
      </c>
      <c r="L377" s="53">
        <v>0</v>
      </c>
      <c r="M377" s="51">
        <v>0</v>
      </c>
      <c r="N377" s="55" t="s">
        <v>305</v>
      </c>
    </row>
    <row r="378" spans="1:14" x14ac:dyDescent="0.25">
      <c r="A378" s="44">
        <v>44550</v>
      </c>
      <c r="B378" s="56" t="s">
        <v>308</v>
      </c>
      <c r="C378" s="45">
        <v>0.70681473223613267</v>
      </c>
      <c r="D378" s="45">
        <v>0.27309996998321984</v>
      </c>
      <c r="E378" s="54">
        <v>13.590845705930093</v>
      </c>
      <c r="F378" s="47">
        <v>380</v>
      </c>
      <c r="G378" s="48">
        <v>72</v>
      </c>
      <c r="H378" s="48">
        <v>308</v>
      </c>
      <c r="I378" s="51">
        <v>0</v>
      </c>
      <c r="J378" s="46">
        <v>0</v>
      </c>
      <c r="L378" s="53">
        <v>0</v>
      </c>
      <c r="M378" s="51">
        <v>0</v>
      </c>
      <c r="N378" s="55" t="s">
        <v>305</v>
      </c>
    </row>
    <row r="379" spans="1:14" x14ac:dyDescent="0.25">
      <c r="A379" s="44">
        <v>44551</v>
      </c>
      <c r="B379" s="56" t="s">
        <v>309</v>
      </c>
      <c r="C379" s="45">
        <v>0.70962367208293531</v>
      </c>
      <c r="D379" s="45">
        <v>0.31183260302719007</v>
      </c>
      <c r="E379" s="54">
        <v>14.453014342662115</v>
      </c>
      <c r="F379" s="47">
        <v>308</v>
      </c>
      <c r="G379" s="48">
        <v>63</v>
      </c>
      <c r="H379" s="48">
        <v>245</v>
      </c>
      <c r="I379" s="51">
        <v>0</v>
      </c>
      <c r="J379" s="46">
        <v>0</v>
      </c>
      <c r="L379" s="53">
        <v>0</v>
      </c>
      <c r="M379" s="51">
        <v>0</v>
      </c>
      <c r="N379" s="55" t="s">
        <v>305</v>
      </c>
    </row>
    <row r="380" spans="1:14" x14ac:dyDescent="0.25">
      <c r="A380" s="44">
        <v>44552</v>
      </c>
      <c r="B380" s="56" t="s">
        <v>310</v>
      </c>
      <c r="C380" s="45">
        <v>0.69994799734693458</v>
      </c>
      <c r="D380" s="45">
        <v>0.29137227021158152</v>
      </c>
      <c r="E380" s="54">
        <v>14.194182548751527</v>
      </c>
      <c r="F380" s="47">
        <v>245</v>
      </c>
      <c r="G380" s="48">
        <v>63</v>
      </c>
      <c r="H380" s="48">
        <v>182</v>
      </c>
      <c r="I380" s="51">
        <v>1</v>
      </c>
      <c r="J380" s="46">
        <v>0</v>
      </c>
      <c r="L380" s="53">
        <v>27.8787878787879</v>
      </c>
      <c r="M380" s="51">
        <v>184</v>
      </c>
      <c r="N380" s="55" t="s">
        <v>305</v>
      </c>
    </row>
    <row r="381" spans="1:14" x14ac:dyDescent="0.25">
      <c r="A381" s="44">
        <v>44553</v>
      </c>
      <c r="B381" s="56" t="s">
        <v>311</v>
      </c>
      <c r="C381" s="45">
        <v>0.81641240106080581</v>
      </c>
      <c r="D381" s="45">
        <v>0.33558889168092476</v>
      </c>
      <c r="E381" s="54">
        <v>12.460235774882854</v>
      </c>
      <c r="F381" s="47">
        <v>366</v>
      </c>
      <c r="G381" s="48">
        <v>72</v>
      </c>
      <c r="H381" s="48">
        <v>294</v>
      </c>
      <c r="I381" s="51">
        <v>0</v>
      </c>
      <c r="J381" s="46">
        <v>0</v>
      </c>
      <c r="L381" s="53">
        <v>0</v>
      </c>
      <c r="M381" s="51">
        <v>0</v>
      </c>
      <c r="N381" s="55" t="s">
        <v>305</v>
      </c>
    </row>
    <row r="382" spans="1:14" x14ac:dyDescent="0.25">
      <c r="A382" s="44">
        <v>44554</v>
      </c>
      <c r="B382" s="56" t="s">
        <v>304</v>
      </c>
      <c r="C382" s="45">
        <v>0.70486712308451593</v>
      </c>
      <c r="D382" s="45">
        <v>0.28315841970161032</v>
      </c>
      <c r="E382" s="54">
        <v>13.878991118810264</v>
      </c>
      <c r="F382" s="47">
        <v>294</v>
      </c>
      <c r="G382" s="48">
        <v>63</v>
      </c>
      <c r="H382" s="48">
        <v>231</v>
      </c>
      <c r="I382" s="51">
        <v>0</v>
      </c>
      <c r="J382" s="46">
        <v>0</v>
      </c>
      <c r="L382" s="53">
        <v>0</v>
      </c>
      <c r="M382" s="51">
        <v>0</v>
      </c>
      <c r="N382" s="55" t="s">
        <v>305</v>
      </c>
    </row>
    <row r="383" spans="1:14" x14ac:dyDescent="0.25">
      <c r="A383" s="44">
        <v>44555</v>
      </c>
      <c r="B383" s="56" t="s">
        <v>306</v>
      </c>
      <c r="C383" s="45">
        <v>0.58531179386115861</v>
      </c>
      <c r="D383" s="45">
        <v>0.32739239642305029</v>
      </c>
      <c r="E383" s="54">
        <v>17.809934461485401</v>
      </c>
      <c r="F383" s="47">
        <v>231</v>
      </c>
      <c r="G383" s="48">
        <v>24</v>
      </c>
      <c r="H383" s="48">
        <v>207</v>
      </c>
      <c r="I383" s="51">
        <v>0</v>
      </c>
      <c r="J383" s="46">
        <v>0</v>
      </c>
      <c r="L383" s="53">
        <v>0</v>
      </c>
      <c r="M383" s="51">
        <v>0</v>
      </c>
      <c r="N383" s="55" t="s">
        <v>305</v>
      </c>
    </row>
    <row r="384" spans="1:14" x14ac:dyDescent="0.25">
      <c r="A384" s="44">
        <v>44556</v>
      </c>
      <c r="B384" s="56" t="s">
        <v>307</v>
      </c>
      <c r="C384" s="45">
        <v>0.52767360104709671</v>
      </c>
      <c r="D384" s="45">
        <v>0.48778210400537614</v>
      </c>
      <c r="E384" s="54">
        <v>23.042604070998706</v>
      </c>
      <c r="F384" s="47">
        <v>207</v>
      </c>
      <c r="G384" s="48">
        <v>21</v>
      </c>
      <c r="H384" s="48">
        <v>186</v>
      </c>
      <c r="I384" s="51">
        <v>1</v>
      </c>
      <c r="J384" s="46">
        <v>0</v>
      </c>
      <c r="L384" s="53">
        <v>27.878787878787879</v>
      </c>
      <c r="M384" s="51">
        <v>184</v>
      </c>
      <c r="N384" s="55" t="s">
        <v>305</v>
      </c>
    </row>
    <row r="385" spans="1:14" x14ac:dyDescent="0.25">
      <c r="A385" s="44">
        <v>44557</v>
      </c>
      <c r="B385" s="56" t="s">
        <v>308</v>
      </c>
      <c r="C385" s="45">
        <v>0.71912504085453943</v>
      </c>
      <c r="D385" s="45">
        <v>0.30354407279136947</v>
      </c>
      <c r="E385" s="54">
        <v>14.026056766483922</v>
      </c>
      <c r="F385" s="47">
        <v>370</v>
      </c>
      <c r="G385" s="48">
        <v>71</v>
      </c>
      <c r="H385" s="48">
        <v>299</v>
      </c>
      <c r="I385" s="51">
        <v>0</v>
      </c>
      <c r="J385" s="46">
        <v>0</v>
      </c>
      <c r="L385" s="53">
        <v>0</v>
      </c>
      <c r="M385" s="51">
        <v>0</v>
      </c>
      <c r="N385" s="55" t="s">
        <v>305</v>
      </c>
    </row>
    <row r="386" spans="1:14" x14ac:dyDescent="0.25">
      <c r="A386" s="44">
        <v>44558</v>
      </c>
      <c r="B386" s="56" t="s">
        <v>309</v>
      </c>
      <c r="C386" s="45">
        <v>0.70221584666297465</v>
      </c>
      <c r="D386" s="45">
        <v>0.32365979663466199</v>
      </c>
      <c r="E386" s="54">
        <v>14.914654799320495</v>
      </c>
      <c r="F386" s="47">
        <v>299</v>
      </c>
      <c r="G386" s="48">
        <v>63</v>
      </c>
      <c r="H386" s="48">
        <v>236</v>
      </c>
      <c r="I386" s="51">
        <v>0</v>
      </c>
      <c r="J386" s="46">
        <v>0</v>
      </c>
      <c r="L386" s="53">
        <v>0</v>
      </c>
      <c r="M386" s="51">
        <v>0</v>
      </c>
      <c r="N386" s="55" t="s">
        <v>305</v>
      </c>
    </row>
    <row r="387" spans="1:14" x14ac:dyDescent="0.25">
      <c r="A387" s="44">
        <v>44559</v>
      </c>
      <c r="B387" s="56" t="s">
        <v>310</v>
      </c>
      <c r="C387" s="45">
        <v>0.69808029009831396</v>
      </c>
      <c r="D387" s="45">
        <v>0.29436584522706422</v>
      </c>
      <c r="E387" s="54">
        <v>14.310853323090006</v>
      </c>
      <c r="F387" s="47">
        <v>236</v>
      </c>
      <c r="G387" s="48">
        <v>61</v>
      </c>
      <c r="H387" s="48">
        <v>175</v>
      </c>
      <c r="I387" s="51">
        <v>1</v>
      </c>
      <c r="J387" s="46">
        <v>1</v>
      </c>
      <c r="L387" s="53">
        <v>34.090909090909093</v>
      </c>
      <c r="M387" s="51">
        <v>225</v>
      </c>
      <c r="N387" s="55">
        <v>400</v>
      </c>
    </row>
    <row r="388" spans="1:14" x14ac:dyDescent="0.25">
      <c r="A388" s="44">
        <v>44560</v>
      </c>
      <c r="B388" s="56" t="s">
        <v>311</v>
      </c>
      <c r="C388" s="45">
        <v>0.79765092662222647</v>
      </c>
      <c r="D388" s="45">
        <v>0.34421288581763448</v>
      </c>
      <c r="E388" s="54">
        <v>13.117487020689794</v>
      </c>
      <c r="F388" s="47">
        <v>400</v>
      </c>
      <c r="G388" s="48">
        <v>77</v>
      </c>
      <c r="H388" s="48">
        <v>323</v>
      </c>
      <c r="I388" s="51">
        <v>0</v>
      </c>
      <c r="J388" s="46">
        <v>0</v>
      </c>
      <c r="L388" s="53">
        <v>0</v>
      </c>
      <c r="M388" s="51">
        <v>0</v>
      </c>
      <c r="N388" s="55" t="s">
        <v>305</v>
      </c>
    </row>
    <row r="389" spans="1:14" x14ac:dyDescent="0.25">
      <c r="A389" s="44">
        <v>44561</v>
      </c>
      <c r="B389" s="56" t="s">
        <v>304</v>
      </c>
      <c r="C389" s="45">
        <v>0.69357100684717499</v>
      </c>
      <c r="D389" s="45">
        <v>0.32768496332317076</v>
      </c>
      <c r="E389" s="54">
        <v>15.218734955423898</v>
      </c>
      <c r="F389" s="47">
        <v>323</v>
      </c>
      <c r="G389" s="48">
        <v>61</v>
      </c>
      <c r="H389" s="48">
        <v>262</v>
      </c>
      <c r="I389" s="51">
        <v>0</v>
      </c>
      <c r="J389" s="46">
        <v>0</v>
      </c>
      <c r="L389" s="53">
        <v>0</v>
      </c>
      <c r="M389" s="51">
        <v>0</v>
      </c>
      <c r="N389" s="55" t="s">
        <v>305</v>
      </c>
    </row>
    <row r="390" spans="1:14" x14ac:dyDescent="0.25">
      <c r="I390" s="46">
        <v>87</v>
      </c>
      <c r="J390" s="46">
        <v>71</v>
      </c>
      <c r="M390" s="46">
        <f>SUM(M25:M389)</f>
        <v>19514</v>
      </c>
      <c r="N390" s="55"/>
    </row>
    <row r="391" spans="1:14" x14ac:dyDescent="0.25">
      <c r="M391" s="46">
        <f>M390/I390</f>
        <v>224.29885057471265</v>
      </c>
    </row>
    <row r="392" spans="1:14" x14ac:dyDescent="0.25">
      <c r="M392" s="46">
        <f>400-M391</f>
        <v>175.70114942528735</v>
      </c>
    </row>
    <row r="393" spans="1:14" x14ac:dyDescent="0.25">
      <c r="M393" s="57">
        <f>M392/400</f>
        <v>0.4392528735632184</v>
      </c>
    </row>
  </sheetData>
  <sortState xmlns:xlrd2="http://schemas.microsoft.com/office/spreadsheetml/2017/richdata2" ref="Q55:V62">
    <sortCondition descending="1" ref="Q55:Q62"/>
    <sortCondition descending="1" ref="R55:R62"/>
    <sortCondition descending="1" ref="S55:S62"/>
    <sortCondition descending="1" ref="T55:T62"/>
    <sortCondition descending="1" ref="U55:U62"/>
    <sortCondition descending="1" ref="V55:V62"/>
  </sortState>
  <phoneticPr fontId="4" type="noConversion"/>
  <conditionalFormatting sqref="J390:K390 N390 A25:N389 AE25:XFD44">
    <cfRule type="expression" dxfId="1" priority="3">
      <formula>IF($I25=0,1,0)</formula>
    </cfRule>
  </conditionalFormatting>
  <conditionalFormatting sqref="I390">
    <cfRule type="expression" dxfId="0" priority="2">
      <formula>IF($I390=0,1,0)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20E9-EFDF-4758-B7A2-A6D7DBACC375}">
  <dimension ref="A1:B25"/>
  <sheetViews>
    <sheetView workbookViewId="0">
      <selection activeCell="C1" sqref="C1"/>
    </sheetView>
  </sheetViews>
  <sheetFormatPr defaultRowHeight="15" x14ac:dyDescent="0.25"/>
  <sheetData>
    <row r="1" spans="1:2" x14ac:dyDescent="0.25">
      <c r="A1">
        <v>0</v>
      </c>
      <c r="B1">
        <v>0.6</v>
      </c>
    </row>
    <row r="2" spans="1:2" x14ac:dyDescent="0.25">
      <c r="A2">
        <v>1</v>
      </c>
      <c r="B2">
        <v>0.5</v>
      </c>
    </row>
    <row r="3" spans="1:2" x14ac:dyDescent="0.25">
      <c r="A3">
        <v>2</v>
      </c>
      <c r="B3">
        <v>0.45</v>
      </c>
    </row>
    <row r="4" spans="1:2" x14ac:dyDescent="0.25">
      <c r="A4">
        <v>3</v>
      </c>
      <c r="B4">
        <v>0.42</v>
      </c>
    </row>
    <row r="5" spans="1:2" x14ac:dyDescent="0.25">
      <c r="A5">
        <v>4</v>
      </c>
      <c r="B5">
        <v>0.4</v>
      </c>
    </row>
    <row r="6" spans="1:2" x14ac:dyDescent="0.25">
      <c r="A6">
        <v>5</v>
      </c>
      <c r="B6">
        <v>0.4</v>
      </c>
    </row>
    <row r="7" spans="1:2" x14ac:dyDescent="0.25">
      <c r="A7">
        <v>6</v>
      </c>
      <c r="B7">
        <v>0.42</v>
      </c>
    </row>
    <row r="8" spans="1:2" x14ac:dyDescent="0.25">
      <c r="A8">
        <v>7</v>
      </c>
      <c r="B8">
        <v>0.42</v>
      </c>
    </row>
    <row r="9" spans="1:2" x14ac:dyDescent="0.25">
      <c r="A9">
        <v>8</v>
      </c>
      <c r="B9">
        <v>0.5</v>
      </c>
    </row>
    <row r="10" spans="1:2" x14ac:dyDescent="0.25">
      <c r="A10">
        <v>9</v>
      </c>
      <c r="B10">
        <v>0.6</v>
      </c>
    </row>
    <row r="11" spans="1:2" x14ac:dyDescent="0.25">
      <c r="A11">
        <v>10</v>
      </c>
      <c r="B11">
        <v>0.72</v>
      </c>
    </row>
    <row r="12" spans="1:2" x14ac:dyDescent="0.25">
      <c r="A12">
        <v>11</v>
      </c>
      <c r="B12">
        <v>0.72</v>
      </c>
    </row>
    <row r="13" spans="1:2" x14ac:dyDescent="0.25">
      <c r="A13">
        <v>12</v>
      </c>
      <c r="B13">
        <v>0.75</v>
      </c>
    </row>
    <row r="14" spans="1:2" x14ac:dyDescent="0.25">
      <c r="A14">
        <v>13</v>
      </c>
      <c r="B14">
        <v>0.78</v>
      </c>
    </row>
    <row r="15" spans="1:2" x14ac:dyDescent="0.25">
      <c r="A15">
        <v>14</v>
      </c>
      <c r="B15">
        <v>0.78</v>
      </c>
    </row>
    <row r="16" spans="1:2" x14ac:dyDescent="0.25">
      <c r="A16">
        <v>15</v>
      </c>
      <c r="B16">
        <v>0.8</v>
      </c>
    </row>
    <row r="17" spans="1:2" x14ac:dyDescent="0.25">
      <c r="A17">
        <v>16</v>
      </c>
      <c r="B17">
        <v>0.82</v>
      </c>
    </row>
    <row r="18" spans="1:2" x14ac:dyDescent="0.25">
      <c r="A18">
        <v>17</v>
      </c>
      <c r="B18">
        <v>0.87</v>
      </c>
    </row>
    <row r="19" spans="1:2" x14ac:dyDescent="0.25">
      <c r="A19">
        <v>18</v>
      </c>
      <c r="B19">
        <v>0.98</v>
      </c>
    </row>
    <row r="20" spans="1:2" x14ac:dyDescent="0.25">
      <c r="A20">
        <v>19</v>
      </c>
      <c r="B20">
        <v>0.98</v>
      </c>
    </row>
    <row r="21" spans="1:2" x14ac:dyDescent="0.25">
      <c r="A21">
        <v>20</v>
      </c>
      <c r="B21">
        <v>0.9</v>
      </c>
    </row>
    <row r="22" spans="1:2" x14ac:dyDescent="0.25">
      <c r="A22">
        <v>21</v>
      </c>
      <c r="B22">
        <v>0.85</v>
      </c>
    </row>
    <row r="23" spans="1:2" x14ac:dyDescent="0.25">
      <c r="A23">
        <v>22</v>
      </c>
      <c r="B23">
        <v>0.84</v>
      </c>
    </row>
    <row r="24" spans="1:2" x14ac:dyDescent="0.25">
      <c r="A24">
        <v>23</v>
      </c>
      <c r="B24">
        <v>0.75</v>
      </c>
    </row>
    <row r="25" spans="1:2" x14ac:dyDescent="0.25">
      <c r="A25">
        <v>24</v>
      </c>
      <c r="B25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Analysis</vt:lpstr>
      <vt:lpstr>Topology Simulation</vt:lpstr>
      <vt:lpstr>User History Generation</vt:lpstr>
      <vt:lpstr>User History Fixed</vt:lpstr>
      <vt:lpstr>Installation Load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2021-04-26T13:36:48Z</cp:lastPrinted>
  <dcterms:created xsi:type="dcterms:W3CDTF">2021-02-22T12:54:37Z</dcterms:created>
  <dcterms:modified xsi:type="dcterms:W3CDTF">2021-08-17T07:18:48Z</dcterms:modified>
</cp:coreProperties>
</file>