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in/Downloads/Business-Analytics-Nanodegree/C2-Introduction to Data/"/>
    </mc:Choice>
  </mc:AlternateContent>
  <xr:revisionPtr revIDLastSave="0" documentId="13_ncr:1_{35E9B3D5-2C49-9743-A622-090CB746CE7E}" xr6:coauthVersionLast="46" xr6:coauthVersionMax="46" xr10:uidLastSave="{00000000-0000-0000-0000-000000000000}"/>
  <bookViews>
    <workbookView xWindow="0" yWindow="0" windowWidth="25600" windowHeight="15020" xr2:uid="{00000000-000D-0000-FFFF-FFFF00000000}"/>
  </bookViews>
  <sheets>
    <sheet name="Pivot-Table" sheetId="12" r:id="rId1"/>
    <sheet name="NYSE_Dataset" sheetId="1" r:id="rId2"/>
    <sheet name="1.Summary-Stats" sheetId="10" r:id="rId3"/>
    <sheet name="2.Profit-Loss-Stmt" sheetId="9" r:id="rId4"/>
    <sheet name="3.Forecast-Model" sheetId="13" r:id="rId5"/>
  </sheets>
  <externalReferences>
    <externalReference r:id="rId6"/>
  </externalReferences>
  <definedNames>
    <definedName name="COGS">[1]Data!$F$2:$F$13</definedName>
    <definedName name="CostofGoodsSold">NYSE_Dataset!$I$4:$I$1713</definedName>
    <definedName name="Date">NYSE_Dataset!$G$4:$G$1713</definedName>
    <definedName name="GICSSector">NYSE_Dataset!$M$4:$M$1713</definedName>
    <definedName name="GICSSubIndustry">NYSE_Dataset!$N$4:$N$1713</definedName>
    <definedName name="Gross_Margin">NYSE_Dataset!$R$4:$R$1713</definedName>
    <definedName name="Gross_Profit">NYSE_Dataset!$P$4:$P$1713</definedName>
    <definedName name="grossmargin">[1]Data!$K$2:$K$13</definedName>
    <definedName name="Month">NYSE_Dataset!$F$4:$F$1713</definedName>
    <definedName name="oper_margin">[1]Data!$L$2:$L$13</definedName>
    <definedName name="Operating_Margin">NYSE_Dataset!$S$4:$S$1713</definedName>
    <definedName name="Operating_Profit">NYSE_Dataset!$Q$4:$Q$1713</definedName>
    <definedName name="OtherOperatingItem">NYSE_Dataset!$L$4:$L$1713</definedName>
    <definedName name="OtherOpItems">[1]Data!$H$2:$H$13</definedName>
    <definedName name="PeriodEnd">NYSE_Dataset!$D$4:$D$1713</definedName>
    <definedName name="ResearchDev">NYSE_Dataset!$K$4:$K$1713</definedName>
    <definedName name="SalesGeneralAdminExp">NYSE_Dataset!$J$4:$J$1713</definedName>
    <definedName name="SGAs">[1]Data!$G$2:$G$13</definedName>
    <definedName name="Ticker">NYSE_Dataset!$B$4:$B$1713</definedName>
    <definedName name="tickersymbol">[1]Data!$B$2:$B$13</definedName>
    <definedName name="total_revenue">[1]Data!$E$2:$E$13</definedName>
    <definedName name="TotalOperatingExp">NYSE_Dataset!$O$4:$O$1713</definedName>
    <definedName name="TotalRevenue">NYSE_Dataset!$H$4:$H$1713</definedName>
    <definedName name="Year">NYSE_Dataset!$E$4:$E$1713</definedName>
    <definedName name="Years">NYSE_Dataset!$C$4:$C$1713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9" l="1" a="1"/>
  <c r="E11" i="9" s="1"/>
  <c r="G15" i="9" a="1"/>
  <c r="G15" i="9" s="1"/>
  <c r="G14" i="9" a="1"/>
  <c r="G14" i="9" s="1"/>
  <c r="G12" i="9" a="1"/>
  <c r="G12" i="9" s="1"/>
  <c r="G11" i="9" a="1"/>
  <c r="G11" i="9" s="1"/>
  <c r="G10" i="9" a="1"/>
  <c r="G10" i="9" s="1"/>
  <c r="F15" i="9" a="1"/>
  <c r="F15" i="9" s="1"/>
  <c r="F14" i="9" a="1"/>
  <c r="F14" i="9" s="1"/>
  <c r="F12" i="9" a="1"/>
  <c r="F12" i="9" s="1"/>
  <c r="F11" i="9" a="1"/>
  <c r="F11" i="9" s="1"/>
  <c r="F10" i="9" a="1"/>
  <c r="F10" i="9" s="1"/>
  <c r="E15" i="9" a="1"/>
  <c r="E15" i="9" s="1"/>
  <c r="E14" i="9" a="1"/>
  <c r="E14" i="9" s="1"/>
  <c r="E12" i="9" a="1"/>
  <c r="E12" i="9" s="1"/>
  <c r="E10" i="9" a="1"/>
  <c r="E10" i="9" s="1"/>
  <c r="E13" i="9" a="1"/>
  <c r="E13" i="9" s="1"/>
  <c r="F13" i="9" a="1"/>
  <c r="F13" i="9" s="1"/>
  <c r="G13" i="9" a="1"/>
  <c r="G13" i="9" s="1"/>
  <c r="G9" i="9" a="1"/>
  <c r="G9" i="9" s="1"/>
  <c r="F9" i="9" a="1"/>
  <c r="F9" i="9" s="1"/>
  <c r="E9" i="9" a="1"/>
  <c r="E9" i="9" s="1"/>
  <c r="D15" i="9" a="1"/>
  <c r="D15" i="9" s="1"/>
  <c r="D14" i="9" a="1"/>
  <c r="D14" i="9" s="1"/>
  <c r="D13" i="9" a="1"/>
  <c r="D13" i="9" s="1"/>
  <c r="D12" i="9" a="1"/>
  <c r="D12" i="9" s="1"/>
  <c r="D11" i="9" a="1"/>
  <c r="D11" i="9" s="1"/>
  <c r="D10" i="9" a="1"/>
  <c r="D10" i="9" s="1"/>
  <c r="D9" i="9" a="1"/>
  <c r="D9" i="9" s="1"/>
  <c r="G8" i="9" a="1"/>
  <c r="G8" i="9" s="1"/>
  <c r="F8" i="9" a="1"/>
  <c r="F8" i="9" s="1"/>
  <c r="E8" i="9" a="1"/>
  <c r="E8" i="9" s="1"/>
  <c r="D8" i="9" a="1"/>
  <c r="D8" i="9" s="1"/>
  <c r="H13" i="13" l="1" a="1"/>
  <c r="H13" i="13" s="1"/>
  <c r="G13" i="13" a="1"/>
  <c r="G13" i="13" s="1"/>
  <c r="E13" i="13" a="1"/>
  <c r="E13" i="13" s="1"/>
  <c r="F13" i="13" a="1"/>
  <c r="F13" i="13" s="1"/>
  <c r="H12" i="13" a="1"/>
  <c r="H12" i="13" s="1"/>
  <c r="G12" i="13" a="1"/>
  <c r="G12" i="13" s="1"/>
  <c r="F12" i="13" a="1"/>
  <c r="F12" i="13" s="1"/>
  <c r="E12" i="13" a="1"/>
  <c r="E12" i="13" s="1"/>
  <c r="H11" i="13" a="1"/>
  <c r="H11" i="13" s="1"/>
  <c r="G11" i="13" a="1"/>
  <c r="G11" i="13" s="1"/>
  <c r="F11" i="13" a="1"/>
  <c r="F11" i="13" s="1"/>
  <c r="E11" i="13" a="1"/>
  <c r="E11" i="13" s="1"/>
  <c r="H9" i="13" a="1"/>
  <c r="H9" i="13" s="1"/>
  <c r="G9" i="13" a="1"/>
  <c r="G9" i="13" s="1"/>
  <c r="F9" i="13" a="1"/>
  <c r="F9" i="13" s="1"/>
  <c r="E9" i="13" a="1"/>
  <c r="E9" i="13" s="1"/>
  <c r="H8" i="13" a="1"/>
  <c r="H8" i="13" s="1"/>
  <c r="G8" i="13" a="1"/>
  <c r="G8" i="13" s="1"/>
  <c r="F8" i="13" a="1"/>
  <c r="F8" i="13" s="1"/>
  <c r="E8" i="13" a="1"/>
  <c r="E8" i="13" s="1"/>
  <c r="H20" i="13" l="1"/>
  <c r="F14" i="13"/>
  <c r="H14" i="13"/>
  <c r="G14" i="13"/>
  <c r="E14" i="13"/>
  <c r="H10" i="13"/>
  <c r="H15" i="13" s="1"/>
  <c r="F10" i="13"/>
  <c r="F15" i="13" s="1"/>
  <c r="G20" i="13"/>
  <c r="E10" i="13"/>
  <c r="E15" i="13" s="1"/>
  <c r="F20" i="13"/>
  <c r="I31" i="13" s="1"/>
  <c r="G10" i="13"/>
  <c r="G15" i="13" s="1"/>
  <c r="I32" i="13" l="1"/>
  <c r="I30" i="13"/>
  <c r="I20" i="13" s="1"/>
  <c r="I8" i="13" s="1"/>
  <c r="J31" i="13" l="1"/>
  <c r="J30" i="13" l="1"/>
  <c r="J32" i="13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J20" i="13" l="1"/>
  <c r="J8" i="13" s="1"/>
  <c r="H21" i="13" a="1"/>
  <c r="H21" i="13" s="1"/>
  <c r="G21" i="13" a="1"/>
  <c r="G21" i="13" s="1"/>
  <c r="F21" i="13" a="1"/>
  <c r="F21" i="13" s="1"/>
  <c r="E21" i="13" a="1"/>
  <c r="E21" i="13" s="1"/>
  <c r="P4" i="1"/>
  <c r="Q4" i="1" s="1"/>
  <c r="S4" i="1" s="1"/>
  <c r="P5" i="1"/>
  <c r="Q5" i="1" s="1"/>
  <c r="S5" i="1" s="1"/>
  <c r="P6" i="1"/>
  <c r="Q6" i="1" s="1"/>
  <c r="S6" i="1" s="1"/>
  <c r="P7" i="1"/>
  <c r="Q7" i="1" s="1"/>
  <c r="S7" i="1" s="1"/>
  <c r="P8" i="1"/>
  <c r="Q8" i="1" s="1"/>
  <c r="S8" i="1" s="1"/>
  <c r="P9" i="1"/>
  <c r="Q9" i="1" s="1"/>
  <c r="S9" i="1" s="1"/>
  <c r="P10" i="1"/>
  <c r="Q10" i="1" s="1"/>
  <c r="S10" i="1" s="1"/>
  <c r="P11" i="1"/>
  <c r="Q11" i="1" s="1"/>
  <c r="S11" i="1" s="1"/>
  <c r="P12" i="1"/>
  <c r="Q12" i="1" s="1"/>
  <c r="S12" i="1" s="1"/>
  <c r="P13" i="1"/>
  <c r="Q13" i="1" s="1"/>
  <c r="S13" i="1" s="1"/>
  <c r="P14" i="1"/>
  <c r="Q14" i="1" s="1"/>
  <c r="S14" i="1" s="1"/>
  <c r="P15" i="1"/>
  <c r="Q15" i="1" s="1"/>
  <c r="S15" i="1" s="1"/>
  <c r="P16" i="1"/>
  <c r="Q16" i="1" s="1"/>
  <c r="S16" i="1" s="1"/>
  <c r="P17" i="1"/>
  <c r="Q17" i="1" s="1"/>
  <c r="S17" i="1" s="1"/>
  <c r="P18" i="1"/>
  <c r="Q18" i="1" s="1"/>
  <c r="S18" i="1" s="1"/>
  <c r="P19" i="1"/>
  <c r="Q19" i="1" s="1"/>
  <c r="S19" i="1" s="1"/>
  <c r="P20" i="1"/>
  <c r="Q20" i="1" s="1"/>
  <c r="S20" i="1" s="1"/>
  <c r="P21" i="1"/>
  <c r="Q21" i="1" s="1"/>
  <c r="S21" i="1" s="1"/>
  <c r="P22" i="1"/>
  <c r="Q22" i="1" s="1"/>
  <c r="S22" i="1" s="1"/>
  <c r="P23" i="1"/>
  <c r="Q23" i="1" s="1"/>
  <c r="S23" i="1" s="1"/>
  <c r="P24" i="1"/>
  <c r="Q24" i="1" s="1"/>
  <c r="S24" i="1" s="1"/>
  <c r="P25" i="1"/>
  <c r="Q25" i="1" s="1"/>
  <c r="S25" i="1" s="1"/>
  <c r="P26" i="1"/>
  <c r="Q26" i="1" s="1"/>
  <c r="S26" i="1" s="1"/>
  <c r="P27" i="1"/>
  <c r="Q27" i="1" s="1"/>
  <c r="S27" i="1" s="1"/>
  <c r="P28" i="1"/>
  <c r="Q28" i="1" s="1"/>
  <c r="S28" i="1" s="1"/>
  <c r="P29" i="1"/>
  <c r="Q29" i="1" s="1"/>
  <c r="S29" i="1" s="1"/>
  <c r="P30" i="1"/>
  <c r="Q30" i="1" s="1"/>
  <c r="S30" i="1" s="1"/>
  <c r="P31" i="1"/>
  <c r="Q31" i="1" s="1"/>
  <c r="S31" i="1" s="1"/>
  <c r="P32" i="1"/>
  <c r="Q32" i="1" s="1"/>
  <c r="S32" i="1" s="1"/>
  <c r="P33" i="1"/>
  <c r="Q33" i="1" s="1"/>
  <c r="S33" i="1" s="1"/>
  <c r="P34" i="1"/>
  <c r="Q34" i="1" s="1"/>
  <c r="S34" i="1" s="1"/>
  <c r="P35" i="1"/>
  <c r="Q35" i="1" s="1"/>
  <c r="S35" i="1" s="1"/>
  <c r="P36" i="1"/>
  <c r="Q36" i="1" s="1"/>
  <c r="S36" i="1" s="1"/>
  <c r="P37" i="1"/>
  <c r="Q37" i="1" s="1"/>
  <c r="S37" i="1" s="1"/>
  <c r="P38" i="1"/>
  <c r="Q38" i="1" s="1"/>
  <c r="S38" i="1" s="1"/>
  <c r="P39" i="1"/>
  <c r="Q39" i="1" s="1"/>
  <c r="S39" i="1" s="1"/>
  <c r="P40" i="1"/>
  <c r="Q40" i="1" s="1"/>
  <c r="S40" i="1" s="1"/>
  <c r="P41" i="1"/>
  <c r="Q41" i="1" s="1"/>
  <c r="S41" i="1" s="1"/>
  <c r="P42" i="1"/>
  <c r="Q42" i="1" s="1"/>
  <c r="S42" i="1" s="1"/>
  <c r="P43" i="1"/>
  <c r="Q43" i="1" s="1"/>
  <c r="S43" i="1" s="1"/>
  <c r="P44" i="1"/>
  <c r="Q44" i="1" s="1"/>
  <c r="S44" i="1" s="1"/>
  <c r="P45" i="1"/>
  <c r="Q45" i="1" s="1"/>
  <c r="S45" i="1" s="1"/>
  <c r="P46" i="1"/>
  <c r="Q46" i="1" s="1"/>
  <c r="S46" i="1" s="1"/>
  <c r="P47" i="1"/>
  <c r="Q47" i="1" s="1"/>
  <c r="S47" i="1" s="1"/>
  <c r="P48" i="1"/>
  <c r="Q48" i="1" s="1"/>
  <c r="S48" i="1" s="1"/>
  <c r="P49" i="1"/>
  <c r="Q49" i="1" s="1"/>
  <c r="S49" i="1" s="1"/>
  <c r="P50" i="1"/>
  <c r="Q50" i="1" s="1"/>
  <c r="S50" i="1" s="1"/>
  <c r="P51" i="1"/>
  <c r="Q51" i="1" s="1"/>
  <c r="S51" i="1" s="1"/>
  <c r="P52" i="1"/>
  <c r="Q52" i="1" s="1"/>
  <c r="S52" i="1" s="1"/>
  <c r="P53" i="1"/>
  <c r="Q53" i="1" s="1"/>
  <c r="S53" i="1" s="1"/>
  <c r="P54" i="1"/>
  <c r="Q54" i="1" s="1"/>
  <c r="S54" i="1" s="1"/>
  <c r="P55" i="1"/>
  <c r="Q55" i="1" s="1"/>
  <c r="S55" i="1" s="1"/>
  <c r="P56" i="1"/>
  <c r="Q56" i="1" s="1"/>
  <c r="S56" i="1" s="1"/>
  <c r="P57" i="1"/>
  <c r="Q57" i="1" s="1"/>
  <c r="S57" i="1" s="1"/>
  <c r="P58" i="1"/>
  <c r="Q58" i="1" s="1"/>
  <c r="S58" i="1" s="1"/>
  <c r="P59" i="1"/>
  <c r="Q59" i="1" s="1"/>
  <c r="S59" i="1" s="1"/>
  <c r="P60" i="1"/>
  <c r="Q60" i="1" s="1"/>
  <c r="S60" i="1" s="1"/>
  <c r="P61" i="1"/>
  <c r="Q61" i="1" s="1"/>
  <c r="S61" i="1" s="1"/>
  <c r="P62" i="1"/>
  <c r="Q62" i="1" s="1"/>
  <c r="S62" i="1" s="1"/>
  <c r="P63" i="1"/>
  <c r="Q63" i="1" s="1"/>
  <c r="S63" i="1" s="1"/>
  <c r="P64" i="1"/>
  <c r="Q64" i="1" s="1"/>
  <c r="S64" i="1" s="1"/>
  <c r="P65" i="1"/>
  <c r="Q65" i="1" s="1"/>
  <c r="S65" i="1" s="1"/>
  <c r="P66" i="1"/>
  <c r="Q66" i="1" s="1"/>
  <c r="S66" i="1" s="1"/>
  <c r="P67" i="1"/>
  <c r="Q67" i="1" s="1"/>
  <c r="S67" i="1" s="1"/>
  <c r="P68" i="1"/>
  <c r="Q68" i="1" s="1"/>
  <c r="S68" i="1" s="1"/>
  <c r="P69" i="1"/>
  <c r="Q69" i="1" s="1"/>
  <c r="S69" i="1" s="1"/>
  <c r="P70" i="1"/>
  <c r="Q70" i="1" s="1"/>
  <c r="S70" i="1" s="1"/>
  <c r="P71" i="1"/>
  <c r="Q71" i="1" s="1"/>
  <c r="S71" i="1" s="1"/>
  <c r="P72" i="1"/>
  <c r="Q72" i="1" s="1"/>
  <c r="S72" i="1" s="1"/>
  <c r="P73" i="1"/>
  <c r="Q73" i="1" s="1"/>
  <c r="S73" i="1" s="1"/>
  <c r="P74" i="1"/>
  <c r="Q74" i="1" s="1"/>
  <c r="S74" i="1" s="1"/>
  <c r="P75" i="1"/>
  <c r="Q75" i="1" s="1"/>
  <c r="S75" i="1" s="1"/>
  <c r="P76" i="1"/>
  <c r="Q76" i="1" s="1"/>
  <c r="S76" i="1" s="1"/>
  <c r="P77" i="1"/>
  <c r="Q77" i="1" s="1"/>
  <c r="S77" i="1" s="1"/>
  <c r="P78" i="1"/>
  <c r="Q78" i="1" s="1"/>
  <c r="S78" i="1" s="1"/>
  <c r="P79" i="1"/>
  <c r="Q79" i="1" s="1"/>
  <c r="S79" i="1" s="1"/>
  <c r="P80" i="1"/>
  <c r="Q80" i="1" s="1"/>
  <c r="S80" i="1" s="1"/>
  <c r="P81" i="1"/>
  <c r="Q81" i="1" s="1"/>
  <c r="S81" i="1" s="1"/>
  <c r="P82" i="1"/>
  <c r="Q82" i="1" s="1"/>
  <c r="S82" i="1" s="1"/>
  <c r="P83" i="1"/>
  <c r="Q83" i="1" s="1"/>
  <c r="S83" i="1" s="1"/>
  <c r="P84" i="1"/>
  <c r="Q84" i="1" s="1"/>
  <c r="S84" i="1" s="1"/>
  <c r="P85" i="1"/>
  <c r="Q85" i="1" s="1"/>
  <c r="S85" i="1" s="1"/>
  <c r="P86" i="1"/>
  <c r="Q86" i="1" s="1"/>
  <c r="S86" i="1" s="1"/>
  <c r="P87" i="1"/>
  <c r="Q87" i="1" s="1"/>
  <c r="S87" i="1" s="1"/>
  <c r="P88" i="1"/>
  <c r="Q88" i="1" s="1"/>
  <c r="S88" i="1" s="1"/>
  <c r="P89" i="1"/>
  <c r="Q89" i="1" s="1"/>
  <c r="S89" i="1" s="1"/>
  <c r="P90" i="1"/>
  <c r="Q90" i="1" s="1"/>
  <c r="S90" i="1" s="1"/>
  <c r="P91" i="1"/>
  <c r="Q91" i="1" s="1"/>
  <c r="S91" i="1" s="1"/>
  <c r="P92" i="1"/>
  <c r="Q92" i="1" s="1"/>
  <c r="S92" i="1" s="1"/>
  <c r="P93" i="1"/>
  <c r="Q93" i="1" s="1"/>
  <c r="S93" i="1" s="1"/>
  <c r="P94" i="1"/>
  <c r="Q94" i="1" s="1"/>
  <c r="S94" i="1" s="1"/>
  <c r="P95" i="1"/>
  <c r="Q95" i="1" s="1"/>
  <c r="S95" i="1" s="1"/>
  <c r="P96" i="1"/>
  <c r="Q96" i="1" s="1"/>
  <c r="S96" i="1" s="1"/>
  <c r="P97" i="1"/>
  <c r="Q97" i="1" s="1"/>
  <c r="S97" i="1" s="1"/>
  <c r="P98" i="1"/>
  <c r="Q98" i="1" s="1"/>
  <c r="S98" i="1" s="1"/>
  <c r="P99" i="1"/>
  <c r="Q99" i="1" s="1"/>
  <c r="S99" i="1" s="1"/>
  <c r="P100" i="1"/>
  <c r="Q100" i="1" s="1"/>
  <c r="S100" i="1" s="1"/>
  <c r="P101" i="1"/>
  <c r="Q101" i="1" s="1"/>
  <c r="S101" i="1" s="1"/>
  <c r="P102" i="1"/>
  <c r="Q102" i="1" s="1"/>
  <c r="S102" i="1" s="1"/>
  <c r="P103" i="1"/>
  <c r="Q103" i="1" s="1"/>
  <c r="S103" i="1" s="1"/>
  <c r="P104" i="1"/>
  <c r="Q104" i="1" s="1"/>
  <c r="S104" i="1" s="1"/>
  <c r="P105" i="1"/>
  <c r="Q105" i="1" s="1"/>
  <c r="S105" i="1" s="1"/>
  <c r="P106" i="1"/>
  <c r="Q106" i="1" s="1"/>
  <c r="S106" i="1" s="1"/>
  <c r="P107" i="1"/>
  <c r="Q107" i="1" s="1"/>
  <c r="S107" i="1" s="1"/>
  <c r="P108" i="1"/>
  <c r="Q108" i="1" s="1"/>
  <c r="S108" i="1" s="1"/>
  <c r="P109" i="1"/>
  <c r="Q109" i="1" s="1"/>
  <c r="S109" i="1" s="1"/>
  <c r="P110" i="1"/>
  <c r="Q110" i="1" s="1"/>
  <c r="S110" i="1" s="1"/>
  <c r="P111" i="1"/>
  <c r="Q111" i="1" s="1"/>
  <c r="S111" i="1" s="1"/>
  <c r="P112" i="1"/>
  <c r="Q112" i="1" s="1"/>
  <c r="S112" i="1" s="1"/>
  <c r="P113" i="1"/>
  <c r="Q113" i="1" s="1"/>
  <c r="S113" i="1" s="1"/>
  <c r="P114" i="1"/>
  <c r="Q114" i="1" s="1"/>
  <c r="S114" i="1" s="1"/>
  <c r="P115" i="1"/>
  <c r="Q115" i="1" s="1"/>
  <c r="S115" i="1" s="1"/>
  <c r="P116" i="1"/>
  <c r="Q116" i="1" s="1"/>
  <c r="S116" i="1" s="1"/>
  <c r="P117" i="1"/>
  <c r="Q117" i="1" s="1"/>
  <c r="S117" i="1" s="1"/>
  <c r="P118" i="1"/>
  <c r="Q118" i="1" s="1"/>
  <c r="S118" i="1" s="1"/>
  <c r="P119" i="1"/>
  <c r="Q119" i="1" s="1"/>
  <c r="S119" i="1" s="1"/>
  <c r="P120" i="1"/>
  <c r="Q120" i="1" s="1"/>
  <c r="S120" i="1" s="1"/>
  <c r="P121" i="1"/>
  <c r="Q121" i="1" s="1"/>
  <c r="S121" i="1" s="1"/>
  <c r="P122" i="1"/>
  <c r="Q122" i="1" s="1"/>
  <c r="S122" i="1" s="1"/>
  <c r="P123" i="1"/>
  <c r="Q123" i="1" s="1"/>
  <c r="S123" i="1" s="1"/>
  <c r="P124" i="1"/>
  <c r="Q124" i="1" s="1"/>
  <c r="S124" i="1" s="1"/>
  <c r="P125" i="1"/>
  <c r="Q125" i="1" s="1"/>
  <c r="S125" i="1" s="1"/>
  <c r="P126" i="1"/>
  <c r="Q126" i="1" s="1"/>
  <c r="S126" i="1" s="1"/>
  <c r="P127" i="1"/>
  <c r="Q127" i="1" s="1"/>
  <c r="S127" i="1" s="1"/>
  <c r="P128" i="1"/>
  <c r="Q128" i="1" s="1"/>
  <c r="S128" i="1" s="1"/>
  <c r="P129" i="1"/>
  <c r="Q129" i="1" s="1"/>
  <c r="S129" i="1" s="1"/>
  <c r="P130" i="1"/>
  <c r="Q130" i="1" s="1"/>
  <c r="S130" i="1" s="1"/>
  <c r="P131" i="1"/>
  <c r="Q131" i="1" s="1"/>
  <c r="S131" i="1" s="1"/>
  <c r="P132" i="1"/>
  <c r="Q132" i="1" s="1"/>
  <c r="S132" i="1" s="1"/>
  <c r="P133" i="1"/>
  <c r="Q133" i="1" s="1"/>
  <c r="S133" i="1" s="1"/>
  <c r="P134" i="1"/>
  <c r="Q134" i="1" s="1"/>
  <c r="S134" i="1" s="1"/>
  <c r="P135" i="1"/>
  <c r="Q135" i="1" s="1"/>
  <c r="S135" i="1" s="1"/>
  <c r="P136" i="1"/>
  <c r="Q136" i="1" s="1"/>
  <c r="S136" i="1" s="1"/>
  <c r="P137" i="1"/>
  <c r="Q137" i="1" s="1"/>
  <c r="S137" i="1" s="1"/>
  <c r="P138" i="1"/>
  <c r="Q138" i="1" s="1"/>
  <c r="S138" i="1" s="1"/>
  <c r="P139" i="1"/>
  <c r="Q139" i="1" s="1"/>
  <c r="S139" i="1" s="1"/>
  <c r="P140" i="1"/>
  <c r="Q140" i="1" s="1"/>
  <c r="S140" i="1" s="1"/>
  <c r="P141" i="1"/>
  <c r="Q141" i="1" s="1"/>
  <c r="S141" i="1" s="1"/>
  <c r="P142" i="1"/>
  <c r="Q142" i="1" s="1"/>
  <c r="S142" i="1" s="1"/>
  <c r="P143" i="1"/>
  <c r="Q143" i="1" s="1"/>
  <c r="S143" i="1" s="1"/>
  <c r="P144" i="1"/>
  <c r="Q144" i="1" s="1"/>
  <c r="S144" i="1" s="1"/>
  <c r="P145" i="1"/>
  <c r="Q145" i="1" s="1"/>
  <c r="S145" i="1" s="1"/>
  <c r="P146" i="1"/>
  <c r="Q146" i="1" s="1"/>
  <c r="S146" i="1" s="1"/>
  <c r="P147" i="1"/>
  <c r="Q147" i="1" s="1"/>
  <c r="S147" i="1" s="1"/>
  <c r="P148" i="1"/>
  <c r="Q148" i="1" s="1"/>
  <c r="S148" i="1" s="1"/>
  <c r="P149" i="1"/>
  <c r="Q149" i="1" s="1"/>
  <c r="S149" i="1" s="1"/>
  <c r="P150" i="1"/>
  <c r="Q150" i="1" s="1"/>
  <c r="S150" i="1" s="1"/>
  <c r="P151" i="1"/>
  <c r="Q151" i="1" s="1"/>
  <c r="S151" i="1" s="1"/>
  <c r="P152" i="1"/>
  <c r="Q152" i="1" s="1"/>
  <c r="S152" i="1" s="1"/>
  <c r="P153" i="1"/>
  <c r="Q153" i="1" s="1"/>
  <c r="S153" i="1" s="1"/>
  <c r="P154" i="1"/>
  <c r="Q154" i="1" s="1"/>
  <c r="S154" i="1" s="1"/>
  <c r="P155" i="1"/>
  <c r="Q155" i="1" s="1"/>
  <c r="S155" i="1" s="1"/>
  <c r="P156" i="1"/>
  <c r="Q156" i="1" s="1"/>
  <c r="S156" i="1" s="1"/>
  <c r="P157" i="1"/>
  <c r="Q157" i="1" s="1"/>
  <c r="S157" i="1" s="1"/>
  <c r="P158" i="1"/>
  <c r="Q158" i="1" s="1"/>
  <c r="S158" i="1" s="1"/>
  <c r="P159" i="1"/>
  <c r="Q159" i="1" s="1"/>
  <c r="S159" i="1" s="1"/>
  <c r="P160" i="1"/>
  <c r="Q160" i="1" s="1"/>
  <c r="S160" i="1" s="1"/>
  <c r="P161" i="1"/>
  <c r="Q161" i="1" s="1"/>
  <c r="S161" i="1" s="1"/>
  <c r="P162" i="1"/>
  <c r="Q162" i="1" s="1"/>
  <c r="S162" i="1" s="1"/>
  <c r="P163" i="1"/>
  <c r="Q163" i="1" s="1"/>
  <c r="S163" i="1" s="1"/>
  <c r="P164" i="1"/>
  <c r="Q164" i="1" s="1"/>
  <c r="S164" i="1" s="1"/>
  <c r="P165" i="1"/>
  <c r="Q165" i="1" s="1"/>
  <c r="S165" i="1" s="1"/>
  <c r="P166" i="1"/>
  <c r="Q166" i="1" s="1"/>
  <c r="S166" i="1" s="1"/>
  <c r="P167" i="1"/>
  <c r="Q167" i="1" s="1"/>
  <c r="S167" i="1" s="1"/>
  <c r="P168" i="1"/>
  <c r="Q168" i="1" s="1"/>
  <c r="S168" i="1" s="1"/>
  <c r="P169" i="1"/>
  <c r="Q169" i="1" s="1"/>
  <c r="S169" i="1" s="1"/>
  <c r="P170" i="1"/>
  <c r="Q170" i="1" s="1"/>
  <c r="S170" i="1" s="1"/>
  <c r="P171" i="1"/>
  <c r="Q171" i="1" s="1"/>
  <c r="S171" i="1" s="1"/>
  <c r="P172" i="1"/>
  <c r="Q172" i="1" s="1"/>
  <c r="S172" i="1" s="1"/>
  <c r="P173" i="1"/>
  <c r="Q173" i="1" s="1"/>
  <c r="S173" i="1" s="1"/>
  <c r="P174" i="1"/>
  <c r="Q174" i="1" s="1"/>
  <c r="S174" i="1" s="1"/>
  <c r="P175" i="1"/>
  <c r="Q175" i="1" s="1"/>
  <c r="S175" i="1" s="1"/>
  <c r="P176" i="1"/>
  <c r="Q176" i="1" s="1"/>
  <c r="S176" i="1" s="1"/>
  <c r="P177" i="1"/>
  <c r="Q177" i="1" s="1"/>
  <c r="S177" i="1" s="1"/>
  <c r="P178" i="1"/>
  <c r="Q178" i="1" s="1"/>
  <c r="S178" i="1" s="1"/>
  <c r="P179" i="1"/>
  <c r="Q179" i="1" s="1"/>
  <c r="S179" i="1" s="1"/>
  <c r="P180" i="1"/>
  <c r="Q180" i="1" s="1"/>
  <c r="S180" i="1" s="1"/>
  <c r="P181" i="1"/>
  <c r="Q181" i="1" s="1"/>
  <c r="S181" i="1" s="1"/>
  <c r="P182" i="1"/>
  <c r="Q182" i="1" s="1"/>
  <c r="S182" i="1" s="1"/>
  <c r="P183" i="1"/>
  <c r="Q183" i="1" s="1"/>
  <c r="S183" i="1" s="1"/>
  <c r="P184" i="1"/>
  <c r="Q184" i="1" s="1"/>
  <c r="S184" i="1" s="1"/>
  <c r="P185" i="1"/>
  <c r="Q185" i="1" s="1"/>
  <c r="S185" i="1" s="1"/>
  <c r="P186" i="1"/>
  <c r="Q186" i="1" s="1"/>
  <c r="S186" i="1" s="1"/>
  <c r="P187" i="1"/>
  <c r="Q187" i="1" s="1"/>
  <c r="S187" i="1" s="1"/>
  <c r="P188" i="1"/>
  <c r="Q188" i="1" s="1"/>
  <c r="S188" i="1" s="1"/>
  <c r="P189" i="1"/>
  <c r="Q189" i="1" s="1"/>
  <c r="S189" i="1" s="1"/>
  <c r="P190" i="1"/>
  <c r="Q190" i="1" s="1"/>
  <c r="S190" i="1" s="1"/>
  <c r="P191" i="1"/>
  <c r="Q191" i="1" s="1"/>
  <c r="S191" i="1" s="1"/>
  <c r="P192" i="1"/>
  <c r="Q192" i="1" s="1"/>
  <c r="S192" i="1" s="1"/>
  <c r="P193" i="1"/>
  <c r="Q193" i="1" s="1"/>
  <c r="S193" i="1" s="1"/>
  <c r="P194" i="1"/>
  <c r="Q194" i="1" s="1"/>
  <c r="S194" i="1" s="1"/>
  <c r="P195" i="1"/>
  <c r="Q195" i="1" s="1"/>
  <c r="S195" i="1" s="1"/>
  <c r="P196" i="1"/>
  <c r="Q196" i="1" s="1"/>
  <c r="S196" i="1" s="1"/>
  <c r="P197" i="1"/>
  <c r="Q197" i="1" s="1"/>
  <c r="S197" i="1" s="1"/>
  <c r="P198" i="1"/>
  <c r="Q198" i="1" s="1"/>
  <c r="S198" i="1" s="1"/>
  <c r="P199" i="1"/>
  <c r="Q199" i="1" s="1"/>
  <c r="S199" i="1" s="1"/>
  <c r="P200" i="1"/>
  <c r="Q200" i="1" s="1"/>
  <c r="S200" i="1" s="1"/>
  <c r="P201" i="1"/>
  <c r="Q201" i="1" s="1"/>
  <c r="S201" i="1" s="1"/>
  <c r="P202" i="1"/>
  <c r="Q202" i="1" s="1"/>
  <c r="S202" i="1" s="1"/>
  <c r="P203" i="1"/>
  <c r="Q203" i="1" s="1"/>
  <c r="S203" i="1" s="1"/>
  <c r="P204" i="1"/>
  <c r="Q204" i="1" s="1"/>
  <c r="S204" i="1" s="1"/>
  <c r="P205" i="1"/>
  <c r="Q205" i="1" s="1"/>
  <c r="S205" i="1" s="1"/>
  <c r="P206" i="1"/>
  <c r="Q206" i="1" s="1"/>
  <c r="S206" i="1" s="1"/>
  <c r="P207" i="1"/>
  <c r="Q207" i="1" s="1"/>
  <c r="S207" i="1" s="1"/>
  <c r="P208" i="1"/>
  <c r="Q208" i="1" s="1"/>
  <c r="S208" i="1" s="1"/>
  <c r="P209" i="1"/>
  <c r="Q209" i="1" s="1"/>
  <c r="S209" i="1" s="1"/>
  <c r="P210" i="1"/>
  <c r="Q210" i="1" s="1"/>
  <c r="S210" i="1" s="1"/>
  <c r="P211" i="1"/>
  <c r="Q211" i="1" s="1"/>
  <c r="S211" i="1" s="1"/>
  <c r="P212" i="1"/>
  <c r="Q212" i="1" s="1"/>
  <c r="S212" i="1" s="1"/>
  <c r="P213" i="1"/>
  <c r="Q213" i="1" s="1"/>
  <c r="S213" i="1" s="1"/>
  <c r="P214" i="1"/>
  <c r="Q214" i="1" s="1"/>
  <c r="S214" i="1" s="1"/>
  <c r="P215" i="1"/>
  <c r="Q215" i="1" s="1"/>
  <c r="S215" i="1" s="1"/>
  <c r="P216" i="1"/>
  <c r="Q216" i="1" s="1"/>
  <c r="S216" i="1" s="1"/>
  <c r="P217" i="1"/>
  <c r="Q217" i="1" s="1"/>
  <c r="S217" i="1" s="1"/>
  <c r="P218" i="1"/>
  <c r="Q218" i="1" s="1"/>
  <c r="S218" i="1" s="1"/>
  <c r="P219" i="1"/>
  <c r="Q219" i="1" s="1"/>
  <c r="S219" i="1" s="1"/>
  <c r="P220" i="1"/>
  <c r="Q220" i="1" s="1"/>
  <c r="S220" i="1" s="1"/>
  <c r="P221" i="1"/>
  <c r="Q221" i="1" s="1"/>
  <c r="S221" i="1" s="1"/>
  <c r="P222" i="1"/>
  <c r="Q222" i="1" s="1"/>
  <c r="S222" i="1" s="1"/>
  <c r="P223" i="1"/>
  <c r="Q223" i="1" s="1"/>
  <c r="S223" i="1" s="1"/>
  <c r="P224" i="1"/>
  <c r="Q224" i="1" s="1"/>
  <c r="S224" i="1" s="1"/>
  <c r="P225" i="1"/>
  <c r="Q225" i="1" s="1"/>
  <c r="S225" i="1" s="1"/>
  <c r="P226" i="1"/>
  <c r="Q226" i="1" s="1"/>
  <c r="S226" i="1" s="1"/>
  <c r="P227" i="1"/>
  <c r="Q227" i="1" s="1"/>
  <c r="S227" i="1" s="1"/>
  <c r="P228" i="1"/>
  <c r="Q228" i="1" s="1"/>
  <c r="S228" i="1" s="1"/>
  <c r="P229" i="1"/>
  <c r="Q229" i="1" s="1"/>
  <c r="S229" i="1" s="1"/>
  <c r="P230" i="1"/>
  <c r="Q230" i="1" s="1"/>
  <c r="S230" i="1" s="1"/>
  <c r="P231" i="1"/>
  <c r="Q231" i="1" s="1"/>
  <c r="S231" i="1" s="1"/>
  <c r="P232" i="1"/>
  <c r="Q232" i="1" s="1"/>
  <c r="S232" i="1" s="1"/>
  <c r="P233" i="1"/>
  <c r="Q233" i="1" s="1"/>
  <c r="S233" i="1" s="1"/>
  <c r="P234" i="1"/>
  <c r="Q234" i="1" s="1"/>
  <c r="S234" i="1" s="1"/>
  <c r="P235" i="1"/>
  <c r="Q235" i="1" s="1"/>
  <c r="S235" i="1" s="1"/>
  <c r="P236" i="1"/>
  <c r="Q236" i="1" s="1"/>
  <c r="S236" i="1" s="1"/>
  <c r="P237" i="1"/>
  <c r="Q237" i="1" s="1"/>
  <c r="S237" i="1" s="1"/>
  <c r="P238" i="1"/>
  <c r="Q238" i="1" s="1"/>
  <c r="S238" i="1" s="1"/>
  <c r="P239" i="1"/>
  <c r="Q239" i="1" s="1"/>
  <c r="S239" i="1" s="1"/>
  <c r="P240" i="1"/>
  <c r="Q240" i="1" s="1"/>
  <c r="S240" i="1" s="1"/>
  <c r="P241" i="1"/>
  <c r="Q241" i="1" s="1"/>
  <c r="S241" i="1" s="1"/>
  <c r="P242" i="1"/>
  <c r="Q242" i="1" s="1"/>
  <c r="S242" i="1" s="1"/>
  <c r="P243" i="1"/>
  <c r="Q243" i="1" s="1"/>
  <c r="S243" i="1" s="1"/>
  <c r="P244" i="1"/>
  <c r="Q244" i="1" s="1"/>
  <c r="S244" i="1" s="1"/>
  <c r="P245" i="1"/>
  <c r="Q245" i="1" s="1"/>
  <c r="S245" i="1" s="1"/>
  <c r="P246" i="1"/>
  <c r="Q246" i="1" s="1"/>
  <c r="S246" i="1" s="1"/>
  <c r="P247" i="1"/>
  <c r="Q247" i="1" s="1"/>
  <c r="S247" i="1" s="1"/>
  <c r="P248" i="1"/>
  <c r="Q248" i="1" s="1"/>
  <c r="S248" i="1" s="1"/>
  <c r="P249" i="1"/>
  <c r="Q249" i="1" s="1"/>
  <c r="S249" i="1" s="1"/>
  <c r="P250" i="1"/>
  <c r="Q250" i="1" s="1"/>
  <c r="S250" i="1" s="1"/>
  <c r="P251" i="1"/>
  <c r="Q251" i="1" s="1"/>
  <c r="S251" i="1" s="1"/>
  <c r="P252" i="1"/>
  <c r="Q252" i="1" s="1"/>
  <c r="S252" i="1" s="1"/>
  <c r="P253" i="1"/>
  <c r="Q253" i="1" s="1"/>
  <c r="S253" i="1" s="1"/>
  <c r="P254" i="1"/>
  <c r="Q254" i="1" s="1"/>
  <c r="S254" i="1" s="1"/>
  <c r="P255" i="1"/>
  <c r="Q255" i="1" s="1"/>
  <c r="S255" i="1" s="1"/>
  <c r="P256" i="1"/>
  <c r="Q256" i="1" s="1"/>
  <c r="S256" i="1" s="1"/>
  <c r="P257" i="1"/>
  <c r="Q257" i="1" s="1"/>
  <c r="S257" i="1" s="1"/>
  <c r="P258" i="1"/>
  <c r="Q258" i="1" s="1"/>
  <c r="S258" i="1" s="1"/>
  <c r="P259" i="1"/>
  <c r="Q259" i="1" s="1"/>
  <c r="S259" i="1" s="1"/>
  <c r="P260" i="1"/>
  <c r="Q260" i="1" s="1"/>
  <c r="S260" i="1" s="1"/>
  <c r="P261" i="1"/>
  <c r="Q261" i="1" s="1"/>
  <c r="S261" i="1" s="1"/>
  <c r="P262" i="1"/>
  <c r="Q262" i="1" s="1"/>
  <c r="S262" i="1" s="1"/>
  <c r="P263" i="1"/>
  <c r="Q263" i="1" s="1"/>
  <c r="S263" i="1" s="1"/>
  <c r="P264" i="1"/>
  <c r="Q264" i="1" s="1"/>
  <c r="S264" i="1" s="1"/>
  <c r="P265" i="1"/>
  <c r="Q265" i="1" s="1"/>
  <c r="S265" i="1" s="1"/>
  <c r="P266" i="1"/>
  <c r="Q266" i="1" s="1"/>
  <c r="S266" i="1" s="1"/>
  <c r="P267" i="1"/>
  <c r="Q267" i="1" s="1"/>
  <c r="S267" i="1" s="1"/>
  <c r="P268" i="1"/>
  <c r="Q268" i="1" s="1"/>
  <c r="S268" i="1" s="1"/>
  <c r="P269" i="1"/>
  <c r="Q269" i="1" s="1"/>
  <c r="S269" i="1" s="1"/>
  <c r="P270" i="1"/>
  <c r="Q270" i="1" s="1"/>
  <c r="S270" i="1" s="1"/>
  <c r="P271" i="1"/>
  <c r="Q271" i="1" s="1"/>
  <c r="S271" i="1" s="1"/>
  <c r="P272" i="1"/>
  <c r="Q272" i="1" s="1"/>
  <c r="S272" i="1" s="1"/>
  <c r="P273" i="1"/>
  <c r="Q273" i="1" s="1"/>
  <c r="S273" i="1" s="1"/>
  <c r="P274" i="1"/>
  <c r="Q274" i="1" s="1"/>
  <c r="S274" i="1" s="1"/>
  <c r="P275" i="1"/>
  <c r="Q275" i="1" s="1"/>
  <c r="S275" i="1" s="1"/>
  <c r="P276" i="1"/>
  <c r="Q276" i="1" s="1"/>
  <c r="S276" i="1" s="1"/>
  <c r="P277" i="1"/>
  <c r="Q277" i="1" s="1"/>
  <c r="S277" i="1" s="1"/>
  <c r="P278" i="1"/>
  <c r="Q278" i="1" s="1"/>
  <c r="S278" i="1" s="1"/>
  <c r="P279" i="1"/>
  <c r="Q279" i="1" s="1"/>
  <c r="S279" i="1" s="1"/>
  <c r="P280" i="1"/>
  <c r="Q280" i="1" s="1"/>
  <c r="S280" i="1" s="1"/>
  <c r="P281" i="1"/>
  <c r="Q281" i="1" s="1"/>
  <c r="S281" i="1" s="1"/>
  <c r="P282" i="1"/>
  <c r="Q282" i="1" s="1"/>
  <c r="S282" i="1" s="1"/>
  <c r="P283" i="1"/>
  <c r="Q283" i="1" s="1"/>
  <c r="S283" i="1" s="1"/>
  <c r="P284" i="1"/>
  <c r="Q284" i="1" s="1"/>
  <c r="S284" i="1" s="1"/>
  <c r="P285" i="1"/>
  <c r="Q285" i="1" s="1"/>
  <c r="S285" i="1" s="1"/>
  <c r="P286" i="1"/>
  <c r="Q286" i="1" s="1"/>
  <c r="S286" i="1" s="1"/>
  <c r="P287" i="1"/>
  <c r="Q287" i="1" s="1"/>
  <c r="S287" i="1" s="1"/>
  <c r="P288" i="1"/>
  <c r="Q288" i="1" s="1"/>
  <c r="S288" i="1" s="1"/>
  <c r="P289" i="1"/>
  <c r="Q289" i="1" s="1"/>
  <c r="S289" i="1" s="1"/>
  <c r="P290" i="1"/>
  <c r="Q290" i="1" s="1"/>
  <c r="S290" i="1" s="1"/>
  <c r="P291" i="1"/>
  <c r="Q291" i="1" s="1"/>
  <c r="S291" i="1" s="1"/>
  <c r="P292" i="1"/>
  <c r="Q292" i="1" s="1"/>
  <c r="S292" i="1" s="1"/>
  <c r="P293" i="1"/>
  <c r="Q293" i="1" s="1"/>
  <c r="S293" i="1" s="1"/>
  <c r="P294" i="1"/>
  <c r="Q294" i="1" s="1"/>
  <c r="S294" i="1" s="1"/>
  <c r="P295" i="1"/>
  <c r="Q295" i="1" s="1"/>
  <c r="S295" i="1" s="1"/>
  <c r="P296" i="1"/>
  <c r="Q296" i="1" s="1"/>
  <c r="S296" i="1" s="1"/>
  <c r="P297" i="1"/>
  <c r="Q297" i="1" s="1"/>
  <c r="S297" i="1" s="1"/>
  <c r="P298" i="1"/>
  <c r="Q298" i="1" s="1"/>
  <c r="S298" i="1" s="1"/>
  <c r="P299" i="1"/>
  <c r="Q299" i="1" s="1"/>
  <c r="S299" i="1" s="1"/>
  <c r="P300" i="1"/>
  <c r="Q300" i="1" s="1"/>
  <c r="S300" i="1" s="1"/>
  <c r="P301" i="1"/>
  <c r="Q301" i="1" s="1"/>
  <c r="S301" i="1" s="1"/>
  <c r="P302" i="1"/>
  <c r="Q302" i="1" s="1"/>
  <c r="S302" i="1" s="1"/>
  <c r="P303" i="1"/>
  <c r="Q303" i="1" s="1"/>
  <c r="S303" i="1" s="1"/>
  <c r="P304" i="1"/>
  <c r="Q304" i="1" s="1"/>
  <c r="S304" i="1" s="1"/>
  <c r="P305" i="1"/>
  <c r="Q305" i="1" s="1"/>
  <c r="S305" i="1" s="1"/>
  <c r="P306" i="1"/>
  <c r="Q306" i="1" s="1"/>
  <c r="S306" i="1" s="1"/>
  <c r="P307" i="1"/>
  <c r="Q307" i="1" s="1"/>
  <c r="S307" i="1" s="1"/>
  <c r="P308" i="1"/>
  <c r="Q308" i="1" s="1"/>
  <c r="S308" i="1" s="1"/>
  <c r="P309" i="1"/>
  <c r="Q309" i="1" s="1"/>
  <c r="S309" i="1" s="1"/>
  <c r="P310" i="1"/>
  <c r="Q310" i="1" s="1"/>
  <c r="S310" i="1" s="1"/>
  <c r="P311" i="1"/>
  <c r="Q311" i="1" s="1"/>
  <c r="S311" i="1" s="1"/>
  <c r="P312" i="1"/>
  <c r="Q312" i="1" s="1"/>
  <c r="S312" i="1" s="1"/>
  <c r="P313" i="1"/>
  <c r="Q313" i="1" s="1"/>
  <c r="S313" i="1" s="1"/>
  <c r="P314" i="1"/>
  <c r="Q314" i="1" s="1"/>
  <c r="S314" i="1" s="1"/>
  <c r="P315" i="1"/>
  <c r="Q315" i="1" s="1"/>
  <c r="S315" i="1" s="1"/>
  <c r="P316" i="1"/>
  <c r="Q316" i="1" s="1"/>
  <c r="S316" i="1" s="1"/>
  <c r="P317" i="1"/>
  <c r="Q317" i="1" s="1"/>
  <c r="S317" i="1" s="1"/>
  <c r="P318" i="1"/>
  <c r="Q318" i="1" s="1"/>
  <c r="S318" i="1" s="1"/>
  <c r="P319" i="1"/>
  <c r="Q319" i="1" s="1"/>
  <c r="S319" i="1" s="1"/>
  <c r="P320" i="1"/>
  <c r="Q320" i="1" s="1"/>
  <c r="S320" i="1" s="1"/>
  <c r="P321" i="1"/>
  <c r="Q321" i="1" s="1"/>
  <c r="S321" i="1" s="1"/>
  <c r="P322" i="1"/>
  <c r="Q322" i="1" s="1"/>
  <c r="S322" i="1" s="1"/>
  <c r="P323" i="1"/>
  <c r="Q323" i="1" s="1"/>
  <c r="S323" i="1" s="1"/>
  <c r="P324" i="1"/>
  <c r="Q324" i="1" s="1"/>
  <c r="S324" i="1" s="1"/>
  <c r="P325" i="1"/>
  <c r="Q325" i="1" s="1"/>
  <c r="S325" i="1" s="1"/>
  <c r="P326" i="1"/>
  <c r="Q326" i="1" s="1"/>
  <c r="S326" i="1" s="1"/>
  <c r="P327" i="1"/>
  <c r="Q327" i="1" s="1"/>
  <c r="S327" i="1" s="1"/>
  <c r="P328" i="1"/>
  <c r="Q328" i="1" s="1"/>
  <c r="S328" i="1" s="1"/>
  <c r="P329" i="1"/>
  <c r="Q329" i="1" s="1"/>
  <c r="S329" i="1" s="1"/>
  <c r="P330" i="1"/>
  <c r="Q330" i="1" s="1"/>
  <c r="S330" i="1" s="1"/>
  <c r="P331" i="1"/>
  <c r="Q331" i="1" s="1"/>
  <c r="S331" i="1" s="1"/>
  <c r="P332" i="1"/>
  <c r="Q332" i="1" s="1"/>
  <c r="S332" i="1" s="1"/>
  <c r="P333" i="1"/>
  <c r="Q333" i="1" s="1"/>
  <c r="S333" i="1" s="1"/>
  <c r="P334" i="1"/>
  <c r="Q334" i="1" s="1"/>
  <c r="S334" i="1" s="1"/>
  <c r="P335" i="1"/>
  <c r="Q335" i="1" s="1"/>
  <c r="S335" i="1" s="1"/>
  <c r="P336" i="1"/>
  <c r="Q336" i="1" s="1"/>
  <c r="S336" i="1" s="1"/>
  <c r="P337" i="1"/>
  <c r="Q337" i="1" s="1"/>
  <c r="S337" i="1" s="1"/>
  <c r="P338" i="1"/>
  <c r="Q338" i="1" s="1"/>
  <c r="S338" i="1" s="1"/>
  <c r="P339" i="1"/>
  <c r="Q339" i="1" s="1"/>
  <c r="S339" i="1" s="1"/>
  <c r="P340" i="1"/>
  <c r="Q340" i="1" s="1"/>
  <c r="S340" i="1" s="1"/>
  <c r="P341" i="1"/>
  <c r="Q341" i="1" s="1"/>
  <c r="S341" i="1" s="1"/>
  <c r="P342" i="1"/>
  <c r="Q342" i="1" s="1"/>
  <c r="S342" i="1" s="1"/>
  <c r="P343" i="1"/>
  <c r="Q343" i="1" s="1"/>
  <c r="S343" i="1" s="1"/>
  <c r="P344" i="1"/>
  <c r="Q344" i="1" s="1"/>
  <c r="S344" i="1" s="1"/>
  <c r="P345" i="1"/>
  <c r="Q345" i="1" s="1"/>
  <c r="S345" i="1" s="1"/>
  <c r="P346" i="1"/>
  <c r="Q346" i="1" s="1"/>
  <c r="S346" i="1" s="1"/>
  <c r="P347" i="1"/>
  <c r="Q347" i="1" s="1"/>
  <c r="S347" i="1" s="1"/>
  <c r="P348" i="1"/>
  <c r="Q348" i="1" s="1"/>
  <c r="S348" i="1" s="1"/>
  <c r="P349" i="1"/>
  <c r="Q349" i="1" s="1"/>
  <c r="S349" i="1" s="1"/>
  <c r="P350" i="1"/>
  <c r="Q350" i="1" s="1"/>
  <c r="S350" i="1" s="1"/>
  <c r="P351" i="1"/>
  <c r="Q351" i="1" s="1"/>
  <c r="S351" i="1" s="1"/>
  <c r="P352" i="1"/>
  <c r="Q352" i="1" s="1"/>
  <c r="S352" i="1" s="1"/>
  <c r="P353" i="1"/>
  <c r="Q353" i="1" s="1"/>
  <c r="S353" i="1" s="1"/>
  <c r="P354" i="1"/>
  <c r="Q354" i="1" s="1"/>
  <c r="S354" i="1" s="1"/>
  <c r="P355" i="1"/>
  <c r="Q355" i="1" s="1"/>
  <c r="S355" i="1" s="1"/>
  <c r="P356" i="1"/>
  <c r="Q356" i="1" s="1"/>
  <c r="S356" i="1" s="1"/>
  <c r="P357" i="1"/>
  <c r="Q357" i="1" s="1"/>
  <c r="S357" i="1" s="1"/>
  <c r="P358" i="1"/>
  <c r="Q358" i="1" s="1"/>
  <c r="S358" i="1" s="1"/>
  <c r="P359" i="1"/>
  <c r="Q359" i="1" s="1"/>
  <c r="S359" i="1" s="1"/>
  <c r="P360" i="1"/>
  <c r="Q360" i="1" s="1"/>
  <c r="S360" i="1" s="1"/>
  <c r="P361" i="1"/>
  <c r="Q361" i="1" s="1"/>
  <c r="S361" i="1" s="1"/>
  <c r="P362" i="1"/>
  <c r="Q362" i="1" s="1"/>
  <c r="S362" i="1" s="1"/>
  <c r="P363" i="1"/>
  <c r="Q363" i="1" s="1"/>
  <c r="S363" i="1" s="1"/>
  <c r="P364" i="1"/>
  <c r="Q364" i="1" s="1"/>
  <c r="S364" i="1" s="1"/>
  <c r="P365" i="1"/>
  <c r="Q365" i="1" s="1"/>
  <c r="S365" i="1" s="1"/>
  <c r="P366" i="1"/>
  <c r="Q366" i="1" s="1"/>
  <c r="S366" i="1" s="1"/>
  <c r="P367" i="1"/>
  <c r="Q367" i="1" s="1"/>
  <c r="S367" i="1" s="1"/>
  <c r="P368" i="1"/>
  <c r="Q368" i="1" s="1"/>
  <c r="S368" i="1" s="1"/>
  <c r="P369" i="1"/>
  <c r="Q369" i="1" s="1"/>
  <c r="S369" i="1" s="1"/>
  <c r="P370" i="1"/>
  <c r="Q370" i="1" s="1"/>
  <c r="S370" i="1" s="1"/>
  <c r="P371" i="1"/>
  <c r="Q371" i="1" s="1"/>
  <c r="S371" i="1" s="1"/>
  <c r="P372" i="1"/>
  <c r="Q372" i="1" s="1"/>
  <c r="S372" i="1" s="1"/>
  <c r="P373" i="1"/>
  <c r="Q373" i="1" s="1"/>
  <c r="S373" i="1" s="1"/>
  <c r="P374" i="1"/>
  <c r="Q374" i="1" s="1"/>
  <c r="S374" i="1" s="1"/>
  <c r="P375" i="1"/>
  <c r="Q375" i="1" s="1"/>
  <c r="S375" i="1" s="1"/>
  <c r="P376" i="1"/>
  <c r="Q376" i="1" s="1"/>
  <c r="S376" i="1" s="1"/>
  <c r="P377" i="1"/>
  <c r="Q377" i="1" s="1"/>
  <c r="S377" i="1" s="1"/>
  <c r="P378" i="1"/>
  <c r="Q378" i="1" s="1"/>
  <c r="S378" i="1" s="1"/>
  <c r="P379" i="1"/>
  <c r="Q379" i="1" s="1"/>
  <c r="S379" i="1" s="1"/>
  <c r="P380" i="1"/>
  <c r="Q380" i="1" s="1"/>
  <c r="S380" i="1" s="1"/>
  <c r="P381" i="1"/>
  <c r="Q381" i="1" s="1"/>
  <c r="S381" i="1" s="1"/>
  <c r="P382" i="1"/>
  <c r="Q382" i="1" s="1"/>
  <c r="S382" i="1" s="1"/>
  <c r="P383" i="1"/>
  <c r="Q383" i="1" s="1"/>
  <c r="S383" i="1" s="1"/>
  <c r="P384" i="1"/>
  <c r="Q384" i="1" s="1"/>
  <c r="S384" i="1" s="1"/>
  <c r="P385" i="1"/>
  <c r="Q385" i="1" s="1"/>
  <c r="S385" i="1" s="1"/>
  <c r="P386" i="1"/>
  <c r="Q386" i="1" s="1"/>
  <c r="S386" i="1" s="1"/>
  <c r="P387" i="1"/>
  <c r="Q387" i="1" s="1"/>
  <c r="S387" i="1" s="1"/>
  <c r="P388" i="1"/>
  <c r="Q388" i="1" s="1"/>
  <c r="S388" i="1" s="1"/>
  <c r="P389" i="1"/>
  <c r="Q389" i="1" s="1"/>
  <c r="S389" i="1" s="1"/>
  <c r="P390" i="1"/>
  <c r="Q390" i="1" s="1"/>
  <c r="S390" i="1" s="1"/>
  <c r="P391" i="1"/>
  <c r="Q391" i="1" s="1"/>
  <c r="S391" i="1" s="1"/>
  <c r="P392" i="1"/>
  <c r="Q392" i="1" s="1"/>
  <c r="S392" i="1" s="1"/>
  <c r="P393" i="1"/>
  <c r="Q393" i="1" s="1"/>
  <c r="S393" i="1" s="1"/>
  <c r="P394" i="1"/>
  <c r="Q394" i="1" s="1"/>
  <c r="S394" i="1" s="1"/>
  <c r="P395" i="1"/>
  <c r="Q395" i="1" s="1"/>
  <c r="S395" i="1" s="1"/>
  <c r="P396" i="1"/>
  <c r="Q396" i="1" s="1"/>
  <c r="S396" i="1" s="1"/>
  <c r="P397" i="1"/>
  <c r="Q397" i="1" s="1"/>
  <c r="S397" i="1" s="1"/>
  <c r="P398" i="1"/>
  <c r="Q398" i="1" s="1"/>
  <c r="S398" i="1" s="1"/>
  <c r="P399" i="1"/>
  <c r="Q399" i="1" s="1"/>
  <c r="S399" i="1" s="1"/>
  <c r="P400" i="1"/>
  <c r="Q400" i="1" s="1"/>
  <c r="S400" i="1" s="1"/>
  <c r="P401" i="1"/>
  <c r="Q401" i="1" s="1"/>
  <c r="S401" i="1" s="1"/>
  <c r="P402" i="1"/>
  <c r="Q402" i="1" s="1"/>
  <c r="S402" i="1" s="1"/>
  <c r="P403" i="1"/>
  <c r="Q403" i="1" s="1"/>
  <c r="S403" i="1" s="1"/>
  <c r="P404" i="1"/>
  <c r="Q404" i="1" s="1"/>
  <c r="S404" i="1" s="1"/>
  <c r="P405" i="1"/>
  <c r="Q405" i="1" s="1"/>
  <c r="S405" i="1" s="1"/>
  <c r="P406" i="1"/>
  <c r="Q406" i="1" s="1"/>
  <c r="S406" i="1" s="1"/>
  <c r="P407" i="1"/>
  <c r="Q407" i="1" s="1"/>
  <c r="S407" i="1" s="1"/>
  <c r="P408" i="1"/>
  <c r="Q408" i="1" s="1"/>
  <c r="S408" i="1" s="1"/>
  <c r="P409" i="1"/>
  <c r="Q409" i="1" s="1"/>
  <c r="S409" i="1" s="1"/>
  <c r="P410" i="1"/>
  <c r="Q410" i="1" s="1"/>
  <c r="S410" i="1" s="1"/>
  <c r="P411" i="1"/>
  <c r="Q411" i="1" s="1"/>
  <c r="S411" i="1" s="1"/>
  <c r="P412" i="1"/>
  <c r="Q412" i="1" s="1"/>
  <c r="S412" i="1" s="1"/>
  <c r="P413" i="1"/>
  <c r="Q413" i="1" s="1"/>
  <c r="S413" i="1" s="1"/>
  <c r="P414" i="1"/>
  <c r="Q414" i="1" s="1"/>
  <c r="S414" i="1" s="1"/>
  <c r="P415" i="1"/>
  <c r="Q415" i="1" s="1"/>
  <c r="S415" i="1" s="1"/>
  <c r="P416" i="1"/>
  <c r="Q416" i="1" s="1"/>
  <c r="S416" i="1" s="1"/>
  <c r="P417" i="1"/>
  <c r="Q417" i="1" s="1"/>
  <c r="S417" i="1" s="1"/>
  <c r="P418" i="1"/>
  <c r="Q418" i="1" s="1"/>
  <c r="S418" i="1" s="1"/>
  <c r="P419" i="1"/>
  <c r="Q419" i="1" s="1"/>
  <c r="S419" i="1" s="1"/>
  <c r="P420" i="1"/>
  <c r="Q420" i="1" s="1"/>
  <c r="S420" i="1" s="1"/>
  <c r="P421" i="1"/>
  <c r="Q421" i="1" s="1"/>
  <c r="S421" i="1" s="1"/>
  <c r="P422" i="1"/>
  <c r="Q422" i="1" s="1"/>
  <c r="S422" i="1" s="1"/>
  <c r="P423" i="1"/>
  <c r="Q423" i="1" s="1"/>
  <c r="S423" i="1" s="1"/>
  <c r="P424" i="1"/>
  <c r="Q424" i="1" s="1"/>
  <c r="S424" i="1" s="1"/>
  <c r="P425" i="1"/>
  <c r="Q425" i="1" s="1"/>
  <c r="S425" i="1" s="1"/>
  <c r="P426" i="1"/>
  <c r="Q426" i="1" s="1"/>
  <c r="S426" i="1" s="1"/>
  <c r="P427" i="1"/>
  <c r="Q427" i="1" s="1"/>
  <c r="S427" i="1" s="1"/>
  <c r="P428" i="1"/>
  <c r="Q428" i="1" s="1"/>
  <c r="S428" i="1" s="1"/>
  <c r="P429" i="1"/>
  <c r="Q429" i="1" s="1"/>
  <c r="S429" i="1" s="1"/>
  <c r="P430" i="1"/>
  <c r="Q430" i="1" s="1"/>
  <c r="S430" i="1" s="1"/>
  <c r="P431" i="1"/>
  <c r="Q431" i="1" s="1"/>
  <c r="S431" i="1" s="1"/>
  <c r="P432" i="1"/>
  <c r="Q432" i="1" s="1"/>
  <c r="S432" i="1" s="1"/>
  <c r="P433" i="1"/>
  <c r="Q433" i="1" s="1"/>
  <c r="S433" i="1" s="1"/>
  <c r="P434" i="1"/>
  <c r="Q434" i="1" s="1"/>
  <c r="S434" i="1" s="1"/>
  <c r="P435" i="1"/>
  <c r="Q435" i="1" s="1"/>
  <c r="S435" i="1" s="1"/>
  <c r="P436" i="1"/>
  <c r="Q436" i="1" s="1"/>
  <c r="S436" i="1" s="1"/>
  <c r="P437" i="1"/>
  <c r="Q437" i="1" s="1"/>
  <c r="S437" i="1" s="1"/>
  <c r="P438" i="1"/>
  <c r="Q438" i="1" s="1"/>
  <c r="S438" i="1" s="1"/>
  <c r="P439" i="1"/>
  <c r="Q439" i="1" s="1"/>
  <c r="S439" i="1" s="1"/>
  <c r="P440" i="1"/>
  <c r="Q440" i="1" s="1"/>
  <c r="S440" i="1" s="1"/>
  <c r="P441" i="1"/>
  <c r="Q441" i="1" s="1"/>
  <c r="S441" i="1" s="1"/>
  <c r="P442" i="1"/>
  <c r="Q442" i="1" s="1"/>
  <c r="S442" i="1" s="1"/>
  <c r="P443" i="1"/>
  <c r="Q443" i="1" s="1"/>
  <c r="S443" i="1" s="1"/>
  <c r="P444" i="1"/>
  <c r="Q444" i="1" s="1"/>
  <c r="S444" i="1" s="1"/>
  <c r="P445" i="1"/>
  <c r="Q445" i="1" s="1"/>
  <c r="S445" i="1" s="1"/>
  <c r="P446" i="1"/>
  <c r="Q446" i="1" s="1"/>
  <c r="S446" i="1" s="1"/>
  <c r="P447" i="1"/>
  <c r="Q447" i="1" s="1"/>
  <c r="S447" i="1" s="1"/>
  <c r="P448" i="1"/>
  <c r="Q448" i="1" s="1"/>
  <c r="S448" i="1" s="1"/>
  <c r="P449" i="1"/>
  <c r="Q449" i="1" s="1"/>
  <c r="S449" i="1" s="1"/>
  <c r="P450" i="1"/>
  <c r="Q450" i="1" s="1"/>
  <c r="S450" i="1" s="1"/>
  <c r="P451" i="1"/>
  <c r="Q451" i="1" s="1"/>
  <c r="S451" i="1" s="1"/>
  <c r="P452" i="1"/>
  <c r="Q452" i="1" s="1"/>
  <c r="S452" i="1" s="1"/>
  <c r="P453" i="1"/>
  <c r="Q453" i="1" s="1"/>
  <c r="S453" i="1" s="1"/>
  <c r="P454" i="1"/>
  <c r="Q454" i="1" s="1"/>
  <c r="S454" i="1" s="1"/>
  <c r="P455" i="1"/>
  <c r="Q455" i="1" s="1"/>
  <c r="S455" i="1" s="1"/>
  <c r="P456" i="1"/>
  <c r="Q456" i="1" s="1"/>
  <c r="S456" i="1" s="1"/>
  <c r="P457" i="1"/>
  <c r="Q457" i="1" s="1"/>
  <c r="S457" i="1" s="1"/>
  <c r="P458" i="1"/>
  <c r="Q458" i="1" s="1"/>
  <c r="S458" i="1" s="1"/>
  <c r="P459" i="1"/>
  <c r="Q459" i="1" s="1"/>
  <c r="S459" i="1" s="1"/>
  <c r="P460" i="1"/>
  <c r="Q460" i="1" s="1"/>
  <c r="S460" i="1" s="1"/>
  <c r="P461" i="1"/>
  <c r="Q461" i="1" s="1"/>
  <c r="S461" i="1" s="1"/>
  <c r="P462" i="1"/>
  <c r="Q462" i="1" s="1"/>
  <c r="S462" i="1" s="1"/>
  <c r="P463" i="1"/>
  <c r="Q463" i="1" s="1"/>
  <c r="S463" i="1" s="1"/>
  <c r="P464" i="1"/>
  <c r="Q464" i="1" s="1"/>
  <c r="S464" i="1" s="1"/>
  <c r="P465" i="1"/>
  <c r="Q465" i="1" s="1"/>
  <c r="S465" i="1" s="1"/>
  <c r="P466" i="1"/>
  <c r="Q466" i="1" s="1"/>
  <c r="S466" i="1" s="1"/>
  <c r="P467" i="1"/>
  <c r="Q467" i="1" s="1"/>
  <c r="S467" i="1" s="1"/>
  <c r="P468" i="1"/>
  <c r="Q468" i="1" s="1"/>
  <c r="S468" i="1" s="1"/>
  <c r="P469" i="1"/>
  <c r="Q469" i="1" s="1"/>
  <c r="S469" i="1" s="1"/>
  <c r="P470" i="1"/>
  <c r="Q470" i="1" s="1"/>
  <c r="S470" i="1" s="1"/>
  <c r="P471" i="1"/>
  <c r="Q471" i="1" s="1"/>
  <c r="S471" i="1" s="1"/>
  <c r="P472" i="1"/>
  <c r="Q472" i="1" s="1"/>
  <c r="S472" i="1" s="1"/>
  <c r="P473" i="1"/>
  <c r="Q473" i="1" s="1"/>
  <c r="S473" i="1" s="1"/>
  <c r="P474" i="1"/>
  <c r="Q474" i="1" s="1"/>
  <c r="S474" i="1" s="1"/>
  <c r="P475" i="1"/>
  <c r="Q475" i="1" s="1"/>
  <c r="S475" i="1" s="1"/>
  <c r="P476" i="1"/>
  <c r="Q476" i="1" s="1"/>
  <c r="S476" i="1" s="1"/>
  <c r="P477" i="1"/>
  <c r="Q477" i="1" s="1"/>
  <c r="S477" i="1" s="1"/>
  <c r="P478" i="1"/>
  <c r="Q478" i="1" s="1"/>
  <c r="S478" i="1" s="1"/>
  <c r="P479" i="1"/>
  <c r="Q479" i="1" s="1"/>
  <c r="S479" i="1" s="1"/>
  <c r="P480" i="1"/>
  <c r="Q480" i="1" s="1"/>
  <c r="S480" i="1" s="1"/>
  <c r="P481" i="1"/>
  <c r="Q481" i="1" s="1"/>
  <c r="S481" i="1" s="1"/>
  <c r="P482" i="1"/>
  <c r="Q482" i="1" s="1"/>
  <c r="S482" i="1" s="1"/>
  <c r="P483" i="1"/>
  <c r="Q483" i="1" s="1"/>
  <c r="S483" i="1" s="1"/>
  <c r="P484" i="1"/>
  <c r="Q484" i="1" s="1"/>
  <c r="S484" i="1" s="1"/>
  <c r="P485" i="1"/>
  <c r="Q485" i="1" s="1"/>
  <c r="S485" i="1" s="1"/>
  <c r="P486" i="1"/>
  <c r="Q486" i="1" s="1"/>
  <c r="S486" i="1" s="1"/>
  <c r="P487" i="1"/>
  <c r="Q487" i="1" s="1"/>
  <c r="S487" i="1" s="1"/>
  <c r="P488" i="1"/>
  <c r="Q488" i="1" s="1"/>
  <c r="S488" i="1" s="1"/>
  <c r="P489" i="1"/>
  <c r="Q489" i="1" s="1"/>
  <c r="S489" i="1" s="1"/>
  <c r="P490" i="1"/>
  <c r="Q490" i="1" s="1"/>
  <c r="S490" i="1" s="1"/>
  <c r="P491" i="1"/>
  <c r="Q491" i="1" s="1"/>
  <c r="S491" i="1" s="1"/>
  <c r="P492" i="1"/>
  <c r="Q492" i="1" s="1"/>
  <c r="S492" i="1" s="1"/>
  <c r="P493" i="1"/>
  <c r="Q493" i="1" s="1"/>
  <c r="S493" i="1" s="1"/>
  <c r="P494" i="1"/>
  <c r="Q494" i="1" s="1"/>
  <c r="S494" i="1" s="1"/>
  <c r="P495" i="1"/>
  <c r="Q495" i="1" s="1"/>
  <c r="S495" i="1" s="1"/>
  <c r="P496" i="1"/>
  <c r="Q496" i="1" s="1"/>
  <c r="S496" i="1" s="1"/>
  <c r="P497" i="1"/>
  <c r="Q497" i="1" s="1"/>
  <c r="S497" i="1" s="1"/>
  <c r="P498" i="1"/>
  <c r="Q498" i="1" s="1"/>
  <c r="S498" i="1" s="1"/>
  <c r="P499" i="1"/>
  <c r="Q499" i="1" s="1"/>
  <c r="S499" i="1" s="1"/>
  <c r="P500" i="1"/>
  <c r="Q500" i="1" s="1"/>
  <c r="S500" i="1" s="1"/>
  <c r="P501" i="1"/>
  <c r="Q501" i="1" s="1"/>
  <c r="S501" i="1" s="1"/>
  <c r="P502" i="1"/>
  <c r="Q502" i="1" s="1"/>
  <c r="S502" i="1" s="1"/>
  <c r="P503" i="1"/>
  <c r="Q503" i="1" s="1"/>
  <c r="S503" i="1" s="1"/>
  <c r="P504" i="1"/>
  <c r="Q504" i="1" s="1"/>
  <c r="S504" i="1" s="1"/>
  <c r="P505" i="1"/>
  <c r="Q505" i="1" s="1"/>
  <c r="S505" i="1" s="1"/>
  <c r="P506" i="1"/>
  <c r="Q506" i="1" s="1"/>
  <c r="S506" i="1" s="1"/>
  <c r="P507" i="1"/>
  <c r="Q507" i="1" s="1"/>
  <c r="S507" i="1" s="1"/>
  <c r="P508" i="1"/>
  <c r="Q508" i="1" s="1"/>
  <c r="S508" i="1" s="1"/>
  <c r="P509" i="1"/>
  <c r="Q509" i="1" s="1"/>
  <c r="S509" i="1" s="1"/>
  <c r="P510" i="1"/>
  <c r="Q510" i="1" s="1"/>
  <c r="S510" i="1" s="1"/>
  <c r="P511" i="1"/>
  <c r="Q511" i="1" s="1"/>
  <c r="S511" i="1" s="1"/>
  <c r="P512" i="1"/>
  <c r="Q512" i="1" s="1"/>
  <c r="S512" i="1" s="1"/>
  <c r="P513" i="1"/>
  <c r="Q513" i="1" s="1"/>
  <c r="S513" i="1" s="1"/>
  <c r="P514" i="1"/>
  <c r="Q514" i="1" s="1"/>
  <c r="S514" i="1" s="1"/>
  <c r="P515" i="1"/>
  <c r="Q515" i="1" s="1"/>
  <c r="S515" i="1" s="1"/>
  <c r="P516" i="1"/>
  <c r="Q516" i="1" s="1"/>
  <c r="S516" i="1" s="1"/>
  <c r="P517" i="1"/>
  <c r="Q517" i="1" s="1"/>
  <c r="S517" i="1" s="1"/>
  <c r="P518" i="1"/>
  <c r="Q518" i="1" s="1"/>
  <c r="S518" i="1" s="1"/>
  <c r="P519" i="1"/>
  <c r="Q519" i="1" s="1"/>
  <c r="S519" i="1" s="1"/>
  <c r="P520" i="1"/>
  <c r="Q520" i="1" s="1"/>
  <c r="S520" i="1" s="1"/>
  <c r="P521" i="1"/>
  <c r="Q521" i="1" s="1"/>
  <c r="S521" i="1" s="1"/>
  <c r="P522" i="1"/>
  <c r="Q522" i="1" s="1"/>
  <c r="S522" i="1" s="1"/>
  <c r="P523" i="1"/>
  <c r="Q523" i="1" s="1"/>
  <c r="S523" i="1" s="1"/>
  <c r="P524" i="1"/>
  <c r="Q524" i="1" s="1"/>
  <c r="S524" i="1" s="1"/>
  <c r="P525" i="1"/>
  <c r="Q525" i="1" s="1"/>
  <c r="S525" i="1" s="1"/>
  <c r="P526" i="1"/>
  <c r="Q526" i="1" s="1"/>
  <c r="S526" i="1" s="1"/>
  <c r="P527" i="1"/>
  <c r="Q527" i="1" s="1"/>
  <c r="S527" i="1" s="1"/>
  <c r="P528" i="1"/>
  <c r="Q528" i="1" s="1"/>
  <c r="S528" i="1" s="1"/>
  <c r="P529" i="1"/>
  <c r="Q529" i="1" s="1"/>
  <c r="S529" i="1" s="1"/>
  <c r="P530" i="1"/>
  <c r="Q530" i="1" s="1"/>
  <c r="S530" i="1" s="1"/>
  <c r="P531" i="1"/>
  <c r="Q531" i="1" s="1"/>
  <c r="S531" i="1" s="1"/>
  <c r="P532" i="1"/>
  <c r="Q532" i="1" s="1"/>
  <c r="S532" i="1" s="1"/>
  <c r="P533" i="1"/>
  <c r="Q533" i="1" s="1"/>
  <c r="S533" i="1" s="1"/>
  <c r="P534" i="1"/>
  <c r="Q534" i="1" s="1"/>
  <c r="S534" i="1" s="1"/>
  <c r="P535" i="1"/>
  <c r="Q535" i="1" s="1"/>
  <c r="S535" i="1" s="1"/>
  <c r="P536" i="1"/>
  <c r="Q536" i="1" s="1"/>
  <c r="S536" i="1" s="1"/>
  <c r="P537" i="1"/>
  <c r="Q537" i="1" s="1"/>
  <c r="S537" i="1" s="1"/>
  <c r="P538" i="1"/>
  <c r="Q538" i="1" s="1"/>
  <c r="S538" i="1" s="1"/>
  <c r="P539" i="1"/>
  <c r="Q539" i="1" s="1"/>
  <c r="S539" i="1" s="1"/>
  <c r="P540" i="1"/>
  <c r="Q540" i="1" s="1"/>
  <c r="S540" i="1" s="1"/>
  <c r="P541" i="1"/>
  <c r="Q541" i="1" s="1"/>
  <c r="S541" i="1" s="1"/>
  <c r="P542" i="1"/>
  <c r="Q542" i="1" s="1"/>
  <c r="S542" i="1" s="1"/>
  <c r="P543" i="1"/>
  <c r="Q543" i="1" s="1"/>
  <c r="S543" i="1" s="1"/>
  <c r="P544" i="1"/>
  <c r="Q544" i="1" s="1"/>
  <c r="S544" i="1" s="1"/>
  <c r="P545" i="1"/>
  <c r="Q545" i="1" s="1"/>
  <c r="S545" i="1" s="1"/>
  <c r="P546" i="1"/>
  <c r="Q546" i="1" s="1"/>
  <c r="S546" i="1" s="1"/>
  <c r="P547" i="1"/>
  <c r="Q547" i="1" s="1"/>
  <c r="S547" i="1" s="1"/>
  <c r="P548" i="1"/>
  <c r="Q548" i="1" s="1"/>
  <c r="S548" i="1" s="1"/>
  <c r="P549" i="1"/>
  <c r="Q549" i="1" s="1"/>
  <c r="S549" i="1" s="1"/>
  <c r="P550" i="1"/>
  <c r="Q550" i="1" s="1"/>
  <c r="S550" i="1" s="1"/>
  <c r="P551" i="1"/>
  <c r="Q551" i="1" s="1"/>
  <c r="S551" i="1" s="1"/>
  <c r="P552" i="1"/>
  <c r="Q552" i="1" s="1"/>
  <c r="S552" i="1" s="1"/>
  <c r="P553" i="1"/>
  <c r="Q553" i="1" s="1"/>
  <c r="S553" i="1" s="1"/>
  <c r="P554" i="1"/>
  <c r="Q554" i="1" s="1"/>
  <c r="S554" i="1" s="1"/>
  <c r="P555" i="1"/>
  <c r="Q555" i="1" s="1"/>
  <c r="S555" i="1" s="1"/>
  <c r="P556" i="1"/>
  <c r="Q556" i="1" s="1"/>
  <c r="S556" i="1" s="1"/>
  <c r="P557" i="1"/>
  <c r="Q557" i="1" s="1"/>
  <c r="S557" i="1" s="1"/>
  <c r="P558" i="1"/>
  <c r="Q558" i="1" s="1"/>
  <c r="S558" i="1" s="1"/>
  <c r="P559" i="1"/>
  <c r="Q559" i="1" s="1"/>
  <c r="S559" i="1" s="1"/>
  <c r="P560" i="1"/>
  <c r="Q560" i="1" s="1"/>
  <c r="S560" i="1" s="1"/>
  <c r="P561" i="1"/>
  <c r="Q561" i="1" s="1"/>
  <c r="S561" i="1" s="1"/>
  <c r="P562" i="1"/>
  <c r="Q562" i="1" s="1"/>
  <c r="S562" i="1" s="1"/>
  <c r="P563" i="1"/>
  <c r="Q563" i="1" s="1"/>
  <c r="S563" i="1" s="1"/>
  <c r="P564" i="1"/>
  <c r="Q564" i="1" s="1"/>
  <c r="S564" i="1" s="1"/>
  <c r="P565" i="1"/>
  <c r="Q565" i="1" s="1"/>
  <c r="S565" i="1" s="1"/>
  <c r="P566" i="1"/>
  <c r="Q566" i="1" s="1"/>
  <c r="S566" i="1" s="1"/>
  <c r="P567" i="1"/>
  <c r="Q567" i="1" s="1"/>
  <c r="S567" i="1" s="1"/>
  <c r="P568" i="1"/>
  <c r="Q568" i="1" s="1"/>
  <c r="S568" i="1" s="1"/>
  <c r="P569" i="1"/>
  <c r="Q569" i="1" s="1"/>
  <c r="S569" i="1" s="1"/>
  <c r="P570" i="1"/>
  <c r="Q570" i="1" s="1"/>
  <c r="S570" i="1" s="1"/>
  <c r="P571" i="1"/>
  <c r="Q571" i="1" s="1"/>
  <c r="S571" i="1" s="1"/>
  <c r="P572" i="1"/>
  <c r="Q572" i="1" s="1"/>
  <c r="S572" i="1" s="1"/>
  <c r="P573" i="1"/>
  <c r="Q573" i="1" s="1"/>
  <c r="S573" i="1" s="1"/>
  <c r="P574" i="1"/>
  <c r="Q574" i="1" s="1"/>
  <c r="S574" i="1" s="1"/>
  <c r="P575" i="1"/>
  <c r="Q575" i="1" s="1"/>
  <c r="S575" i="1" s="1"/>
  <c r="P576" i="1"/>
  <c r="Q576" i="1" s="1"/>
  <c r="S576" i="1" s="1"/>
  <c r="P577" i="1"/>
  <c r="Q577" i="1" s="1"/>
  <c r="S577" i="1" s="1"/>
  <c r="P578" i="1"/>
  <c r="Q578" i="1" s="1"/>
  <c r="S578" i="1" s="1"/>
  <c r="P579" i="1"/>
  <c r="Q579" i="1" s="1"/>
  <c r="S579" i="1" s="1"/>
  <c r="P580" i="1"/>
  <c r="Q580" i="1" s="1"/>
  <c r="S580" i="1" s="1"/>
  <c r="P581" i="1"/>
  <c r="Q581" i="1" s="1"/>
  <c r="S581" i="1" s="1"/>
  <c r="P582" i="1"/>
  <c r="Q582" i="1" s="1"/>
  <c r="S582" i="1" s="1"/>
  <c r="P583" i="1"/>
  <c r="Q583" i="1" s="1"/>
  <c r="S583" i="1" s="1"/>
  <c r="P584" i="1"/>
  <c r="Q584" i="1" s="1"/>
  <c r="S584" i="1" s="1"/>
  <c r="P585" i="1"/>
  <c r="Q585" i="1" s="1"/>
  <c r="S585" i="1" s="1"/>
  <c r="P586" i="1"/>
  <c r="Q586" i="1" s="1"/>
  <c r="S586" i="1" s="1"/>
  <c r="P587" i="1"/>
  <c r="Q587" i="1" s="1"/>
  <c r="S587" i="1" s="1"/>
  <c r="P588" i="1"/>
  <c r="Q588" i="1" s="1"/>
  <c r="S588" i="1" s="1"/>
  <c r="P589" i="1"/>
  <c r="Q589" i="1" s="1"/>
  <c r="S589" i="1" s="1"/>
  <c r="P590" i="1"/>
  <c r="Q590" i="1" s="1"/>
  <c r="S590" i="1" s="1"/>
  <c r="P591" i="1"/>
  <c r="Q591" i="1" s="1"/>
  <c r="S591" i="1" s="1"/>
  <c r="P592" i="1"/>
  <c r="Q592" i="1" s="1"/>
  <c r="S592" i="1" s="1"/>
  <c r="P593" i="1"/>
  <c r="Q593" i="1" s="1"/>
  <c r="S593" i="1" s="1"/>
  <c r="P594" i="1"/>
  <c r="Q594" i="1" s="1"/>
  <c r="S594" i="1" s="1"/>
  <c r="P595" i="1"/>
  <c r="Q595" i="1" s="1"/>
  <c r="S595" i="1" s="1"/>
  <c r="P596" i="1"/>
  <c r="Q596" i="1" s="1"/>
  <c r="S596" i="1" s="1"/>
  <c r="P597" i="1"/>
  <c r="Q597" i="1" s="1"/>
  <c r="S597" i="1" s="1"/>
  <c r="P598" i="1"/>
  <c r="Q598" i="1" s="1"/>
  <c r="S598" i="1" s="1"/>
  <c r="P599" i="1"/>
  <c r="Q599" i="1" s="1"/>
  <c r="S599" i="1" s="1"/>
  <c r="P600" i="1"/>
  <c r="Q600" i="1" s="1"/>
  <c r="S600" i="1" s="1"/>
  <c r="P601" i="1"/>
  <c r="Q601" i="1" s="1"/>
  <c r="S601" i="1" s="1"/>
  <c r="P602" i="1"/>
  <c r="Q602" i="1" s="1"/>
  <c r="S602" i="1" s="1"/>
  <c r="P603" i="1"/>
  <c r="Q603" i="1" s="1"/>
  <c r="S603" i="1" s="1"/>
  <c r="P604" i="1"/>
  <c r="Q604" i="1" s="1"/>
  <c r="S604" i="1" s="1"/>
  <c r="P605" i="1"/>
  <c r="Q605" i="1" s="1"/>
  <c r="S605" i="1" s="1"/>
  <c r="P606" i="1"/>
  <c r="Q606" i="1" s="1"/>
  <c r="S606" i="1" s="1"/>
  <c r="P607" i="1"/>
  <c r="Q607" i="1" s="1"/>
  <c r="S607" i="1" s="1"/>
  <c r="P608" i="1"/>
  <c r="Q608" i="1" s="1"/>
  <c r="S608" i="1" s="1"/>
  <c r="P609" i="1"/>
  <c r="Q609" i="1" s="1"/>
  <c r="S609" i="1" s="1"/>
  <c r="P610" i="1"/>
  <c r="Q610" i="1" s="1"/>
  <c r="S610" i="1" s="1"/>
  <c r="P611" i="1"/>
  <c r="Q611" i="1" s="1"/>
  <c r="S611" i="1" s="1"/>
  <c r="P612" i="1"/>
  <c r="Q612" i="1" s="1"/>
  <c r="S612" i="1" s="1"/>
  <c r="P613" i="1"/>
  <c r="Q613" i="1" s="1"/>
  <c r="S613" i="1" s="1"/>
  <c r="P614" i="1"/>
  <c r="Q614" i="1" s="1"/>
  <c r="S614" i="1" s="1"/>
  <c r="P615" i="1"/>
  <c r="Q615" i="1" s="1"/>
  <c r="S615" i="1" s="1"/>
  <c r="P616" i="1"/>
  <c r="Q616" i="1" s="1"/>
  <c r="S616" i="1" s="1"/>
  <c r="P617" i="1"/>
  <c r="Q617" i="1" s="1"/>
  <c r="S617" i="1" s="1"/>
  <c r="P618" i="1"/>
  <c r="Q618" i="1" s="1"/>
  <c r="S618" i="1" s="1"/>
  <c r="P619" i="1"/>
  <c r="Q619" i="1" s="1"/>
  <c r="S619" i="1" s="1"/>
  <c r="P620" i="1"/>
  <c r="Q620" i="1" s="1"/>
  <c r="S620" i="1" s="1"/>
  <c r="P621" i="1"/>
  <c r="Q621" i="1" s="1"/>
  <c r="S621" i="1" s="1"/>
  <c r="P622" i="1"/>
  <c r="Q622" i="1" s="1"/>
  <c r="S622" i="1" s="1"/>
  <c r="P623" i="1"/>
  <c r="Q623" i="1" s="1"/>
  <c r="S623" i="1" s="1"/>
  <c r="P624" i="1"/>
  <c r="Q624" i="1" s="1"/>
  <c r="S624" i="1" s="1"/>
  <c r="P625" i="1"/>
  <c r="Q625" i="1" s="1"/>
  <c r="S625" i="1" s="1"/>
  <c r="P626" i="1"/>
  <c r="Q626" i="1" s="1"/>
  <c r="S626" i="1" s="1"/>
  <c r="P627" i="1"/>
  <c r="Q627" i="1" s="1"/>
  <c r="S627" i="1" s="1"/>
  <c r="P628" i="1"/>
  <c r="Q628" i="1" s="1"/>
  <c r="S628" i="1" s="1"/>
  <c r="P629" i="1"/>
  <c r="Q629" i="1" s="1"/>
  <c r="S629" i="1" s="1"/>
  <c r="P630" i="1"/>
  <c r="Q630" i="1" s="1"/>
  <c r="S630" i="1" s="1"/>
  <c r="P631" i="1"/>
  <c r="Q631" i="1" s="1"/>
  <c r="S631" i="1" s="1"/>
  <c r="P632" i="1"/>
  <c r="Q632" i="1" s="1"/>
  <c r="S632" i="1" s="1"/>
  <c r="P633" i="1"/>
  <c r="Q633" i="1" s="1"/>
  <c r="S633" i="1" s="1"/>
  <c r="P634" i="1"/>
  <c r="Q634" i="1" s="1"/>
  <c r="S634" i="1" s="1"/>
  <c r="P635" i="1"/>
  <c r="Q635" i="1" s="1"/>
  <c r="S635" i="1" s="1"/>
  <c r="P636" i="1"/>
  <c r="Q636" i="1" s="1"/>
  <c r="S636" i="1" s="1"/>
  <c r="P637" i="1"/>
  <c r="Q637" i="1" s="1"/>
  <c r="S637" i="1" s="1"/>
  <c r="P638" i="1"/>
  <c r="Q638" i="1" s="1"/>
  <c r="S638" i="1" s="1"/>
  <c r="P639" i="1"/>
  <c r="Q639" i="1" s="1"/>
  <c r="S639" i="1" s="1"/>
  <c r="P640" i="1"/>
  <c r="Q640" i="1" s="1"/>
  <c r="S640" i="1" s="1"/>
  <c r="P641" i="1"/>
  <c r="Q641" i="1" s="1"/>
  <c r="S641" i="1" s="1"/>
  <c r="P642" i="1"/>
  <c r="Q642" i="1" s="1"/>
  <c r="S642" i="1" s="1"/>
  <c r="P643" i="1"/>
  <c r="Q643" i="1" s="1"/>
  <c r="S643" i="1" s="1"/>
  <c r="P644" i="1"/>
  <c r="Q644" i="1" s="1"/>
  <c r="S644" i="1" s="1"/>
  <c r="P645" i="1"/>
  <c r="Q645" i="1" s="1"/>
  <c r="S645" i="1" s="1"/>
  <c r="P646" i="1"/>
  <c r="Q646" i="1" s="1"/>
  <c r="S646" i="1" s="1"/>
  <c r="P647" i="1"/>
  <c r="Q647" i="1" s="1"/>
  <c r="S647" i="1" s="1"/>
  <c r="P648" i="1"/>
  <c r="Q648" i="1" s="1"/>
  <c r="S648" i="1" s="1"/>
  <c r="P649" i="1"/>
  <c r="Q649" i="1" s="1"/>
  <c r="S649" i="1" s="1"/>
  <c r="P650" i="1"/>
  <c r="Q650" i="1" s="1"/>
  <c r="S650" i="1" s="1"/>
  <c r="P651" i="1"/>
  <c r="Q651" i="1" s="1"/>
  <c r="S651" i="1" s="1"/>
  <c r="P652" i="1"/>
  <c r="Q652" i="1" s="1"/>
  <c r="S652" i="1" s="1"/>
  <c r="P653" i="1"/>
  <c r="Q653" i="1" s="1"/>
  <c r="S653" i="1" s="1"/>
  <c r="P654" i="1"/>
  <c r="Q654" i="1" s="1"/>
  <c r="S654" i="1" s="1"/>
  <c r="P655" i="1"/>
  <c r="Q655" i="1" s="1"/>
  <c r="S655" i="1" s="1"/>
  <c r="P656" i="1"/>
  <c r="Q656" i="1" s="1"/>
  <c r="S656" i="1" s="1"/>
  <c r="P657" i="1"/>
  <c r="Q657" i="1" s="1"/>
  <c r="S657" i="1" s="1"/>
  <c r="P658" i="1"/>
  <c r="Q658" i="1" s="1"/>
  <c r="S658" i="1" s="1"/>
  <c r="P659" i="1"/>
  <c r="Q659" i="1" s="1"/>
  <c r="S659" i="1" s="1"/>
  <c r="P660" i="1"/>
  <c r="Q660" i="1" s="1"/>
  <c r="S660" i="1" s="1"/>
  <c r="P661" i="1"/>
  <c r="Q661" i="1" s="1"/>
  <c r="S661" i="1" s="1"/>
  <c r="P662" i="1"/>
  <c r="Q662" i="1" s="1"/>
  <c r="S662" i="1" s="1"/>
  <c r="P663" i="1"/>
  <c r="Q663" i="1" s="1"/>
  <c r="S663" i="1" s="1"/>
  <c r="P664" i="1"/>
  <c r="Q664" i="1" s="1"/>
  <c r="S664" i="1" s="1"/>
  <c r="P665" i="1"/>
  <c r="Q665" i="1" s="1"/>
  <c r="S665" i="1" s="1"/>
  <c r="P666" i="1"/>
  <c r="Q666" i="1" s="1"/>
  <c r="S666" i="1" s="1"/>
  <c r="P667" i="1"/>
  <c r="Q667" i="1" s="1"/>
  <c r="S667" i="1" s="1"/>
  <c r="P668" i="1"/>
  <c r="Q668" i="1" s="1"/>
  <c r="S668" i="1" s="1"/>
  <c r="P669" i="1"/>
  <c r="Q669" i="1" s="1"/>
  <c r="S669" i="1" s="1"/>
  <c r="P670" i="1"/>
  <c r="Q670" i="1" s="1"/>
  <c r="S670" i="1" s="1"/>
  <c r="P671" i="1"/>
  <c r="Q671" i="1" s="1"/>
  <c r="S671" i="1" s="1"/>
  <c r="P672" i="1"/>
  <c r="Q672" i="1" s="1"/>
  <c r="S672" i="1" s="1"/>
  <c r="P673" i="1"/>
  <c r="Q673" i="1" s="1"/>
  <c r="S673" i="1" s="1"/>
  <c r="P674" i="1"/>
  <c r="Q674" i="1" s="1"/>
  <c r="S674" i="1" s="1"/>
  <c r="P675" i="1"/>
  <c r="Q675" i="1" s="1"/>
  <c r="S675" i="1" s="1"/>
  <c r="P676" i="1"/>
  <c r="Q676" i="1" s="1"/>
  <c r="S676" i="1" s="1"/>
  <c r="P677" i="1"/>
  <c r="Q677" i="1" s="1"/>
  <c r="S677" i="1" s="1"/>
  <c r="P678" i="1"/>
  <c r="Q678" i="1" s="1"/>
  <c r="S678" i="1" s="1"/>
  <c r="P679" i="1"/>
  <c r="Q679" i="1" s="1"/>
  <c r="S679" i="1" s="1"/>
  <c r="P680" i="1"/>
  <c r="Q680" i="1" s="1"/>
  <c r="S680" i="1" s="1"/>
  <c r="P681" i="1"/>
  <c r="Q681" i="1" s="1"/>
  <c r="S681" i="1" s="1"/>
  <c r="P682" i="1"/>
  <c r="Q682" i="1" s="1"/>
  <c r="S682" i="1" s="1"/>
  <c r="P683" i="1"/>
  <c r="Q683" i="1" s="1"/>
  <c r="S683" i="1" s="1"/>
  <c r="P684" i="1"/>
  <c r="Q684" i="1" s="1"/>
  <c r="S684" i="1" s="1"/>
  <c r="P685" i="1"/>
  <c r="Q685" i="1" s="1"/>
  <c r="S685" i="1" s="1"/>
  <c r="P686" i="1"/>
  <c r="Q686" i="1" s="1"/>
  <c r="S686" i="1" s="1"/>
  <c r="P687" i="1"/>
  <c r="Q687" i="1" s="1"/>
  <c r="S687" i="1" s="1"/>
  <c r="P688" i="1"/>
  <c r="Q688" i="1" s="1"/>
  <c r="S688" i="1" s="1"/>
  <c r="P689" i="1"/>
  <c r="Q689" i="1" s="1"/>
  <c r="S689" i="1" s="1"/>
  <c r="P690" i="1"/>
  <c r="Q690" i="1" s="1"/>
  <c r="S690" i="1" s="1"/>
  <c r="P691" i="1"/>
  <c r="Q691" i="1" s="1"/>
  <c r="S691" i="1" s="1"/>
  <c r="P692" i="1"/>
  <c r="Q692" i="1" s="1"/>
  <c r="S692" i="1" s="1"/>
  <c r="P693" i="1"/>
  <c r="Q693" i="1" s="1"/>
  <c r="S693" i="1" s="1"/>
  <c r="P694" i="1"/>
  <c r="Q694" i="1" s="1"/>
  <c r="S694" i="1" s="1"/>
  <c r="P695" i="1"/>
  <c r="Q695" i="1" s="1"/>
  <c r="S695" i="1" s="1"/>
  <c r="P696" i="1"/>
  <c r="Q696" i="1" s="1"/>
  <c r="S696" i="1" s="1"/>
  <c r="P697" i="1"/>
  <c r="Q697" i="1" s="1"/>
  <c r="S697" i="1" s="1"/>
  <c r="P698" i="1"/>
  <c r="Q698" i="1" s="1"/>
  <c r="S698" i="1" s="1"/>
  <c r="P699" i="1"/>
  <c r="Q699" i="1" s="1"/>
  <c r="S699" i="1" s="1"/>
  <c r="P700" i="1"/>
  <c r="Q700" i="1" s="1"/>
  <c r="S700" i="1" s="1"/>
  <c r="P701" i="1"/>
  <c r="Q701" i="1" s="1"/>
  <c r="S701" i="1" s="1"/>
  <c r="P702" i="1"/>
  <c r="Q702" i="1" s="1"/>
  <c r="S702" i="1" s="1"/>
  <c r="P703" i="1"/>
  <c r="Q703" i="1" s="1"/>
  <c r="S703" i="1" s="1"/>
  <c r="P704" i="1"/>
  <c r="Q704" i="1" s="1"/>
  <c r="S704" i="1" s="1"/>
  <c r="P705" i="1"/>
  <c r="Q705" i="1" s="1"/>
  <c r="S705" i="1" s="1"/>
  <c r="P706" i="1"/>
  <c r="Q706" i="1" s="1"/>
  <c r="S706" i="1" s="1"/>
  <c r="P707" i="1"/>
  <c r="Q707" i="1" s="1"/>
  <c r="S707" i="1" s="1"/>
  <c r="P708" i="1"/>
  <c r="Q708" i="1" s="1"/>
  <c r="S708" i="1" s="1"/>
  <c r="P709" i="1"/>
  <c r="Q709" i="1" s="1"/>
  <c r="S709" i="1" s="1"/>
  <c r="P710" i="1"/>
  <c r="Q710" i="1" s="1"/>
  <c r="S710" i="1" s="1"/>
  <c r="P711" i="1"/>
  <c r="Q711" i="1" s="1"/>
  <c r="S711" i="1" s="1"/>
  <c r="P712" i="1"/>
  <c r="Q712" i="1" s="1"/>
  <c r="S712" i="1" s="1"/>
  <c r="P713" i="1"/>
  <c r="Q713" i="1" s="1"/>
  <c r="S713" i="1" s="1"/>
  <c r="P714" i="1"/>
  <c r="Q714" i="1" s="1"/>
  <c r="S714" i="1" s="1"/>
  <c r="P715" i="1"/>
  <c r="Q715" i="1" s="1"/>
  <c r="S715" i="1" s="1"/>
  <c r="P716" i="1"/>
  <c r="Q716" i="1" s="1"/>
  <c r="S716" i="1" s="1"/>
  <c r="P717" i="1"/>
  <c r="Q717" i="1" s="1"/>
  <c r="S717" i="1" s="1"/>
  <c r="P718" i="1"/>
  <c r="Q718" i="1" s="1"/>
  <c r="S718" i="1" s="1"/>
  <c r="P719" i="1"/>
  <c r="Q719" i="1" s="1"/>
  <c r="S719" i="1" s="1"/>
  <c r="P720" i="1"/>
  <c r="Q720" i="1" s="1"/>
  <c r="S720" i="1" s="1"/>
  <c r="P721" i="1"/>
  <c r="Q721" i="1" s="1"/>
  <c r="S721" i="1" s="1"/>
  <c r="P722" i="1"/>
  <c r="Q722" i="1" s="1"/>
  <c r="S722" i="1" s="1"/>
  <c r="P723" i="1"/>
  <c r="Q723" i="1" s="1"/>
  <c r="S723" i="1" s="1"/>
  <c r="P724" i="1"/>
  <c r="Q724" i="1" s="1"/>
  <c r="S724" i="1" s="1"/>
  <c r="P725" i="1"/>
  <c r="Q725" i="1" s="1"/>
  <c r="S725" i="1" s="1"/>
  <c r="P726" i="1"/>
  <c r="Q726" i="1" s="1"/>
  <c r="S726" i="1" s="1"/>
  <c r="P727" i="1"/>
  <c r="Q727" i="1" s="1"/>
  <c r="S727" i="1" s="1"/>
  <c r="P728" i="1"/>
  <c r="Q728" i="1" s="1"/>
  <c r="S728" i="1" s="1"/>
  <c r="P729" i="1"/>
  <c r="Q729" i="1" s="1"/>
  <c r="S729" i="1" s="1"/>
  <c r="P730" i="1"/>
  <c r="Q730" i="1" s="1"/>
  <c r="S730" i="1" s="1"/>
  <c r="P731" i="1"/>
  <c r="Q731" i="1" s="1"/>
  <c r="S731" i="1" s="1"/>
  <c r="P732" i="1"/>
  <c r="Q732" i="1" s="1"/>
  <c r="S732" i="1" s="1"/>
  <c r="P733" i="1"/>
  <c r="Q733" i="1" s="1"/>
  <c r="S733" i="1" s="1"/>
  <c r="P734" i="1"/>
  <c r="Q734" i="1" s="1"/>
  <c r="S734" i="1" s="1"/>
  <c r="P735" i="1"/>
  <c r="Q735" i="1" s="1"/>
  <c r="S735" i="1" s="1"/>
  <c r="P736" i="1"/>
  <c r="Q736" i="1" s="1"/>
  <c r="S736" i="1" s="1"/>
  <c r="P737" i="1"/>
  <c r="Q737" i="1" s="1"/>
  <c r="S737" i="1" s="1"/>
  <c r="P738" i="1"/>
  <c r="Q738" i="1" s="1"/>
  <c r="S738" i="1" s="1"/>
  <c r="P739" i="1"/>
  <c r="Q739" i="1" s="1"/>
  <c r="S739" i="1" s="1"/>
  <c r="P740" i="1"/>
  <c r="Q740" i="1" s="1"/>
  <c r="S740" i="1" s="1"/>
  <c r="P741" i="1"/>
  <c r="Q741" i="1" s="1"/>
  <c r="S741" i="1" s="1"/>
  <c r="P742" i="1"/>
  <c r="Q742" i="1" s="1"/>
  <c r="S742" i="1" s="1"/>
  <c r="P743" i="1"/>
  <c r="Q743" i="1" s="1"/>
  <c r="S743" i="1" s="1"/>
  <c r="P744" i="1"/>
  <c r="Q744" i="1" s="1"/>
  <c r="S744" i="1" s="1"/>
  <c r="P745" i="1"/>
  <c r="Q745" i="1" s="1"/>
  <c r="S745" i="1" s="1"/>
  <c r="P746" i="1"/>
  <c r="Q746" i="1" s="1"/>
  <c r="S746" i="1" s="1"/>
  <c r="P747" i="1"/>
  <c r="Q747" i="1" s="1"/>
  <c r="S747" i="1" s="1"/>
  <c r="P748" i="1"/>
  <c r="Q748" i="1" s="1"/>
  <c r="S748" i="1" s="1"/>
  <c r="P749" i="1"/>
  <c r="Q749" i="1" s="1"/>
  <c r="S749" i="1" s="1"/>
  <c r="P750" i="1"/>
  <c r="Q750" i="1" s="1"/>
  <c r="S750" i="1" s="1"/>
  <c r="P751" i="1"/>
  <c r="Q751" i="1" s="1"/>
  <c r="S751" i="1" s="1"/>
  <c r="P752" i="1"/>
  <c r="Q752" i="1" s="1"/>
  <c r="S752" i="1" s="1"/>
  <c r="P753" i="1"/>
  <c r="Q753" i="1" s="1"/>
  <c r="S753" i="1" s="1"/>
  <c r="P754" i="1"/>
  <c r="Q754" i="1" s="1"/>
  <c r="S754" i="1" s="1"/>
  <c r="P755" i="1"/>
  <c r="Q755" i="1" s="1"/>
  <c r="S755" i="1" s="1"/>
  <c r="P756" i="1"/>
  <c r="Q756" i="1" s="1"/>
  <c r="S756" i="1" s="1"/>
  <c r="P757" i="1"/>
  <c r="Q757" i="1" s="1"/>
  <c r="S757" i="1" s="1"/>
  <c r="P758" i="1"/>
  <c r="Q758" i="1" s="1"/>
  <c r="S758" i="1" s="1"/>
  <c r="P759" i="1"/>
  <c r="Q759" i="1" s="1"/>
  <c r="S759" i="1" s="1"/>
  <c r="P760" i="1"/>
  <c r="Q760" i="1" s="1"/>
  <c r="S760" i="1" s="1"/>
  <c r="P761" i="1"/>
  <c r="Q761" i="1" s="1"/>
  <c r="S761" i="1" s="1"/>
  <c r="P762" i="1"/>
  <c r="Q762" i="1" s="1"/>
  <c r="S762" i="1" s="1"/>
  <c r="P763" i="1"/>
  <c r="Q763" i="1" s="1"/>
  <c r="S763" i="1" s="1"/>
  <c r="P764" i="1"/>
  <c r="Q764" i="1" s="1"/>
  <c r="S764" i="1" s="1"/>
  <c r="P765" i="1"/>
  <c r="Q765" i="1" s="1"/>
  <c r="S765" i="1" s="1"/>
  <c r="P766" i="1"/>
  <c r="Q766" i="1" s="1"/>
  <c r="S766" i="1" s="1"/>
  <c r="P767" i="1"/>
  <c r="Q767" i="1" s="1"/>
  <c r="S767" i="1" s="1"/>
  <c r="P768" i="1"/>
  <c r="Q768" i="1" s="1"/>
  <c r="S768" i="1" s="1"/>
  <c r="P769" i="1"/>
  <c r="Q769" i="1" s="1"/>
  <c r="S769" i="1" s="1"/>
  <c r="P770" i="1"/>
  <c r="Q770" i="1" s="1"/>
  <c r="S770" i="1" s="1"/>
  <c r="P771" i="1"/>
  <c r="Q771" i="1" s="1"/>
  <c r="S771" i="1" s="1"/>
  <c r="P772" i="1"/>
  <c r="Q772" i="1" s="1"/>
  <c r="S772" i="1" s="1"/>
  <c r="P773" i="1"/>
  <c r="Q773" i="1" s="1"/>
  <c r="S773" i="1" s="1"/>
  <c r="P774" i="1"/>
  <c r="Q774" i="1" s="1"/>
  <c r="S774" i="1" s="1"/>
  <c r="P775" i="1"/>
  <c r="Q775" i="1" s="1"/>
  <c r="S775" i="1" s="1"/>
  <c r="P776" i="1"/>
  <c r="Q776" i="1" s="1"/>
  <c r="S776" i="1" s="1"/>
  <c r="P777" i="1"/>
  <c r="Q777" i="1" s="1"/>
  <c r="S777" i="1" s="1"/>
  <c r="P778" i="1"/>
  <c r="Q778" i="1" s="1"/>
  <c r="S778" i="1" s="1"/>
  <c r="P779" i="1"/>
  <c r="Q779" i="1" s="1"/>
  <c r="S779" i="1" s="1"/>
  <c r="P780" i="1"/>
  <c r="Q780" i="1" s="1"/>
  <c r="S780" i="1" s="1"/>
  <c r="P781" i="1"/>
  <c r="Q781" i="1" s="1"/>
  <c r="S781" i="1" s="1"/>
  <c r="P782" i="1"/>
  <c r="Q782" i="1" s="1"/>
  <c r="S782" i="1" s="1"/>
  <c r="P783" i="1"/>
  <c r="Q783" i="1" s="1"/>
  <c r="S783" i="1" s="1"/>
  <c r="P784" i="1"/>
  <c r="Q784" i="1" s="1"/>
  <c r="S784" i="1" s="1"/>
  <c r="P785" i="1"/>
  <c r="Q785" i="1" s="1"/>
  <c r="S785" i="1" s="1"/>
  <c r="P786" i="1"/>
  <c r="Q786" i="1" s="1"/>
  <c r="S786" i="1" s="1"/>
  <c r="P787" i="1"/>
  <c r="Q787" i="1" s="1"/>
  <c r="S787" i="1" s="1"/>
  <c r="P788" i="1"/>
  <c r="Q788" i="1" s="1"/>
  <c r="S788" i="1" s="1"/>
  <c r="P789" i="1"/>
  <c r="Q789" i="1" s="1"/>
  <c r="S789" i="1" s="1"/>
  <c r="P790" i="1"/>
  <c r="Q790" i="1" s="1"/>
  <c r="S790" i="1" s="1"/>
  <c r="P791" i="1"/>
  <c r="Q791" i="1" s="1"/>
  <c r="S791" i="1" s="1"/>
  <c r="P792" i="1"/>
  <c r="Q792" i="1" s="1"/>
  <c r="S792" i="1" s="1"/>
  <c r="P793" i="1"/>
  <c r="Q793" i="1" s="1"/>
  <c r="S793" i="1" s="1"/>
  <c r="P794" i="1"/>
  <c r="Q794" i="1" s="1"/>
  <c r="S794" i="1" s="1"/>
  <c r="P795" i="1"/>
  <c r="Q795" i="1" s="1"/>
  <c r="S795" i="1" s="1"/>
  <c r="P796" i="1"/>
  <c r="Q796" i="1" s="1"/>
  <c r="S796" i="1" s="1"/>
  <c r="P797" i="1"/>
  <c r="Q797" i="1" s="1"/>
  <c r="S797" i="1" s="1"/>
  <c r="P798" i="1"/>
  <c r="Q798" i="1" s="1"/>
  <c r="S798" i="1" s="1"/>
  <c r="P799" i="1"/>
  <c r="Q799" i="1" s="1"/>
  <c r="S799" i="1" s="1"/>
  <c r="P800" i="1"/>
  <c r="Q800" i="1" s="1"/>
  <c r="S800" i="1" s="1"/>
  <c r="P801" i="1"/>
  <c r="Q801" i="1" s="1"/>
  <c r="S801" i="1" s="1"/>
  <c r="P802" i="1"/>
  <c r="Q802" i="1" s="1"/>
  <c r="S802" i="1" s="1"/>
  <c r="P803" i="1"/>
  <c r="Q803" i="1" s="1"/>
  <c r="S803" i="1" s="1"/>
  <c r="P804" i="1"/>
  <c r="Q804" i="1" s="1"/>
  <c r="S804" i="1" s="1"/>
  <c r="P805" i="1"/>
  <c r="Q805" i="1" s="1"/>
  <c r="S805" i="1" s="1"/>
  <c r="P806" i="1"/>
  <c r="Q806" i="1" s="1"/>
  <c r="S806" i="1" s="1"/>
  <c r="P807" i="1"/>
  <c r="Q807" i="1" s="1"/>
  <c r="S807" i="1" s="1"/>
  <c r="P808" i="1"/>
  <c r="Q808" i="1" s="1"/>
  <c r="S808" i="1" s="1"/>
  <c r="P809" i="1"/>
  <c r="Q809" i="1" s="1"/>
  <c r="S809" i="1" s="1"/>
  <c r="P810" i="1"/>
  <c r="Q810" i="1" s="1"/>
  <c r="S810" i="1" s="1"/>
  <c r="P811" i="1"/>
  <c r="Q811" i="1" s="1"/>
  <c r="S811" i="1" s="1"/>
  <c r="P812" i="1"/>
  <c r="Q812" i="1" s="1"/>
  <c r="S812" i="1" s="1"/>
  <c r="P813" i="1"/>
  <c r="Q813" i="1" s="1"/>
  <c r="S813" i="1" s="1"/>
  <c r="P814" i="1"/>
  <c r="Q814" i="1" s="1"/>
  <c r="S814" i="1" s="1"/>
  <c r="P815" i="1"/>
  <c r="Q815" i="1" s="1"/>
  <c r="S815" i="1" s="1"/>
  <c r="P816" i="1"/>
  <c r="Q816" i="1" s="1"/>
  <c r="S816" i="1" s="1"/>
  <c r="P817" i="1"/>
  <c r="Q817" i="1" s="1"/>
  <c r="S817" i="1" s="1"/>
  <c r="P818" i="1"/>
  <c r="Q818" i="1" s="1"/>
  <c r="S818" i="1" s="1"/>
  <c r="P819" i="1"/>
  <c r="Q819" i="1" s="1"/>
  <c r="S819" i="1" s="1"/>
  <c r="P820" i="1"/>
  <c r="Q820" i="1" s="1"/>
  <c r="S820" i="1" s="1"/>
  <c r="P821" i="1"/>
  <c r="Q821" i="1" s="1"/>
  <c r="S821" i="1" s="1"/>
  <c r="P822" i="1"/>
  <c r="Q822" i="1" s="1"/>
  <c r="S822" i="1" s="1"/>
  <c r="P823" i="1"/>
  <c r="Q823" i="1" s="1"/>
  <c r="S823" i="1" s="1"/>
  <c r="P824" i="1"/>
  <c r="Q824" i="1" s="1"/>
  <c r="S824" i="1" s="1"/>
  <c r="P825" i="1"/>
  <c r="Q825" i="1" s="1"/>
  <c r="S825" i="1" s="1"/>
  <c r="P826" i="1"/>
  <c r="Q826" i="1" s="1"/>
  <c r="S826" i="1" s="1"/>
  <c r="P827" i="1"/>
  <c r="Q827" i="1" s="1"/>
  <c r="S827" i="1" s="1"/>
  <c r="P828" i="1"/>
  <c r="Q828" i="1" s="1"/>
  <c r="S828" i="1" s="1"/>
  <c r="P829" i="1"/>
  <c r="Q829" i="1" s="1"/>
  <c r="S829" i="1" s="1"/>
  <c r="P830" i="1"/>
  <c r="Q830" i="1" s="1"/>
  <c r="S830" i="1" s="1"/>
  <c r="P831" i="1"/>
  <c r="Q831" i="1" s="1"/>
  <c r="S831" i="1" s="1"/>
  <c r="P832" i="1"/>
  <c r="Q832" i="1" s="1"/>
  <c r="S832" i="1" s="1"/>
  <c r="P833" i="1"/>
  <c r="Q833" i="1" s="1"/>
  <c r="S833" i="1" s="1"/>
  <c r="P834" i="1"/>
  <c r="Q834" i="1" s="1"/>
  <c r="S834" i="1" s="1"/>
  <c r="P835" i="1"/>
  <c r="Q835" i="1" s="1"/>
  <c r="S835" i="1" s="1"/>
  <c r="P836" i="1"/>
  <c r="Q836" i="1" s="1"/>
  <c r="S836" i="1" s="1"/>
  <c r="P837" i="1"/>
  <c r="Q837" i="1" s="1"/>
  <c r="S837" i="1" s="1"/>
  <c r="P838" i="1"/>
  <c r="Q838" i="1" s="1"/>
  <c r="S838" i="1" s="1"/>
  <c r="P839" i="1"/>
  <c r="Q839" i="1" s="1"/>
  <c r="S839" i="1" s="1"/>
  <c r="P840" i="1"/>
  <c r="Q840" i="1" s="1"/>
  <c r="S840" i="1" s="1"/>
  <c r="P841" i="1"/>
  <c r="Q841" i="1" s="1"/>
  <c r="S841" i="1" s="1"/>
  <c r="P842" i="1"/>
  <c r="Q842" i="1" s="1"/>
  <c r="S842" i="1" s="1"/>
  <c r="P843" i="1"/>
  <c r="Q843" i="1" s="1"/>
  <c r="S843" i="1" s="1"/>
  <c r="P844" i="1"/>
  <c r="Q844" i="1" s="1"/>
  <c r="S844" i="1" s="1"/>
  <c r="P845" i="1"/>
  <c r="Q845" i="1" s="1"/>
  <c r="S845" i="1" s="1"/>
  <c r="P846" i="1"/>
  <c r="Q846" i="1" s="1"/>
  <c r="S846" i="1" s="1"/>
  <c r="P847" i="1"/>
  <c r="Q847" i="1" s="1"/>
  <c r="S847" i="1" s="1"/>
  <c r="P848" i="1"/>
  <c r="Q848" i="1" s="1"/>
  <c r="S848" i="1" s="1"/>
  <c r="P849" i="1"/>
  <c r="Q849" i="1" s="1"/>
  <c r="S849" i="1" s="1"/>
  <c r="P850" i="1"/>
  <c r="Q850" i="1" s="1"/>
  <c r="S850" i="1" s="1"/>
  <c r="P851" i="1"/>
  <c r="Q851" i="1" s="1"/>
  <c r="S851" i="1" s="1"/>
  <c r="P852" i="1"/>
  <c r="Q852" i="1" s="1"/>
  <c r="S852" i="1" s="1"/>
  <c r="P853" i="1"/>
  <c r="Q853" i="1" s="1"/>
  <c r="S853" i="1" s="1"/>
  <c r="P854" i="1"/>
  <c r="Q854" i="1" s="1"/>
  <c r="S854" i="1" s="1"/>
  <c r="P855" i="1"/>
  <c r="Q855" i="1" s="1"/>
  <c r="S855" i="1" s="1"/>
  <c r="P856" i="1"/>
  <c r="Q856" i="1" s="1"/>
  <c r="S856" i="1" s="1"/>
  <c r="P857" i="1"/>
  <c r="Q857" i="1" s="1"/>
  <c r="S857" i="1" s="1"/>
  <c r="P858" i="1"/>
  <c r="Q858" i="1" s="1"/>
  <c r="S858" i="1" s="1"/>
  <c r="P859" i="1"/>
  <c r="Q859" i="1" s="1"/>
  <c r="S859" i="1" s="1"/>
  <c r="P860" i="1"/>
  <c r="Q860" i="1" s="1"/>
  <c r="S860" i="1" s="1"/>
  <c r="P861" i="1"/>
  <c r="Q861" i="1" s="1"/>
  <c r="S861" i="1" s="1"/>
  <c r="P862" i="1"/>
  <c r="Q862" i="1" s="1"/>
  <c r="S862" i="1" s="1"/>
  <c r="P863" i="1"/>
  <c r="Q863" i="1" s="1"/>
  <c r="S863" i="1" s="1"/>
  <c r="P864" i="1"/>
  <c r="Q864" i="1" s="1"/>
  <c r="S864" i="1" s="1"/>
  <c r="P865" i="1"/>
  <c r="Q865" i="1" s="1"/>
  <c r="S865" i="1" s="1"/>
  <c r="P866" i="1"/>
  <c r="Q866" i="1" s="1"/>
  <c r="S866" i="1" s="1"/>
  <c r="P867" i="1"/>
  <c r="Q867" i="1" s="1"/>
  <c r="S867" i="1" s="1"/>
  <c r="P868" i="1"/>
  <c r="Q868" i="1" s="1"/>
  <c r="S868" i="1" s="1"/>
  <c r="P869" i="1"/>
  <c r="Q869" i="1" s="1"/>
  <c r="S869" i="1" s="1"/>
  <c r="P870" i="1"/>
  <c r="Q870" i="1" s="1"/>
  <c r="S870" i="1" s="1"/>
  <c r="P871" i="1"/>
  <c r="Q871" i="1" s="1"/>
  <c r="S871" i="1" s="1"/>
  <c r="P872" i="1"/>
  <c r="Q872" i="1" s="1"/>
  <c r="S872" i="1" s="1"/>
  <c r="P873" i="1"/>
  <c r="Q873" i="1" s="1"/>
  <c r="S873" i="1" s="1"/>
  <c r="P874" i="1"/>
  <c r="Q874" i="1" s="1"/>
  <c r="S874" i="1" s="1"/>
  <c r="P875" i="1"/>
  <c r="Q875" i="1" s="1"/>
  <c r="S875" i="1" s="1"/>
  <c r="P876" i="1"/>
  <c r="Q876" i="1" s="1"/>
  <c r="S876" i="1" s="1"/>
  <c r="P877" i="1"/>
  <c r="Q877" i="1" s="1"/>
  <c r="S877" i="1" s="1"/>
  <c r="P878" i="1"/>
  <c r="Q878" i="1" s="1"/>
  <c r="S878" i="1" s="1"/>
  <c r="P879" i="1"/>
  <c r="Q879" i="1" s="1"/>
  <c r="S879" i="1" s="1"/>
  <c r="P880" i="1"/>
  <c r="Q880" i="1" s="1"/>
  <c r="S880" i="1" s="1"/>
  <c r="P881" i="1"/>
  <c r="Q881" i="1" s="1"/>
  <c r="S881" i="1" s="1"/>
  <c r="P882" i="1"/>
  <c r="Q882" i="1" s="1"/>
  <c r="S882" i="1" s="1"/>
  <c r="P883" i="1"/>
  <c r="Q883" i="1" s="1"/>
  <c r="S883" i="1" s="1"/>
  <c r="P884" i="1"/>
  <c r="Q884" i="1" s="1"/>
  <c r="S884" i="1" s="1"/>
  <c r="P885" i="1"/>
  <c r="Q885" i="1" s="1"/>
  <c r="S885" i="1" s="1"/>
  <c r="P886" i="1"/>
  <c r="Q886" i="1" s="1"/>
  <c r="S886" i="1" s="1"/>
  <c r="P887" i="1"/>
  <c r="Q887" i="1" s="1"/>
  <c r="S887" i="1" s="1"/>
  <c r="P888" i="1"/>
  <c r="Q888" i="1" s="1"/>
  <c r="S888" i="1" s="1"/>
  <c r="P889" i="1"/>
  <c r="Q889" i="1" s="1"/>
  <c r="S889" i="1" s="1"/>
  <c r="P890" i="1"/>
  <c r="Q890" i="1" s="1"/>
  <c r="S890" i="1" s="1"/>
  <c r="P891" i="1"/>
  <c r="Q891" i="1" s="1"/>
  <c r="S891" i="1" s="1"/>
  <c r="P892" i="1"/>
  <c r="Q892" i="1" s="1"/>
  <c r="S892" i="1" s="1"/>
  <c r="P893" i="1"/>
  <c r="Q893" i="1" s="1"/>
  <c r="S893" i="1" s="1"/>
  <c r="P894" i="1"/>
  <c r="Q894" i="1" s="1"/>
  <c r="S894" i="1" s="1"/>
  <c r="P895" i="1"/>
  <c r="Q895" i="1" s="1"/>
  <c r="S895" i="1" s="1"/>
  <c r="P896" i="1"/>
  <c r="Q896" i="1" s="1"/>
  <c r="S896" i="1" s="1"/>
  <c r="P897" i="1"/>
  <c r="Q897" i="1" s="1"/>
  <c r="S897" i="1" s="1"/>
  <c r="P898" i="1"/>
  <c r="Q898" i="1" s="1"/>
  <c r="S898" i="1" s="1"/>
  <c r="P899" i="1"/>
  <c r="Q899" i="1" s="1"/>
  <c r="S899" i="1" s="1"/>
  <c r="P900" i="1"/>
  <c r="Q900" i="1" s="1"/>
  <c r="S900" i="1" s="1"/>
  <c r="P901" i="1"/>
  <c r="Q901" i="1" s="1"/>
  <c r="S901" i="1" s="1"/>
  <c r="P902" i="1"/>
  <c r="Q902" i="1" s="1"/>
  <c r="S902" i="1" s="1"/>
  <c r="P903" i="1"/>
  <c r="Q903" i="1" s="1"/>
  <c r="S903" i="1" s="1"/>
  <c r="P904" i="1"/>
  <c r="Q904" i="1" s="1"/>
  <c r="S904" i="1" s="1"/>
  <c r="P905" i="1"/>
  <c r="Q905" i="1" s="1"/>
  <c r="S905" i="1" s="1"/>
  <c r="P906" i="1"/>
  <c r="Q906" i="1" s="1"/>
  <c r="S906" i="1" s="1"/>
  <c r="P907" i="1"/>
  <c r="Q907" i="1" s="1"/>
  <c r="S907" i="1" s="1"/>
  <c r="P908" i="1"/>
  <c r="Q908" i="1" s="1"/>
  <c r="S908" i="1" s="1"/>
  <c r="P909" i="1"/>
  <c r="Q909" i="1" s="1"/>
  <c r="S909" i="1" s="1"/>
  <c r="P910" i="1"/>
  <c r="Q910" i="1" s="1"/>
  <c r="S910" i="1" s="1"/>
  <c r="P911" i="1"/>
  <c r="Q911" i="1" s="1"/>
  <c r="S911" i="1" s="1"/>
  <c r="P912" i="1"/>
  <c r="Q912" i="1" s="1"/>
  <c r="S912" i="1" s="1"/>
  <c r="P913" i="1"/>
  <c r="Q913" i="1" s="1"/>
  <c r="S913" i="1" s="1"/>
  <c r="P914" i="1"/>
  <c r="Q914" i="1" s="1"/>
  <c r="S914" i="1" s="1"/>
  <c r="P915" i="1"/>
  <c r="Q915" i="1" s="1"/>
  <c r="S915" i="1" s="1"/>
  <c r="P916" i="1"/>
  <c r="Q916" i="1" s="1"/>
  <c r="S916" i="1" s="1"/>
  <c r="P917" i="1"/>
  <c r="Q917" i="1" s="1"/>
  <c r="S917" i="1" s="1"/>
  <c r="P918" i="1"/>
  <c r="Q918" i="1" s="1"/>
  <c r="S918" i="1" s="1"/>
  <c r="P919" i="1"/>
  <c r="Q919" i="1" s="1"/>
  <c r="S919" i="1" s="1"/>
  <c r="P920" i="1"/>
  <c r="Q920" i="1" s="1"/>
  <c r="S920" i="1" s="1"/>
  <c r="P921" i="1"/>
  <c r="Q921" i="1" s="1"/>
  <c r="S921" i="1" s="1"/>
  <c r="P922" i="1"/>
  <c r="Q922" i="1" s="1"/>
  <c r="S922" i="1" s="1"/>
  <c r="P923" i="1"/>
  <c r="Q923" i="1" s="1"/>
  <c r="S923" i="1" s="1"/>
  <c r="P924" i="1"/>
  <c r="Q924" i="1" s="1"/>
  <c r="S924" i="1" s="1"/>
  <c r="P925" i="1"/>
  <c r="Q925" i="1" s="1"/>
  <c r="S925" i="1" s="1"/>
  <c r="P926" i="1"/>
  <c r="Q926" i="1" s="1"/>
  <c r="S926" i="1" s="1"/>
  <c r="P927" i="1"/>
  <c r="Q927" i="1" s="1"/>
  <c r="S927" i="1" s="1"/>
  <c r="P928" i="1"/>
  <c r="Q928" i="1" s="1"/>
  <c r="S928" i="1" s="1"/>
  <c r="P929" i="1"/>
  <c r="Q929" i="1" s="1"/>
  <c r="S929" i="1" s="1"/>
  <c r="P930" i="1"/>
  <c r="Q930" i="1" s="1"/>
  <c r="S930" i="1" s="1"/>
  <c r="P931" i="1"/>
  <c r="Q931" i="1" s="1"/>
  <c r="S931" i="1" s="1"/>
  <c r="P932" i="1"/>
  <c r="Q932" i="1" s="1"/>
  <c r="S932" i="1" s="1"/>
  <c r="P933" i="1"/>
  <c r="Q933" i="1" s="1"/>
  <c r="S933" i="1" s="1"/>
  <c r="P934" i="1"/>
  <c r="Q934" i="1" s="1"/>
  <c r="S934" i="1" s="1"/>
  <c r="P935" i="1"/>
  <c r="Q935" i="1" s="1"/>
  <c r="S935" i="1" s="1"/>
  <c r="P936" i="1"/>
  <c r="Q936" i="1" s="1"/>
  <c r="S936" i="1" s="1"/>
  <c r="P937" i="1"/>
  <c r="Q937" i="1" s="1"/>
  <c r="S937" i="1" s="1"/>
  <c r="P938" i="1"/>
  <c r="Q938" i="1" s="1"/>
  <c r="S938" i="1" s="1"/>
  <c r="P939" i="1"/>
  <c r="Q939" i="1" s="1"/>
  <c r="S939" i="1" s="1"/>
  <c r="P940" i="1"/>
  <c r="Q940" i="1" s="1"/>
  <c r="S940" i="1" s="1"/>
  <c r="P941" i="1"/>
  <c r="Q941" i="1" s="1"/>
  <c r="S941" i="1" s="1"/>
  <c r="P942" i="1"/>
  <c r="Q942" i="1" s="1"/>
  <c r="S942" i="1" s="1"/>
  <c r="P943" i="1"/>
  <c r="Q943" i="1" s="1"/>
  <c r="S943" i="1" s="1"/>
  <c r="P944" i="1"/>
  <c r="Q944" i="1" s="1"/>
  <c r="S944" i="1" s="1"/>
  <c r="P945" i="1"/>
  <c r="Q945" i="1" s="1"/>
  <c r="S945" i="1" s="1"/>
  <c r="P946" i="1"/>
  <c r="Q946" i="1" s="1"/>
  <c r="S946" i="1" s="1"/>
  <c r="P947" i="1"/>
  <c r="Q947" i="1" s="1"/>
  <c r="S947" i="1" s="1"/>
  <c r="P948" i="1"/>
  <c r="Q948" i="1" s="1"/>
  <c r="S948" i="1" s="1"/>
  <c r="P949" i="1"/>
  <c r="Q949" i="1" s="1"/>
  <c r="S949" i="1" s="1"/>
  <c r="P950" i="1"/>
  <c r="Q950" i="1" s="1"/>
  <c r="S950" i="1" s="1"/>
  <c r="P951" i="1"/>
  <c r="Q951" i="1" s="1"/>
  <c r="S951" i="1" s="1"/>
  <c r="P952" i="1"/>
  <c r="Q952" i="1" s="1"/>
  <c r="S952" i="1" s="1"/>
  <c r="P953" i="1"/>
  <c r="Q953" i="1" s="1"/>
  <c r="S953" i="1" s="1"/>
  <c r="P954" i="1"/>
  <c r="Q954" i="1" s="1"/>
  <c r="S954" i="1" s="1"/>
  <c r="P955" i="1"/>
  <c r="Q955" i="1" s="1"/>
  <c r="S955" i="1" s="1"/>
  <c r="P956" i="1"/>
  <c r="Q956" i="1" s="1"/>
  <c r="S956" i="1" s="1"/>
  <c r="P957" i="1"/>
  <c r="Q957" i="1" s="1"/>
  <c r="S957" i="1" s="1"/>
  <c r="P958" i="1"/>
  <c r="Q958" i="1" s="1"/>
  <c r="S958" i="1" s="1"/>
  <c r="P959" i="1"/>
  <c r="Q959" i="1" s="1"/>
  <c r="S959" i="1" s="1"/>
  <c r="P960" i="1"/>
  <c r="Q960" i="1" s="1"/>
  <c r="S960" i="1" s="1"/>
  <c r="P961" i="1"/>
  <c r="Q961" i="1" s="1"/>
  <c r="S961" i="1" s="1"/>
  <c r="P962" i="1"/>
  <c r="Q962" i="1" s="1"/>
  <c r="S962" i="1" s="1"/>
  <c r="P963" i="1"/>
  <c r="Q963" i="1" s="1"/>
  <c r="S963" i="1" s="1"/>
  <c r="P964" i="1"/>
  <c r="Q964" i="1" s="1"/>
  <c r="S964" i="1" s="1"/>
  <c r="P965" i="1"/>
  <c r="Q965" i="1" s="1"/>
  <c r="S965" i="1" s="1"/>
  <c r="P966" i="1"/>
  <c r="Q966" i="1" s="1"/>
  <c r="S966" i="1" s="1"/>
  <c r="P967" i="1"/>
  <c r="Q967" i="1" s="1"/>
  <c r="S967" i="1" s="1"/>
  <c r="P968" i="1"/>
  <c r="Q968" i="1" s="1"/>
  <c r="S968" i="1" s="1"/>
  <c r="P969" i="1"/>
  <c r="Q969" i="1" s="1"/>
  <c r="S969" i="1" s="1"/>
  <c r="P970" i="1"/>
  <c r="Q970" i="1" s="1"/>
  <c r="S970" i="1" s="1"/>
  <c r="P971" i="1"/>
  <c r="Q971" i="1" s="1"/>
  <c r="S971" i="1" s="1"/>
  <c r="P972" i="1"/>
  <c r="Q972" i="1" s="1"/>
  <c r="S972" i="1" s="1"/>
  <c r="P973" i="1"/>
  <c r="Q973" i="1" s="1"/>
  <c r="S973" i="1" s="1"/>
  <c r="P974" i="1"/>
  <c r="Q974" i="1" s="1"/>
  <c r="S974" i="1" s="1"/>
  <c r="P975" i="1"/>
  <c r="Q975" i="1" s="1"/>
  <c r="S975" i="1" s="1"/>
  <c r="P976" i="1"/>
  <c r="Q976" i="1" s="1"/>
  <c r="S976" i="1" s="1"/>
  <c r="P977" i="1"/>
  <c r="Q977" i="1" s="1"/>
  <c r="S977" i="1" s="1"/>
  <c r="P978" i="1"/>
  <c r="Q978" i="1" s="1"/>
  <c r="S978" i="1" s="1"/>
  <c r="P979" i="1"/>
  <c r="Q979" i="1" s="1"/>
  <c r="S979" i="1" s="1"/>
  <c r="P980" i="1"/>
  <c r="Q980" i="1" s="1"/>
  <c r="S980" i="1" s="1"/>
  <c r="P981" i="1"/>
  <c r="Q981" i="1" s="1"/>
  <c r="S981" i="1" s="1"/>
  <c r="P982" i="1"/>
  <c r="Q982" i="1" s="1"/>
  <c r="S982" i="1" s="1"/>
  <c r="P983" i="1"/>
  <c r="Q983" i="1" s="1"/>
  <c r="S983" i="1" s="1"/>
  <c r="P984" i="1"/>
  <c r="Q984" i="1" s="1"/>
  <c r="S984" i="1" s="1"/>
  <c r="P985" i="1"/>
  <c r="Q985" i="1" s="1"/>
  <c r="S985" i="1" s="1"/>
  <c r="P986" i="1"/>
  <c r="Q986" i="1" s="1"/>
  <c r="S986" i="1" s="1"/>
  <c r="P987" i="1"/>
  <c r="Q987" i="1" s="1"/>
  <c r="S987" i="1" s="1"/>
  <c r="P988" i="1"/>
  <c r="Q988" i="1" s="1"/>
  <c r="S988" i="1" s="1"/>
  <c r="P989" i="1"/>
  <c r="Q989" i="1" s="1"/>
  <c r="S989" i="1" s="1"/>
  <c r="P990" i="1"/>
  <c r="Q990" i="1" s="1"/>
  <c r="S990" i="1" s="1"/>
  <c r="P991" i="1"/>
  <c r="Q991" i="1" s="1"/>
  <c r="S991" i="1" s="1"/>
  <c r="P992" i="1"/>
  <c r="Q992" i="1" s="1"/>
  <c r="S992" i="1" s="1"/>
  <c r="P993" i="1"/>
  <c r="Q993" i="1" s="1"/>
  <c r="S993" i="1" s="1"/>
  <c r="P994" i="1"/>
  <c r="Q994" i="1" s="1"/>
  <c r="S994" i="1" s="1"/>
  <c r="P995" i="1"/>
  <c r="Q995" i="1" s="1"/>
  <c r="S995" i="1" s="1"/>
  <c r="P996" i="1"/>
  <c r="Q996" i="1" s="1"/>
  <c r="S996" i="1" s="1"/>
  <c r="P997" i="1"/>
  <c r="Q997" i="1" s="1"/>
  <c r="S997" i="1" s="1"/>
  <c r="P998" i="1"/>
  <c r="Q998" i="1" s="1"/>
  <c r="S998" i="1" s="1"/>
  <c r="P999" i="1"/>
  <c r="Q999" i="1" s="1"/>
  <c r="S999" i="1" s="1"/>
  <c r="P1000" i="1"/>
  <c r="Q1000" i="1" s="1"/>
  <c r="S1000" i="1" s="1"/>
  <c r="P1001" i="1"/>
  <c r="Q1001" i="1" s="1"/>
  <c r="S1001" i="1" s="1"/>
  <c r="P1002" i="1"/>
  <c r="Q1002" i="1" s="1"/>
  <c r="S1002" i="1" s="1"/>
  <c r="P1003" i="1"/>
  <c r="Q1003" i="1" s="1"/>
  <c r="S1003" i="1" s="1"/>
  <c r="P1004" i="1"/>
  <c r="Q1004" i="1" s="1"/>
  <c r="S1004" i="1" s="1"/>
  <c r="P1005" i="1"/>
  <c r="Q1005" i="1" s="1"/>
  <c r="S1005" i="1" s="1"/>
  <c r="P1006" i="1"/>
  <c r="Q1006" i="1" s="1"/>
  <c r="S1006" i="1" s="1"/>
  <c r="P1007" i="1"/>
  <c r="Q1007" i="1" s="1"/>
  <c r="S1007" i="1" s="1"/>
  <c r="P1008" i="1"/>
  <c r="Q1008" i="1" s="1"/>
  <c r="S1008" i="1" s="1"/>
  <c r="P1009" i="1"/>
  <c r="Q1009" i="1" s="1"/>
  <c r="S1009" i="1" s="1"/>
  <c r="P1010" i="1"/>
  <c r="Q1010" i="1" s="1"/>
  <c r="S1010" i="1" s="1"/>
  <c r="P1011" i="1"/>
  <c r="Q1011" i="1" s="1"/>
  <c r="S1011" i="1" s="1"/>
  <c r="P1012" i="1"/>
  <c r="Q1012" i="1" s="1"/>
  <c r="S1012" i="1" s="1"/>
  <c r="P1013" i="1"/>
  <c r="Q1013" i="1" s="1"/>
  <c r="S1013" i="1" s="1"/>
  <c r="P1014" i="1"/>
  <c r="Q1014" i="1" s="1"/>
  <c r="S1014" i="1" s="1"/>
  <c r="P1015" i="1"/>
  <c r="Q1015" i="1" s="1"/>
  <c r="S1015" i="1" s="1"/>
  <c r="P1016" i="1"/>
  <c r="Q1016" i="1" s="1"/>
  <c r="S1016" i="1" s="1"/>
  <c r="P1017" i="1"/>
  <c r="Q1017" i="1" s="1"/>
  <c r="S1017" i="1" s="1"/>
  <c r="P1018" i="1"/>
  <c r="Q1018" i="1" s="1"/>
  <c r="S1018" i="1" s="1"/>
  <c r="P1019" i="1"/>
  <c r="Q1019" i="1" s="1"/>
  <c r="S1019" i="1" s="1"/>
  <c r="P1020" i="1"/>
  <c r="Q1020" i="1" s="1"/>
  <c r="S1020" i="1" s="1"/>
  <c r="P1021" i="1"/>
  <c r="Q1021" i="1" s="1"/>
  <c r="S1021" i="1" s="1"/>
  <c r="P1022" i="1"/>
  <c r="Q1022" i="1" s="1"/>
  <c r="S1022" i="1" s="1"/>
  <c r="P1023" i="1"/>
  <c r="Q1023" i="1" s="1"/>
  <c r="S1023" i="1" s="1"/>
  <c r="P1024" i="1"/>
  <c r="Q1024" i="1" s="1"/>
  <c r="S1024" i="1" s="1"/>
  <c r="P1025" i="1"/>
  <c r="Q1025" i="1" s="1"/>
  <c r="S1025" i="1" s="1"/>
  <c r="P1026" i="1"/>
  <c r="Q1026" i="1" s="1"/>
  <c r="S1026" i="1" s="1"/>
  <c r="P1027" i="1"/>
  <c r="Q1027" i="1" s="1"/>
  <c r="S1027" i="1" s="1"/>
  <c r="P1028" i="1"/>
  <c r="Q1028" i="1" s="1"/>
  <c r="S1028" i="1" s="1"/>
  <c r="P1029" i="1"/>
  <c r="Q1029" i="1" s="1"/>
  <c r="S1029" i="1" s="1"/>
  <c r="P1030" i="1"/>
  <c r="Q1030" i="1" s="1"/>
  <c r="S1030" i="1" s="1"/>
  <c r="P1031" i="1"/>
  <c r="Q1031" i="1" s="1"/>
  <c r="S1031" i="1" s="1"/>
  <c r="P1032" i="1"/>
  <c r="Q1032" i="1" s="1"/>
  <c r="S1032" i="1" s="1"/>
  <c r="P1033" i="1"/>
  <c r="Q1033" i="1" s="1"/>
  <c r="S1033" i="1" s="1"/>
  <c r="P1034" i="1"/>
  <c r="Q1034" i="1" s="1"/>
  <c r="S1034" i="1" s="1"/>
  <c r="P1035" i="1"/>
  <c r="Q1035" i="1" s="1"/>
  <c r="S1035" i="1" s="1"/>
  <c r="P1036" i="1"/>
  <c r="Q1036" i="1" s="1"/>
  <c r="S1036" i="1" s="1"/>
  <c r="P1037" i="1"/>
  <c r="Q1037" i="1" s="1"/>
  <c r="S1037" i="1" s="1"/>
  <c r="P1038" i="1"/>
  <c r="Q1038" i="1" s="1"/>
  <c r="S1038" i="1" s="1"/>
  <c r="P1039" i="1"/>
  <c r="Q1039" i="1" s="1"/>
  <c r="S1039" i="1" s="1"/>
  <c r="P1040" i="1"/>
  <c r="Q1040" i="1" s="1"/>
  <c r="S1040" i="1" s="1"/>
  <c r="P1041" i="1"/>
  <c r="Q1041" i="1" s="1"/>
  <c r="S1041" i="1" s="1"/>
  <c r="P1042" i="1"/>
  <c r="Q1042" i="1" s="1"/>
  <c r="S1042" i="1" s="1"/>
  <c r="P1043" i="1"/>
  <c r="Q1043" i="1" s="1"/>
  <c r="S1043" i="1" s="1"/>
  <c r="P1044" i="1"/>
  <c r="Q1044" i="1" s="1"/>
  <c r="S1044" i="1" s="1"/>
  <c r="P1045" i="1"/>
  <c r="Q1045" i="1" s="1"/>
  <c r="S1045" i="1" s="1"/>
  <c r="P1046" i="1"/>
  <c r="Q1046" i="1" s="1"/>
  <c r="S1046" i="1" s="1"/>
  <c r="P1047" i="1"/>
  <c r="Q1047" i="1" s="1"/>
  <c r="S1047" i="1" s="1"/>
  <c r="P1048" i="1"/>
  <c r="Q1048" i="1" s="1"/>
  <c r="S1048" i="1" s="1"/>
  <c r="P1049" i="1"/>
  <c r="Q1049" i="1" s="1"/>
  <c r="S1049" i="1" s="1"/>
  <c r="P1050" i="1"/>
  <c r="Q1050" i="1" s="1"/>
  <c r="S1050" i="1" s="1"/>
  <c r="P1051" i="1"/>
  <c r="Q1051" i="1" s="1"/>
  <c r="S1051" i="1" s="1"/>
  <c r="P1052" i="1"/>
  <c r="Q1052" i="1" s="1"/>
  <c r="S1052" i="1" s="1"/>
  <c r="P1053" i="1"/>
  <c r="Q1053" i="1" s="1"/>
  <c r="S1053" i="1" s="1"/>
  <c r="P1054" i="1"/>
  <c r="Q1054" i="1" s="1"/>
  <c r="S1054" i="1" s="1"/>
  <c r="P1055" i="1"/>
  <c r="Q1055" i="1" s="1"/>
  <c r="S1055" i="1" s="1"/>
  <c r="P1056" i="1"/>
  <c r="Q1056" i="1" s="1"/>
  <c r="S1056" i="1" s="1"/>
  <c r="P1057" i="1"/>
  <c r="Q1057" i="1" s="1"/>
  <c r="S1057" i="1" s="1"/>
  <c r="P1058" i="1"/>
  <c r="Q1058" i="1" s="1"/>
  <c r="S1058" i="1" s="1"/>
  <c r="P1059" i="1"/>
  <c r="Q1059" i="1" s="1"/>
  <c r="S1059" i="1" s="1"/>
  <c r="P1060" i="1"/>
  <c r="Q1060" i="1" s="1"/>
  <c r="S1060" i="1" s="1"/>
  <c r="P1061" i="1"/>
  <c r="Q1061" i="1" s="1"/>
  <c r="S1061" i="1" s="1"/>
  <c r="P1062" i="1"/>
  <c r="Q1062" i="1" s="1"/>
  <c r="S1062" i="1" s="1"/>
  <c r="P1063" i="1"/>
  <c r="Q1063" i="1" s="1"/>
  <c r="S1063" i="1" s="1"/>
  <c r="P1064" i="1"/>
  <c r="Q1064" i="1" s="1"/>
  <c r="S1064" i="1" s="1"/>
  <c r="P1065" i="1"/>
  <c r="Q1065" i="1" s="1"/>
  <c r="S1065" i="1" s="1"/>
  <c r="P1066" i="1"/>
  <c r="Q1066" i="1" s="1"/>
  <c r="S1066" i="1" s="1"/>
  <c r="P1067" i="1"/>
  <c r="Q1067" i="1" s="1"/>
  <c r="S1067" i="1" s="1"/>
  <c r="P1068" i="1"/>
  <c r="Q1068" i="1" s="1"/>
  <c r="S1068" i="1" s="1"/>
  <c r="P1069" i="1"/>
  <c r="Q1069" i="1" s="1"/>
  <c r="S1069" i="1" s="1"/>
  <c r="P1070" i="1"/>
  <c r="Q1070" i="1" s="1"/>
  <c r="S1070" i="1" s="1"/>
  <c r="P1071" i="1"/>
  <c r="Q1071" i="1" s="1"/>
  <c r="S1071" i="1" s="1"/>
  <c r="P1072" i="1"/>
  <c r="Q1072" i="1" s="1"/>
  <c r="S1072" i="1" s="1"/>
  <c r="P1073" i="1"/>
  <c r="Q1073" i="1" s="1"/>
  <c r="S1073" i="1" s="1"/>
  <c r="P1074" i="1"/>
  <c r="Q1074" i="1" s="1"/>
  <c r="S1074" i="1" s="1"/>
  <c r="P1075" i="1"/>
  <c r="Q1075" i="1" s="1"/>
  <c r="S1075" i="1" s="1"/>
  <c r="P1076" i="1"/>
  <c r="Q1076" i="1" s="1"/>
  <c r="S1076" i="1" s="1"/>
  <c r="P1077" i="1"/>
  <c r="Q1077" i="1" s="1"/>
  <c r="S1077" i="1" s="1"/>
  <c r="P1078" i="1"/>
  <c r="Q1078" i="1" s="1"/>
  <c r="S1078" i="1" s="1"/>
  <c r="P1079" i="1"/>
  <c r="Q1079" i="1" s="1"/>
  <c r="S1079" i="1" s="1"/>
  <c r="P1080" i="1"/>
  <c r="Q1080" i="1" s="1"/>
  <c r="S1080" i="1" s="1"/>
  <c r="P1081" i="1"/>
  <c r="Q1081" i="1" s="1"/>
  <c r="S1081" i="1" s="1"/>
  <c r="P1082" i="1"/>
  <c r="Q1082" i="1" s="1"/>
  <c r="S1082" i="1" s="1"/>
  <c r="P1083" i="1"/>
  <c r="Q1083" i="1" s="1"/>
  <c r="S1083" i="1" s="1"/>
  <c r="P1084" i="1"/>
  <c r="Q1084" i="1" s="1"/>
  <c r="S1084" i="1" s="1"/>
  <c r="P1085" i="1"/>
  <c r="Q1085" i="1" s="1"/>
  <c r="S1085" i="1" s="1"/>
  <c r="P1086" i="1"/>
  <c r="Q1086" i="1" s="1"/>
  <c r="S1086" i="1" s="1"/>
  <c r="P1087" i="1"/>
  <c r="Q1087" i="1" s="1"/>
  <c r="S1087" i="1" s="1"/>
  <c r="P1088" i="1"/>
  <c r="Q1088" i="1" s="1"/>
  <c r="S1088" i="1" s="1"/>
  <c r="P1089" i="1"/>
  <c r="Q1089" i="1" s="1"/>
  <c r="S1089" i="1" s="1"/>
  <c r="P1090" i="1"/>
  <c r="Q1090" i="1" s="1"/>
  <c r="S1090" i="1" s="1"/>
  <c r="P1091" i="1"/>
  <c r="Q1091" i="1" s="1"/>
  <c r="S1091" i="1" s="1"/>
  <c r="P1092" i="1"/>
  <c r="Q1092" i="1" s="1"/>
  <c r="S1092" i="1" s="1"/>
  <c r="P1093" i="1"/>
  <c r="Q1093" i="1" s="1"/>
  <c r="S1093" i="1" s="1"/>
  <c r="P1094" i="1"/>
  <c r="Q1094" i="1" s="1"/>
  <c r="S1094" i="1" s="1"/>
  <c r="P1095" i="1"/>
  <c r="Q1095" i="1" s="1"/>
  <c r="S1095" i="1" s="1"/>
  <c r="P1096" i="1"/>
  <c r="Q1096" i="1" s="1"/>
  <c r="S1096" i="1" s="1"/>
  <c r="P1097" i="1"/>
  <c r="Q1097" i="1" s="1"/>
  <c r="S1097" i="1" s="1"/>
  <c r="P1098" i="1"/>
  <c r="Q1098" i="1" s="1"/>
  <c r="S1098" i="1" s="1"/>
  <c r="P1099" i="1"/>
  <c r="Q1099" i="1" s="1"/>
  <c r="S1099" i="1" s="1"/>
  <c r="P1100" i="1"/>
  <c r="Q1100" i="1" s="1"/>
  <c r="S1100" i="1" s="1"/>
  <c r="P1101" i="1"/>
  <c r="Q1101" i="1" s="1"/>
  <c r="S1101" i="1" s="1"/>
  <c r="P1102" i="1"/>
  <c r="Q1102" i="1" s="1"/>
  <c r="S1102" i="1" s="1"/>
  <c r="P1103" i="1"/>
  <c r="Q1103" i="1" s="1"/>
  <c r="S1103" i="1" s="1"/>
  <c r="P1104" i="1"/>
  <c r="Q1104" i="1" s="1"/>
  <c r="S1104" i="1" s="1"/>
  <c r="P1105" i="1"/>
  <c r="Q1105" i="1" s="1"/>
  <c r="S1105" i="1" s="1"/>
  <c r="P1106" i="1"/>
  <c r="Q1106" i="1" s="1"/>
  <c r="S1106" i="1" s="1"/>
  <c r="P1107" i="1"/>
  <c r="Q1107" i="1" s="1"/>
  <c r="S1107" i="1" s="1"/>
  <c r="P1108" i="1"/>
  <c r="Q1108" i="1" s="1"/>
  <c r="S1108" i="1" s="1"/>
  <c r="P1109" i="1"/>
  <c r="Q1109" i="1" s="1"/>
  <c r="S1109" i="1" s="1"/>
  <c r="P1110" i="1"/>
  <c r="Q1110" i="1" s="1"/>
  <c r="S1110" i="1" s="1"/>
  <c r="P1111" i="1"/>
  <c r="Q1111" i="1" s="1"/>
  <c r="S1111" i="1" s="1"/>
  <c r="P1112" i="1"/>
  <c r="Q1112" i="1" s="1"/>
  <c r="S1112" i="1" s="1"/>
  <c r="P1113" i="1"/>
  <c r="Q1113" i="1" s="1"/>
  <c r="S1113" i="1" s="1"/>
  <c r="P1114" i="1"/>
  <c r="Q1114" i="1" s="1"/>
  <c r="S1114" i="1" s="1"/>
  <c r="P1115" i="1"/>
  <c r="Q1115" i="1" s="1"/>
  <c r="S1115" i="1" s="1"/>
  <c r="P1116" i="1"/>
  <c r="Q1116" i="1" s="1"/>
  <c r="S1116" i="1" s="1"/>
  <c r="P1117" i="1"/>
  <c r="Q1117" i="1" s="1"/>
  <c r="S1117" i="1" s="1"/>
  <c r="P1118" i="1"/>
  <c r="Q1118" i="1" s="1"/>
  <c r="S1118" i="1" s="1"/>
  <c r="P1119" i="1"/>
  <c r="Q1119" i="1" s="1"/>
  <c r="S1119" i="1" s="1"/>
  <c r="P1120" i="1"/>
  <c r="Q1120" i="1" s="1"/>
  <c r="S1120" i="1" s="1"/>
  <c r="P1121" i="1"/>
  <c r="Q1121" i="1" s="1"/>
  <c r="S1121" i="1" s="1"/>
  <c r="P1122" i="1"/>
  <c r="Q1122" i="1" s="1"/>
  <c r="S1122" i="1" s="1"/>
  <c r="P1123" i="1"/>
  <c r="Q1123" i="1" s="1"/>
  <c r="S1123" i="1" s="1"/>
  <c r="P1124" i="1"/>
  <c r="Q1124" i="1" s="1"/>
  <c r="S1124" i="1" s="1"/>
  <c r="P1125" i="1"/>
  <c r="Q1125" i="1" s="1"/>
  <c r="S1125" i="1" s="1"/>
  <c r="P1126" i="1"/>
  <c r="Q1126" i="1" s="1"/>
  <c r="S1126" i="1" s="1"/>
  <c r="P1127" i="1"/>
  <c r="Q1127" i="1" s="1"/>
  <c r="S1127" i="1" s="1"/>
  <c r="P1128" i="1"/>
  <c r="Q1128" i="1" s="1"/>
  <c r="S1128" i="1" s="1"/>
  <c r="P1129" i="1"/>
  <c r="Q1129" i="1" s="1"/>
  <c r="S1129" i="1" s="1"/>
  <c r="P1130" i="1"/>
  <c r="Q1130" i="1" s="1"/>
  <c r="S1130" i="1" s="1"/>
  <c r="P1131" i="1"/>
  <c r="Q1131" i="1" s="1"/>
  <c r="S1131" i="1" s="1"/>
  <c r="P1132" i="1"/>
  <c r="Q1132" i="1" s="1"/>
  <c r="S1132" i="1" s="1"/>
  <c r="P1133" i="1"/>
  <c r="Q1133" i="1" s="1"/>
  <c r="S1133" i="1" s="1"/>
  <c r="P1134" i="1"/>
  <c r="Q1134" i="1" s="1"/>
  <c r="S1134" i="1" s="1"/>
  <c r="P1135" i="1"/>
  <c r="Q1135" i="1" s="1"/>
  <c r="S1135" i="1" s="1"/>
  <c r="P1136" i="1"/>
  <c r="Q1136" i="1" s="1"/>
  <c r="S1136" i="1" s="1"/>
  <c r="P1137" i="1"/>
  <c r="Q1137" i="1" s="1"/>
  <c r="S1137" i="1" s="1"/>
  <c r="P1138" i="1"/>
  <c r="Q1138" i="1" s="1"/>
  <c r="S1138" i="1" s="1"/>
  <c r="P1139" i="1"/>
  <c r="Q1139" i="1" s="1"/>
  <c r="S1139" i="1" s="1"/>
  <c r="P1140" i="1"/>
  <c r="Q1140" i="1" s="1"/>
  <c r="S1140" i="1" s="1"/>
  <c r="P1141" i="1"/>
  <c r="Q1141" i="1" s="1"/>
  <c r="S1141" i="1" s="1"/>
  <c r="P1142" i="1"/>
  <c r="Q1142" i="1" s="1"/>
  <c r="S1142" i="1" s="1"/>
  <c r="P1143" i="1"/>
  <c r="Q1143" i="1" s="1"/>
  <c r="S1143" i="1" s="1"/>
  <c r="P1144" i="1"/>
  <c r="Q1144" i="1" s="1"/>
  <c r="S1144" i="1" s="1"/>
  <c r="P1145" i="1"/>
  <c r="Q1145" i="1" s="1"/>
  <c r="S1145" i="1" s="1"/>
  <c r="P1146" i="1"/>
  <c r="Q1146" i="1" s="1"/>
  <c r="S1146" i="1" s="1"/>
  <c r="P1147" i="1"/>
  <c r="Q1147" i="1" s="1"/>
  <c r="S1147" i="1" s="1"/>
  <c r="P1148" i="1"/>
  <c r="Q1148" i="1" s="1"/>
  <c r="S1148" i="1" s="1"/>
  <c r="P1149" i="1"/>
  <c r="Q1149" i="1" s="1"/>
  <c r="S1149" i="1" s="1"/>
  <c r="P1150" i="1"/>
  <c r="Q1150" i="1" s="1"/>
  <c r="S1150" i="1" s="1"/>
  <c r="P1151" i="1"/>
  <c r="Q1151" i="1" s="1"/>
  <c r="S1151" i="1" s="1"/>
  <c r="P1152" i="1"/>
  <c r="Q1152" i="1" s="1"/>
  <c r="S1152" i="1" s="1"/>
  <c r="P1153" i="1"/>
  <c r="Q1153" i="1" s="1"/>
  <c r="S1153" i="1" s="1"/>
  <c r="P1154" i="1"/>
  <c r="Q1154" i="1" s="1"/>
  <c r="S1154" i="1" s="1"/>
  <c r="P1155" i="1"/>
  <c r="Q1155" i="1" s="1"/>
  <c r="S1155" i="1" s="1"/>
  <c r="P1156" i="1"/>
  <c r="Q1156" i="1" s="1"/>
  <c r="S1156" i="1" s="1"/>
  <c r="P1157" i="1"/>
  <c r="Q1157" i="1" s="1"/>
  <c r="S1157" i="1" s="1"/>
  <c r="P1158" i="1"/>
  <c r="Q1158" i="1" s="1"/>
  <c r="S1158" i="1" s="1"/>
  <c r="P1159" i="1"/>
  <c r="Q1159" i="1" s="1"/>
  <c r="S1159" i="1" s="1"/>
  <c r="P1160" i="1"/>
  <c r="Q1160" i="1" s="1"/>
  <c r="S1160" i="1" s="1"/>
  <c r="P1161" i="1"/>
  <c r="Q1161" i="1" s="1"/>
  <c r="S1161" i="1" s="1"/>
  <c r="P1162" i="1"/>
  <c r="Q1162" i="1" s="1"/>
  <c r="S1162" i="1" s="1"/>
  <c r="P1163" i="1"/>
  <c r="Q1163" i="1" s="1"/>
  <c r="S1163" i="1" s="1"/>
  <c r="P1164" i="1"/>
  <c r="Q1164" i="1" s="1"/>
  <c r="S1164" i="1" s="1"/>
  <c r="P1165" i="1"/>
  <c r="Q1165" i="1" s="1"/>
  <c r="S1165" i="1" s="1"/>
  <c r="P1166" i="1"/>
  <c r="Q1166" i="1" s="1"/>
  <c r="S1166" i="1" s="1"/>
  <c r="P1167" i="1"/>
  <c r="Q1167" i="1" s="1"/>
  <c r="S1167" i="1" s="1"/>
  <c r="P1168" i="1"/>
  <c r="Q1168" i="1" s="1"/>
  <c r="S1168" i="1" s="1"/>
  <c r="P1169" i="1"/>
  <c r="Q1169" i="1" s="1"/>
  <c r="S1169" i="1" s="1"/>
  <c r="P1170" i="1"/>
  <c r="Q1170" i="1" s="1"/>
  <c r="S1170" i="1" s="1"/>
  <c r="P1171" i="1"/>
  <c r="Q1171" i="1" s="1"/>
  <c r="S1171" i="1" s="1"/>
  <c r="P1172" i="1"/>
  <c r="Q1172" i="1" s="1"/>
  <c r="S1172" i="1" s="1"/>
  <c r="P1173" i="1"/>
  <c r="Q1173" i="1" s="1"/>
  <c r="S1173" i="1" s="1"/>
  <c r="P1174" i="1"/>
  <c r="Q1174" i="1" s="1"/>
  <c r="S1174" i="1" s="1"/>
  <c r="P1175" i="1"/>
  <c r="Q1175" i="1" s="1"/>
  <c r="S1175" i="1" s="1"/>
  <c r="P1176" i="1"/>
  <c r="Q1176" i="1" s="1"/>
  <c r="S1176" i="1" s="1"/>
  <c r="P1177" i="1"/>
  <c r="Q1177" i="1" s="1"/>
  <c r="S1177" i="1" s="1"/>
  <c r="P1178" i="1"/>
  <c r="Q1178" i="1" s="1"/>
  <c r="S1178" i="1" s="1"/>
  <c r="P1179" i="1"/>
  <c r="Q1179" i="1" s="1"/>
  <c r="S1179" i="1" s="1"/>
  <c r="P1180" i="1"/>
  <c r="Q1180" i="1" s="1"/>
  <c r="S1180" i="1" s="1"/>
  <c r="P1181" i="1"/>
  <c r="Q1181" i="1" s="1"/>
  <c r="S1181" i="1" s="1"/>
  <c r="P1182" i="1"/>
  <c r="Q1182" i="1" s="1"/>
  <c r="S1182" i="1" s="1"/>
  <c r="P1183" i="1"/>
  <c r="Q1183" i="1" s="1"/>
  <c r="S1183" i="1" s="1"/>
  <c r="P1184" i="1"/>
  <c r="Q1184" i="1" s="1"/>
  <c r="S1184" i="1" s="1"/>
  <c r="P1185" i="1"/>
  <c r="Q1185" i="1" s="1"/>
  <c r="S1185" i="1" s="1"/>
  <c r="P1186" i="1"/>
  <c r="Q1186" i="1" s="1"/>
  <c r="S1186" i="1" s="1"/>
  <c r="P1187" i="1"/>
  <c r="Q1187" i="1" s="1"/>
  <c r="S1187" i="1" s="1"/>
  <c r="P1188" i="1"/>
  <c r="Q1188" i="1" s="1"/>
  <c r="S1188" i="1" s="1"/>
  <c r="P1189" i="1"/>
  <c r="Q1189" i="1" s="1"/>
  <c r="S1189" i="1" s="1"/>
  <c r="P1190" i="1"/>
  <c r="Q1190" i="1" s="1"/>
  <c r="S1190" i="1" s="1"/>
  <c r="P1191" i="1"/>
  <c r="Q1191" i="1" s="1"/>
  <c r="S1191" i="1" s="1"/>
  <c r="P1192" i="1"/>
  <c r="Q1192" i="1" s="1"/>
  <c r="S1192" i="1" s="1"/>
  <c r="P1193" i="1"/>
  <c r="Q1193" i="1" s="1"/>
  <c r="S1193" i="1" s="1"/>
  <c r="P1194" i="1"/>
  <c r="Q1194" i="1" s="1"/>
  <c r="S1194" i="1" s="1"/>
  <c r="P1195" i="1"/>
  <c r="Q1195" i="1" s="1"/>
  <c r="S1195" i="1" s="1"/>
  <c r="P1196" i="1"/>
  <c r="Q1196" i="1" s="1"/>
  <c r="S1196" i="1" s="1"/>
  <c r="P1197" i="1"/>
  <c r="Q1197" i="1" s="1"/>
  <c r="S1197" i="1" s="1"/>
  <c r="P1198" i="1"/>
  <c r="Q1198" i="1" s="1"/>
  <c r="S1198" i="1" s="1"/>
  <c r="P1199" i="1"/>
  <c r="Q1199" i="1" s="1"/>
  <c r="S1199" i="1" s="1"/>
  <c r="P1200" i="1"/>
  <c r="Q1200" i="1" s="1"/>
  <c r="S1200" i="1" s="1"/>
  <c r="P1201" i="1"/>
  <c r="Q1201" i="1" s="1"/>
  <c r="S1201" i="1" s="1"/>
  <c r="P1202" i="1"/>
  <c r="Q1202" i="1" s="1"/>
  <c r="S1202" i="1" s="1"/>
  <c r="P1203" i="1"/>
  <c r="Q1203" i="1" s="1"/>
  <c r="S1203" i="1" s="1"/>
  <c r="P1204" i="1"/>
  <c r="Q1204" i="1" s="1"/>
  <c r="S1204" i="1" s="1"/>
  <c r="P1205" i="1"/>
  <c r="Q1205" i="1" s="1"/>
  <c r="S1205" i="1" s="1"/>
  <c r="P1206" i="1"/>
  <c r="Q1206" i="1" s="1"/>
  <c r="S1206" i="1" s="1"/>
  <c r="P1207" i="1"/>
  <c r="Q1207" i="1" s="1"/>
  <c r="S1207" i="1" s="1"/>
  <c r="P1208" i="1"/>
  <c r="Q1208" i="1" s="1"/>
  <c r="S1208" i="1" s="1"/>
  <c r="P1209" i="1"/>
  <c r="Q1209" i="1" s="1"/>
  <c r="S1209" i="1" s="1"/>
  <c r="P1210" i="1"/>
  <c r="Q1210" i="1" s="1"/>
  <c r="S1210" i="1" s="1"/>
  <c r="P1211" i="1"/>
  <c r="Q1211" i="1" s="1"/>
  <c r="S1211" i="1" s="1"/>
  <c r="P1212" i="1"/>
  <c r="Q1212" i="1" s="1"/>
  <c r="S1212" i="1" s="1"/>
  <c r="P1213" i="1"/>
  <c r="Q1213" i="1" s="1"/>
  <c r="S1213" i="1" s="1"/>
  <c r="P1214" i="1"/>
  <c r="Q1214" i="1" s="1"/>
  <c r="S1214" i="1" s="1"/>
  <c r="P1215" i="1"/>
  <c r="Q1215" i="1" s="1"/>
  <c r="S1215" i="1" s="1"/>
  <c r="P1216" i="1"/>
  <c r="Q1216" i="1" s="1"/>
  <c r="S1216" i="1" s="1"/>
  <c r="P1217" i="1"/>
  <c r="Q1217" i="1" s="1"/>
  <c r="S1217" i="1" s="1"/>
  <c r="P1218" i="1"/>
  <c r="Q1218" i="1" s="1"/>
  <c r="S1218" i="1" s="1"/>
  <c r="P1219" i="1"/>
  <c r="Q1219" i="1" s="1"/>
  <c r="S1219" i="1" s="1"/>
  <c r="P1220" i="1"/>
  <c r="Q1220" i="1" s="1"/>
  <c r="S1220" i="1" s="1"/>
  <c r="P1221" i="1"/>
  <c r="Q1221" i="1" s="1"/>
  <c r="S1221" i="1" s="1"/>
  <c r="P1222" i="1"/>
  <c r="Q1222" i="1" s="1"/>
  <c r="S1222" i="1" s="1"/>
  <c r="P1223" i="1"/>
  <c r="Q1223" i="1" s="1"/>
  <c r="S1223" i="1" s="1"/>
  <c r="P1224" i="1"/>
  <c r="Q1224" i="1" s="1"/>
  <c r="S1224" i="1" s="1"/>
  <c r="P1225" i="1"/>
  <c r="Q1225" i="1" s="1"/>
  <c r="S1225" i="1" s="1"/>
  <c r="P1226" i="1"/>
  <c r="Q1226" i="1" s="1"/>
  <c r="S1226" i="1" s="1"/>
  <c r="P1227" i="1"/>
  <c r="Q1227" i="1" s="1"/>
  <c r="S1227" i="1" s="1"/>
  <c r="P1228" i="1"/>
  <c r="Q1228" i="1" s="1"/>
  <c r="S1228" i="1" s="1"/>
  <c r="P1229" i="1"/>
  <c r="Q1229" i="1" s="1"/>
  <c r="S1229" i="1" s="1"/>
  <c r="P1230" i="1"/>
  <c r="Q1230" i="1" s="1"/>
  <c r="S1230" i="1" s="1"/>
  <c r="P1231" i="1"/>
  <c r="Q1231" i="1" s="1"/>
  <c r="S1231" i="1" s="1"/>
  <c r="P1232" i="1"/>
  <c r="Q1232" i="1" s="1"/>
  <c r="S1232" i="1" s="1"/>
  <c r="P1233" i="1"/>
  <c r="Q1233" i="1" s="1"/>
  <c r="S1233" i="1" s="1"/>
  <c r="P1234" i="1"/>
  <c r="Q1234" i="1" s="1"/>
  <c r="S1234" i="1" s="1"/>
  <c r="P1235" i="1"/>
  <c r="Q1235" i="1" s="1"/>
  <c r="S1235" i="1" s="1"/>
  <c r="P1236" i="1"/>
  <c r="Q1236" i="1" s="1"/>
  <c r="S1236" i="1" s="1"/>
  <c r="P1237" i="1"/>
  <c r="Q1237" i="1" s="1"/>
  <c r="S1237" i="1" s="1"/>
  <c r="P1238" i="1"/>
  <c r="Q1238" i="1" s="1"/>
  <c r="S1238" i="1" s="1"/>
  <c r="P1239" i="1"/>
  <c r="Q1239" i="1" s="1"/>
  <c r="S1239" i="1" s="1"/>
  <c r="P1240" i="1"/>
  <c r="Q1240" i="1" s="1"/>
  <c r="S1240" i="1" s="1"/>
  <c r="P1241" i="1"/>
  <c r="Q1241" i="1" s="1"/>
  <c r="S1241" i="1" s="1"/>
  <c r="P1242" i="1"/>
  <c r="Q1242" i="1" s="1"/>
  <c r="S1242" i="1" s="1"/>
  <c r="P1243" i="1"/>
  <c r="Q1243" i="1" s="1"/>
  <c r="S1243" i="1" s="1"/>
  <c r="P1244" i="1"/>
  <c r="Q1244" i="1" s="1"/>
  <c r="S1244" i="1" s="1"/>
  <c r="P1245" i="1"/>
  <c r="Q1245" i="1" s="1"/>
  <c r="S1245" i="1" s="1"/>
  <c r="P1246" i="1"/>
  <c r="Q1246" i="1" s="1"/>
  <c r="S1246" i="1" s="1"/>
  <c r="P1247" i="1"/>
  <c r="Q1247" i="1" s="1"/>
  <c r="S1247" i="1" s="1"/>
  <c r="P1248" i="1"/>
  <c r="Q1248" i="1" s="1"/>
  <c r="S1248" i="1" s="1"/>
  <c r="P1249" i="1"/>
  <c r="Q1249" i="1" s="1"/>
  <c r="S1249" i="1" s="1"/>
  <c r="P1250" i="1"/>
  <c r="Q1250" i="1" s="1"/>
  <c r="S1250" i="1" s="1"/>
  <c r="P1251" i="1"/>
  <c r="Q1251" i="1" s="1"/>
  <c r="S1251" i="1" s="1"/>
  <c r="P1252" i="1"/>
  <c r="Q1252" i="1" s="1"/>
  <c r="S1252" i="1" s="1"/>
  <c r="P1253" i="1"/>
  <c r="Q1253" i="1" s="1"/>
  <c r="S1253" i="1" s="1"/>
  <c r="P1254" i="1"/>
  <c r="Q1254" i="1" s="1"/>
  <c r="S1254" i="1" s="1"/>
  <c r="P1255" i="1"/>
  <c r="Q1255" i="1" s="1"/>
  <c r="S1255" i="1" s="1"/>
  <c r="P1256" i="1"/>
  <c r="Q1256" i="1" s="1"/>
  <c r="S1256" i="1" s="1"/>
  <c r="P1257" i="1"/>
  <c r="Q1257" i="1" s="1"/>
  <c r="S1257" i="1" s="1"/>
  <c r="P1258" i="1"/>
  <c r="Q1258" i="1" s="1"/>
  <c r="S1258" i="1" s="1"/>
  <c r="P1259" i="1"/>
  <c r="Q1259" i="1" s="1"/>
  <c r="S1259" i="1" s="1"/>
  <c r="P1260" i="1"/>
  <c r="Q1260" i="1" s="1"/>
  <c r="S1260" i="1" s="1"/>
  <c r="P1261" i="1"/>
  <c r="Q1261" i="1" s="1"/>
  <c r="S1261" i="1" s="1"/>
  <c r="P1262" i="1"/>
  <c r="Q1262" i="1" s="1"/>
  <c r="S1262" i="1" s="1"/>
  <c r="P1263" i="1"/>
  <c r="Q1263" i="1" s="1"/>
  <c r="S1263" i="1" s="1"/>
  <c r="P1264" i="1"/>
  <c r="Q1264" i="1" s="1"/>
  <c r="S1264" i="1" s="1"/>
  <c r="P1265" i="1"/>
  <c r="Q1265" i="1" s="1"/>
  <c r="S1265" i="1" s="1"/>
  <c r="P1266" i="1"/>
  <c r="Q1266" i="1" s="1"/>
  <c r="S1266" i="1" s="1"/>
  <c r="P1267" i="1"/>
  <c r="Q1267" i="1" s="1"/>
  <c r="S1267" i="1" s="1"/>
  <c r="P1268" i="1"/>
  <c r="Q1268" i="1" s="1"/>
  <c r="S1268" i="1" s="1"/>
  <c r="P1269" i="1"/>
  <c r="Q1269" i="1" s="1"/>
  <c r="S1269" i="1" s="1"/>
  <c r="P1270" i="1"/>
  <c r="Q1270" i="1" s="1"/>
  <c r="S1270" i="1" s="1"/>
  <c r="P1271" i="1"/>
  <c r="Q1271" i="1" s="1"/>
  <c r="S1271" i="1" s="1"/>
  <c r="P1272" i="1"/>
  <c r="Q1272" i="1" s="1"/>
  <c r="S1272" i="1" s="1"/>
  <c r="P1273" i="1"/>
  <c r="Q1273" i="1" s="1"/>
  <c r="S1273" i="1" s="1"/>
  <c r="P1274" i="1"/>
  <c r="Q1274" i="1" s="1"/>
  <c r="S1274" i="1" s="1"/>
  <c r="P1275" i="1"/>
  <c r="Q1275" i="1" s="1"/>
  <c r="S1275" i="1" s="1"/>
  <c r="P1276" i="1"/>
  <c r="Q1276" i="1" s="1"/>
  <c r="S1276" i="1" s="1"/>
  <c r="P1277" i="1"/>
  <c r="Q1277" i="1" s="1"/>
  <c r="S1277" i="1" s="1"/>
  <c r="P1278" i="1"/>
  <c r="Q1278" i="1" s="1"/>
  <c r="S1278" i="1" s="1"/>
  <c r="P1279" i="1"/>
  <c r="Q1279" i="1" s="1"/>
  <c r="S1279" i="1" s="1"/>
  <c r="P1280" i="1"/>
  <c r="Q1280" i="1" s="1"/>
  <c r="S1280" i="1" s="1"/>
  <c r="P1281" i="1"/>
  <c r="Q1281" i="1" s="1"/>
  <c r="S1281" i="1" s="1"/>
  <c r="P1282" i="1"/>
  <c r="Q1282" i="1" s="1"/>
  <c r="S1282" i="1" s="1"/>
  <c r="P1283" i="1"/>
  <c r="Q1283" i="1" s="1"/>
  <c r="S1283" i="1" s="1"/>
  <c r="P1284" i="1"/>
  <c r="Q1284" i="1" s="1"/>
  <c r="S1284" i="1" s="1"/>
  <c r="P1285" i="1"/>
  <c r="Q1285" i="1" s="1"/>
  <c r="S1285" i="1" s="1"/>
  <c r="P1286" i="1"/>
  <c r="Q1286" i="1" s="1"/>
  <c r="S1286" i="1" s="1"/>
  <c r="P1287" i="1"/>
  <c r="Q1287" i="1" s="1"/>
  <c r="S1287" i="1" s="1"/>
  <c r="P1288" i="1"/>
  <c r="Q1288" i="1" s="1"/>
  <c r="S1288" i="1" s="1"/>
  <c r="P1289" i="1"/>
  <c r="Q1289" i="1" s="1"/>
  <c r="S1289" i="1" s="1"/>
  <c r="P1290" i="1"/>
  <c r="Q1290" i="1" s="1"/>
  <c r="S1290" i="1" s="1"/>
  <c r="P1291" i="1"/>
  <c r="Q1291" i="1" s="1"/>
  <c r="S1291" i="1" s="1"/>
  <c r="P1292" i="1"/>
  <c r="Q1292" i="1" s="1"/>
  <c r="S1292" i="1" s="1"/>
  <c r="P1293" i="1"/>
  <c r="Q1293" i="1" s="1"/>
  <c r="S1293" i="1" s="1"/>
  <c r="P1294" i="1"/>
  <c r="Q1294" i="1" s="1"/>
  <c r="S1294" i="1" s="1"/>
  <c r="P1295" i="1"/>
  <c r="Q1295" i="1" s="1"/>
  <c r="S1295" i="1" s="1"/>
  <c r="P1296" i="1"/>
  <c r="Q1296" i="1" s="1"/>
  <c r="S1296" i="1" s="1"/>
  <c r="P1297" i="1"/>
  <c r="Q1297" i="1" s="1"/>
  <c r="S1297" i="1" s="1"/>
  <c r="P1298" i="1"/>
  <c r="Q1298" i="1" s="1"/>
  <c r="S1298" i="1" s="1"/>
  <c r="P1299" i="1"/>
  <c r="Q1299" i="1" s="1"/>
  <c r="S1299" i="1" s="1"/>
  <c r="P1300" i="1"/>
  <c r="Q1300" i="1" s="1"/>
  <c r="S1300" i="1" s="1"/>
  <c r="P1301" i="1"/>
  <c r="Q1301" i="1" s="1"/>
  <c r="S1301" i="1" s="1"/>
  <c r="P1302" i="1"/>
  <c r="Q1302" i="1" s="1"/>
  <c r="S1302" i="1" s="1"/>
  <c r="P1303" i="1"/>
  <c r="Q1303" i="1" s="1"/>
  <c r="S1303" i="1" s="1"/>
  <c r="P1304" i="1"/>
  <c r="Q1304" i="1" s="1"/>
  <c r="S1304" i="1" s="1"/>
  <c r="P1305" i="1"/>
  <c r="Q1305" i="1" s="1"/>
  <c r="S1305" i="1" s="1"/>
  <c r="P1306" i="1"/>
  <c r="Q1306" i="1" s="1"/>
  <c r="S1306" i="1" s="1"/>
  <c r="P1307" i="1"/>
  <c r="Q1307" i="1" s="1"/>
  <c r="S1307" i="1" s="1"/>
  <c r="P1308" i="1"/>
  <c r="Q1308" i="1" s="1"/>
  <c r="S1308" i="1" s="1"/>
  <c r="P1309" i="1"/>
  <c r="Q1309" i="1" s="1"/>
  <c r="S1309" i="1" s="1"/>
  <c r="P1310" i="1"/>
  <c r="Q1310" i="1" s="1"/>
  <c r="S1310" i="1" s="1"/>
  <c r="P1311" i="1"/>
  <c r="Q1311" i="1" s="1"/>
  <c r="S1311" i="1" s="1"/>
  <c r="P1312" i="1"/>
  <c r="Q1312" i="1" s="1"/>
  <c r="S1312" i="1" s="1"/>
  <c r="P1313" i="1"/>
  <c r="Q1313" i="1" s="1"/>
  <c r="S1313" i="1" s="1"/>
  <c r="P1314" i="1"/>
  <c r="Q1314" i="1" s="1"/>
  <c r="S1314" i="1" s="1"/>
  <c r="P1315" i="1"/>
  <c r="Q1315" i="1" s="1"/>
  <c r="S1315" i="1" s="1"/>
  <c r="P1316" i="1"/>
  <c r="Q1316" i="1" s="1"/>
  <c r="S1316" i="1" s="1"/>
  <c r="P1317" i="1"/>
  <c r="Q1317" i="1" s="1"/>
  <c r="S1317" i="1" s="1"/>
  <c r="P1318" i="1"/>
  <c r="Q1318" i="1" s="1"/>
  <c r="S1318" i="1" s="1"/>
  <c r="P1319" i="1"/>
  <c r="Q1319" i="1" s="1"/>
  <c r="S1319" i="1" s="1"/>
  <c r="P1320" i="1"/>
  <c r="Q1320" i="1" s="1"/>
  <c r="S1320" i="1" s="1"/>
  <c r="P1321" i="1"/>
  <c r="Q1321" i="1" s="1"/>
  <c r="S1321" i="1" s="1"/>
  <c r="P1322" i="1"/>
  <c r="Q1322" i="1" s="1"/>
  <c r="S1322" i="1" s="1"/>
  <c r="P1323" i="1"/>
  <c r="Q1323" i="1" s="1"/>
  <c r="S1323" i="1" s="1"/>
  <c r="P1324" i="1"/>
  <c r="Q1324" i="1" s="1"/>
  <c r="S1324" i="1" s="1"/>
  <c r="P1325" i="1"/>
  <c r="Q1325" i="1" s="1"/>
  <c r="S1325" i="1" s="1"/>
  <c r="P1326" i="1"/>
  <c r="Q1326" i="1" s="1"/>
  <c r="S1326" i="1" s="1"/>
  <c r="P1327" i="1"/>
  <c r="Q1327" i="1" s="1"/>
  <c r="S1327" i="1" s="1"/>
  <c r="P1328" i="1"/>
  <c r="Q1328" i="1" s="1"/>
  <c r="S1328" i="1" s="1"/>
  <c r="P1329" i="1"/>
  <c r="Q1329" i="1" s="1"/>
  <c r="S1329" i="1" s="1"/>
  <c r="P1330" i="1"/>
  <c r="Q1330" i="1" s="1"/>
  <c r="S1330" i="1" s="1"/>
  <c r="P1331" i="1"/>
  <c r="Q1331" i="1" s="1"/>
  <c r="S1331" i="1" s="1"/>
  <c r="P1332" i="1"/>
  <c r="Q1332" i="1" s="1"/>
  <c r="S1332" i="1" s="1"/>
  <c r="P1333" i="1"/>
  <c r="Q1333" i="1" s="1"/>
  <c r="S1333" i="1" s="1"/>
  <c r="P1334" i="1"/>
  <c r="Q1334" i="1" s="1"/>
  <c r="S1334" i="1" s="1"/>
  <c r="P1335" i="1"/>
  <c r="Q1335" i="1" s="1"/>
  <c r="S1335" i="1" s="1"/>
  <c r="P1336" i="1"/>
  <c r="Q1336" i="1" s="1"/>
  <c r="S1336" i="1" s="1"/>
  <c r="P1337" i="1"/>
  <c r="Q1337" i="1" s="1"/>
  <c r="S1337" i="1" s="1"/>
  <c r="P1338" i="1"/>
  <c r="Q1338" i="1" s="1"/>
  <c r="S1338" i="1" s="1"/>
  <c r="P1339" i="1"/>
  <c r="Q1339" i="1" s="1"/>
  <c r="S1339" i="1" s="1"/>
  <c r="P1340" i="1"/>
  <c r="Q1340" i="1" s="1"/>
  <c r="S1340" i="1" s="1"/>
  <c r="P1341" i="1"/>
  <c r="Q1341" i="1" s="1"/>
  <c r="S1341" i="1" s="1"/>
  <c r="P1342" i="1"/>
  <c r="Q1342" i="1" s="1"/>
  <c r="S1342" i="1" s="1"/>
  <c r="P1343" i="1"/>
  <c r="Q1343" i="1" s="1"/>
  <c r="S1343" i="1" s="1"/>
  <c r="P1344" i="1"/>
  <c r="Q1344" i="1" s="1"/>
  <c r="S1344" i="1" s="1"/>
  <c r="P1345" i="1"/>
  <c r="Q1345" i="1" s="1"/>
  <c r="S1345" i="1" s="1"/>
  <c r="P1346" i="1"/>
  <c r="Q1346" i="1" s="1"/>
  <c r="S1346" i="1" s="1"/>
  <c r="P1347" i="1"/>
  <c r="Q1347" i="1" s="1"/>
  <c r="S1347" i="1" s="1"/>
  <c r="P1348" i="1"/>
  <c r="Q1348" i="1" s="1"/>
  <c r="S1348" i="1" s="1"/>
  <c r="P1349" i="1"/>
  <c r="Q1349" i="1" s="1"/>
  <c r="S1349" i="1" s="1"/>
  <c r="P1350" i="1"/>
  <c r="Q1350" i="1" s="1"/>
  <c r="S1350" i="1" s="1"/>
  <c r="P1351" i="1"/>
  <c r="Q1351" i="1" s="1"/>
  <c r="S1351" i="1" s="1"/>
  <c r="P1352" i="1"/>
  <c r="Q1352" i="1" s="1"/>
  <c r="S1352" i="1" s="1"/>
  <c r="P1353" i="1"/>
  <c r="Q1353" i="1" s="1"/>
  <c r="S1353" i="1" s="1"/>
  <c r="P1354" i="1"/>
  <c r="Q1354" i="1" s="1"/>
  <c r="S1354" i="1" s="1"/>
  <c r="P1355" i="1"/>
  <c r="Q1355" i="1" s="1"/>
  <c r="S1355" i="1" s="1"/>
  <c r="P1356" i="1"/>
  <c r="Q1356" i="1" s="1"/>
  <c r="S1356" i="1" s="1"/>
  <c r="P1357" i="1"/>
  <c r="Q1357" i="1" s="1"/>
  <c r="S1357" i="1" s="1"/>
  <c r="P1358" i="1"/>
  <c r="Q1358" i="1" s="1"/>
  <c r="S1358" i="1" s="1"/>
  <c r="P1359" i="1"/>
  <c r="Q1359" i="1" s="1"/>
  <c r="S1359" i="1" s="1"/>
  <c r="P1360" i="1"/>
  <c r="Q1360" i="1" s="1"/>
  <c r="S1360" i="1" s="1"/>
  <c r="P1361" i="1"/>
  <c r="Q1361" i="1" s="1"/>
  <c r="S1361" i="1" s="1"/>
  <c r="P1362" i="1"/>
  <c r="Q1362" i="1" s="1"/>
  <c r="S1362" i="1" s="1"/>
  <c r="P1363" i="1"/>
  <c r="Q1363" i="1" s="1"/>
  <c r="S1363" i="1" s="1"/>
  <c r="P1364" i="1"/>
  <c r="Q1364" i="1" s="1"/>
  <c r="S1364" i="1" s="1"/>
  <c r="P1365" i="1"/>
  <c r="Q1365" i="1" s="1"/>
  <c r="S1365" i="1" s="1"/>
  <c r="P1366" i="1"/>
  <c r="Q1366" i="1" s="1"/>
  <c r="S1366" i="1" s="1"/>
  <c r="P1367" i="1"/>
  <c r="Q1367" i="1" s="1"/>
  <c r="S1367" i="1" s="1"/>
  <c r="P1368" i="1"/>
  <c r="Q1368" i="1" s="1"/>
  <c r="S1368" i="1" s="1"/>
  <c r="P1369" i="1"/>
  <c r="Q1369" i="1" s="1"/>
  <c r="S1369" i="1" s="1"/>
  <c r="P1370" i="1"/>
  <c r="Q1370" i="1" s="1"/>
  <c r="S1370" i="1" s="1"/>
  <c r="P1371" i="1"/>
  <c r="Q1371" i="1" s="1"/>
  <c r="S1371" i="1" s="1"/>
  <c r="P1372" i="1"/>
  <c r="Q1372" i="1" s="1"/>
  <c r="S1372" i="1" s="1"/>
  <c r="P1373" i="1"/>
  <c r="Q1373" i="1" s="1"/>
  <c r="S1373" i="1" s="1"/>
  <c r="P1374" i="1"/>
  <c r="Q1374" i="1" s="1"/>
  <c r="S1374" i="1" s="1"/>
  <c r="P1375" i="1"/>
  <c r="Q1375" i="1" s="1"/>
  <c r="S1375" i="1" s="1"/>
  <c r="P1376" i="1"/>
  <c r="Q1376" i="1" s="1"/>
  <c r="S1376" i="1" s="1"/>
  <c r="P1377" i="1"/>
  <c r="Q1377" i="1" s="1"/>
  <c r="S1377" i="1" s="1"/>
  <c r="P1378" i="1"/>
  <c r="Q1378" i="1" s="1"/>
  <c r="S1378" i="1" s="1"/>
  <c r="P1379" i="1"/>
  <c r="Q1379" i="1" s="1"/>
  <c r="S1379" i="1" s="1"/>
  <c r="P1380" i="1"/>
  <c r="Q1380" i="1" s="1"/>
  <c r="S1380" i="1" s="1"/>
  <c r="P1381" i="1"/>
  <c r="Q1381" i="1" s="1"/>
  <c r="S1381" i="1" s="1"/>
  <c r="P1382" i="1"/>
  <c r="Q1382" i="1" s="1"/>
  <c r="S1382" i="1" s="1"/>
  <c r="P1383" i="1"/>
  <c r="Q1383" i="1" s="1"/>
  <c r="S1383" i="1" s="1"/>
  <c r="P1384" i="1"/>
  <c r="Q1384" i="1" s="1"/>
  <c r="S1384" i="1" s="1"/>
  <c r="P1385" i="1"/>
  <c r="Q1385" i="1" s="1"/>
  <c r="S1385" i="1" s="1"/>
  <c r="P1386" i="1"/>
  <c r="Q1386" i="1" s="1"/>
  <c r="S1386" i="1" s="1"/>
  <c r="P1387" i="1"/>
  <c r="Q1387" i="1" s="1"/>
  <c r="S1387" i="1" s="1"/>
  <c r="P1388" i="1"/>
  <c r="Q1388" i="1" s="1"/>
  <c r="S1388" i="1" s="1"/>
  <c r="P1389" i="1"/>
  <c r="Q1389" i="1" s="1"/>
  <c r="S1389" i="1" s="1"/>
  <c r="P1390" i="1"/>
  <c r="Q1390" i="1" s="1"/>
  <c r="S1390" i="1" s="1"/>
  <c r="P1391" i="1"/>
  <c r="Q1391" i="1" s="1"/>
  <c r="S1391" i="1" s="1"/>
  <c r="P1392" i="1"/>
  <c r="Q1392" i="1" s="1"/>
  <c r="S1392" i="1" s="1"/>
  <c r="P1393" i="1"/>
  <c r="Q1393" i="1" s="1"/>
  <c r="S1393" i="1" s="1"/>
  <c r="P1394" i="1"/>
  <c r="Q1394" i="1" s="1"/>
  <c r="S1394" i="1" s="1"/>
  <c r="P1395" i="1"/>
  <c r="Q1395" i="1" s="1"/>
  <c r="S1395" i="1" s="1"/>
  <c r="P1396" i="1"/>
  <c r="Q1396" i="1" s="1"/>
  <c r="S1396" i="1" s="1"/>
  <c r="P1397" i="1"/>
  <c r="Q1397" i="1" s="1"/>
  <c r="S1397" i="1" s="1"/>
  <c r="P1398" i="1"/>
  <c r="Q1398" i="1" s="1"/>
  <c r="S1398" i="1" s="1"/>
  <c r="P1399" i="1"/>
  <c r="Q1399" i="1" s="1"/>
  <c r="S1399" i="1" s="1"/>
  <c r="P1400" i="1"/>
  <c r="Q1400" i="1" s="1"/>
  <c r="S1400" i="1" s="1"/>
  <c r="P1401" i="1"/>
  <c r="Q1401" i="1" s="1"/>
  <c r="S1401" i="1" s="1"/>
  <c r="P1402" i="1"/>
  <c r="Q1402" i="1" s="1"/>
  <c r="S1402" i="1" s="1"/>
  <c r="P1403" i="1"/>
  <c r="Q1403" i="1" s="1"/>
  <c r="S1403" i="1" s="1"/>
  <c r="P1404" i="1"/>
  <c r="Q1404" i="1" s="1"/>
  <c r="S1404" i="1" s="1"/>
  <c r="P1405" i="1"/>
  <c r="Q1405" i="1" s="1"/>
  <c r="S1405" i="1" s="1"/>
  <c r="P1406" i="1"/>
  <c r="Q1406" i="1" s="1"/>
  <c r="S1406" i="1" s="1"/>
  <c r="P1407" i="1"/>
  <c r="Q1407" i="1" s="1"/>
  <c r="S1407" i="1" s="1"/>
  <c r="P1408" i="1"/>
  <c r="Q1408" i="1" s="1"/>
  <c r="S1408" i="1" s="1"/>
  <c r="P1409" i="1"/>
  <c r="Q1409" i="1" s="1"/>
  <c r="S1409" i="1" s="1"/>
  <c r="P1410" i="1"/>
  <c r="Q1410" i="1" s="1"/>
  <c r="S1410" i="1" s="1"/>
  <c r="P1411" i="1"/>
  <c r="Q1411" i="1" s="1"/>
  <c r="S1411" i="1" s="1"/>
  <c r="P1412" i="1"/>
  <c r="Q1412" i="1" s="1"/>
  <c r="S1412" i="1" s="1"/>
  <c r="P1413" i="1"/>
  <c r="Q1413" i="1" s="1"/>
  <c r="S1413" i="1" s="1"/>
  <c r="P1414" i="1"/>
  <c r="Q1414" i="1" s="1"/>
  <c r="S1414" i="1" s="1"/>
  <c r="P1415" i="1"/>
  <c r="Q1415" i="1" s="1"/>
  <c r="S1415" i="1" s="1"/>
  <c r="P1416" i="1"/>
  <c r="Q1416" i="1" s="1"/>
  <c r="S1416" i="1" s="1"/>
  <c r="P1417" i="1"/>
  <c r="Q1417" i="1" s="1"/>
  <c r="S1417" i="1" s="1"/>
  <c r="P1418" i="1"/>
  <c r="Q1418" i="1" s="1"/>
  <c r="S1418" i="1" s="1"/>
  <c r="P1419" i="1"/>
  <c r="Q1419" i="1" s="1"/>
  <c r="S1419" i="1" s="1"/>
  <c r="P1420" i="1"/>
  <c r="Q1420" i="1" s="1"/>
  <c r="S1420" i="1" s="1"/>
  <c r="P1421" i="1"/>
  <c r="Q1421" i="1" s="1"/>
  <c r="S1421" i="1" s="1"/>
  <c r="P1422" i="1"/>
  <c r="Q1422" i="1" s="1"/>
  <c r="S1422" i="1" s="1"/>
  <c r="P1423" i="1"/>
  <c r="Q1423" i="1" s="1"/>
  <c r="S1423" i="1" s="1"/>
  <c r="P1424" i="1"/>
  <c r="Q1424" i="1" s="1"/>
  <c r="S1424" i="1" s="1"/>
  <c r="P1425" i="1"/>
  <c r="Q1425" i="1" s="1"/>
  <c r="S1425" i="1" s="1"/>
  <c r="P1426" i="1"/>
  <c r="Q1426" i="1" s="1"/>
  <c r="S1426" i="1" s="1"/>
  <c r="P1427" i="1"/>
  <c r="Q1427" i="1" s="1"/>
  <c r="S1427" i="1" s="1"/>
  <c r="P1428" i="1"/>
  <c r="Q1428" i="1" s="1"/>
  <c r="S1428" i="1" s="1"/>
  <c r="P1429" i="1"/>
  <c r="Q1429" i="1" s="1"/>
  <c r="S1429" i="1" s="1"/>
  <c r="P1430" i="1"/>
  <c r="Q1430" i="1" s="1"/>
  <c r="S1430" i="1" s="1"/>
  <c r="P1431" i="1"/>
  <c r="Q1431" i="1" s="1"/>
  <c r="S1431" i="1" s="1"/>
  <c r="P1432" i="1"/>
  <c r="Q1432" i="1" s="1"/>
  <c r="S1432" i="1" s="1"/>
  <c r="P1433" i="1"/>
  <c r="Q1433" i="1" s="1"/>
  <c r="S1433" i="1" s="1"/>
  <c r="P1434" i="1"/>
  <c r="Q1434" i="1" s="1"/>
  <c r="S1434" i="1" s="1"/>
  <c r="P1435" i="1"/>
  <c r="Q1435" i="1" s="1"/>
  <c r="S1435" i="1" s="1"/>
  <c r="P1436" i="1"/>
  <c r="Q1436" i="1" s="1"/>
  <c r="S1436" i="1" s="1"/>
  <c r="P1437" i="1"/>
  <c r="Q1437" i="1" s="1"/>
  <c r="S1437" i="1" s="1"/>
  <c r="P1438" i="1"/>
  <c r="Q1438" i="1" s="1"/>
  <c r="S1438" i="1" s="1"/>
  <c r="P1439" i="1"/>
  <c r="Q1439" i="1" s="1"/>
  <c r="S1439" i="1" s="1"/>
  <c r="P1440" i="1"/>
  <c r="Q1440" i="1" s="1"/>
  <c r="S1440" i="1" s="1"/>
  <c r="P1441" i="1"/>
  <c r="Q1441" i="1" s="1"/>
  <c r="S1441" i="1" s="1"/>
  <c r="P1442" i="1"/>
  <c r="Q1442" i="1" s="1"/>
  <c r="S1442" i="1" s="1"/>
  <c r="P1443" i="1"/>
  <c r="Q1443" i="1" s="1"/>
  <c r="S1443" i="1" s="1"/>
  <c r="P1444" i="1"/>
  <c r="Q1444" i="1" s="1"/>
  <c r="S1444" i="1" s="1"/>
  <c r="P1445" i="1"/>
  <c r="Q1445" i="1" s="1"/>
  <c r="S1445" i="1" s="1"/>
  <c r="P1446" i="1"/>
  <c r="Q1446" i="1" s="1"/>
  <c r="S1446" i="1" s="1"/>
  <c r="P1447" i="1"/>
  <c r="Q1447" i="1" s="1"/>
  <c r="S1447" i="1" s="1"/>
  <c r="P1448" i="1"/>
  <c r="Q1448" i="1" s="1"/>
  <c r="S1448" i="1" s="1"/>
  <c r="P1449" i="1"/>
  <c r="Q1449" i="1" s="1"/>
  <c r="S1449" i="1" s="1"/>
  <c r="P1450" i="1"/>
  <c r="Q1450" i="1" s="1"/>
  <c r="S1450" i="1" s="1"/>
  <c r="P1451" i="1"/>
  <c r="Q1451" i="1" s="1"/>
  <c r="S1451" i="1" s="1"/>
  <c r="P1452" i="1"/>
  <c r="Q1452" i="1" s="1"/>
  <c r="S1452" i="1" s="1"/>
  <c r="P1453" i="1"/>
  <c r="Q1453" i="1" s="1"/>
  <c r="S1453" i="1" s="1"/>
  <c r="P1454" i="1"/>
  <c r="Q1454" i="1" s="1"/>
  <c r="S1454" i="1" s="1"/>
  <c r="P1455" i="1"/>
  <c r="Q1455" i="1" s="1"/>
  <c r="S1455" i="1" s="1"/>
  <c r="P1456" i="1"/>
  <c r="Q1456" i="1" s="1"/>
  <c r="S1456" i="1" s="1"/>
  <c r="P1457" i="1"/>
  <c r="Q1457" i="1" s="1"/>
  <c r="S1457" i="1" s="1"/>
  <c r="P1458" i="1"/>
  <c r="Q1458" i="1" s="1"/>
  <c r="S1458" i="1" s="1"/>
  <c r="P1459" i="1"/>
  <c r="Q1459" i="1" s="1"/>
  <c r="S1459" i="1" s="1"/>
  <c r="P1460" i="1"/>
  <c r="Q1460" i="1" s="1"/>
  <c r="S1460" i="1" s="1"/>
  <c r="P1461" i="1"/>
  <c r="Q1461" i="1" s="1"/>
  <c r="S1461" i="1" s="1"/>
  <c r="P1462" i="1"/>
  <c r="Q1462" i="1" s="1"/>
  <c r="S1462" i="1" s="1"/>
  <c r="P1463" i="1"/>
  <c r="Q1463" i="1" s="1"/>
  <c r="S1463" i="1" s="1"/>
  <c r="P1464" i="1"/>
  <c r="Q1464" i="1" s="1"/>
  <c r="S1464" i="1" s="1"/>
  <c r="P1465" i="1"/>
  <c r="Q1465" i="1" s="1"/>
  <c r="S1465" i="1" s="1"/>
  <c r="P1466" i="1"/>
  <c r="Q1466" i="1" s="1"/>
  <c r="S1466" i="1" s="1"/>
  <c r="P1467" i="1"/>
  <c r="Q1467" i="1" s="1"/>
  <c r="S1467" i="1" s="1"/>
  <c r="P1468" i="1"/>
  <c r="Q1468" i="1" s="1"/>
  <c r="S1468" i="1" s="1"/>
  <c r="P1469" i="1"/>
  <c r="Q1469" i="1" s="1"/>
  <c r="S1469" i="1" s="1"/>
  <c r="P1470" i="1"/>
  <c r="Q1470" i="1" s="1"/>
  <c r="S1470" i="1" s="1"/>
  <c r="P1471" i="1"/>
  <c r="Q1471" i="1" s="1"/>
  <c r="S1471" i="1" s="1"/>
  <c r="P1472" i="1"/>
  <c r="Q1472" i="1" s="1"/>
  <c r="S1472" i="1" s="1"/>
  <c r="P1473" i="1"/>
  <c r="Q1473" i="1" s="1"/>
  <c r="S1473" i="1" s="1"/>
  <c r="P1474" i="1"/>
  <c r="Q1474" i="1" s="1"/>
  <c r="S1474" i="1" s="1"/>
  <c r="P1475" i="1"/>
  <c r="Q1475" i="1" s="1"/>
  <c r="S1475" i="1" s="1"/>
  <c r="P1476" i="1"/>
  <c r="Q1476" i="1" s="1"/>
  <c r="S1476" i="1" s="1"/>
  <c r="P1477" i="1"/>
  <c r="Q1477" i="1" s="1"/>
  <c r="S1477" i="1" s="1"/>
  <c r="P1478" i="1"/>
  <c r="Q1478" i="1" s="1"/>
  <c r="S1478" i="1" s="1"/>
  <c r="P1479" i="1"/>
  <c r="Q1479" i="1" s="1"/>
  <c r="S1479" i="1" s="1"/>
  <c r="P1480" i="1"/>
  <c r="Q1480" i="1" s="1"/>
  <c r="S1480" i="1" s="1"/>
  <c r="P1481" i="1"/>
  <c r="Q1481" i="1" s="1"/>
  <c r="S1481" i="1" s="1"/>
  <c r="P1482" i="1"/>
  <c r="Q1482" i="1" s="1"/>
  <c r="S1482" i="1" s="1"/>
  <c r="P1483" i="1"/>
  <c r="Q1483" i="1" s="1"/>
  <c r="S1483" i="1" s="1"/>
  <c r="P1484" i="1"/>
  <c r="Q1484" i="1" s="1"/>
  <c r="S1484" i="1" s="1"/>
  <c r="P1485" i="1"/>
  <c r="Q1485" i="1" s="1"/>
  <c r="S1485" i="1" s="1"/>
  <c r="P1486" i="1"/>
  <c r="Q1486" i="1" s="1"/>
  <c r="S1486" i="1" s="1"/>
  <c r="P1487" i="1"/>
  <c r="Q1487" i="1" s="1"/>
  <c r="S1487" i="1" s="1"/>
  <c r="P1488" i="1"/>
  <c r="Q1488" i="1" s="1"/>
  <c r="S1488" i="1" s="1"/>
  <c r="P1489" i="1"/>
  <c r="Q1489" i="1" s="1"/>
  <c r="S1489" i="1" s="1"/>
  <c r="P1490" i="1"/>
  <c r="Q1490" i="1" s="1"/>
  <c r="S1490" i="1" s="1"/>
  <c r="P1491" i="1"/>
  <c r="Q1491" i="1" s="1"/>
  <c r="S1491" i="1" s="1"/>
  <c r="P1492" i="1"/>
  <c r="Q1492" i="1" s="1"/>
  <c r="S1492" i="1" s="1"/>
  <c r="P1493" i="1"/>
  <c r="Q1493" i="1" s="1"/>
  <c r="S1493" i="1" s="1"/>
  <c r="P1494" i="1"/>
  <c r="Q1494" i="1" s="1"/>
  <c r="S1494" i="1" s="1"/>
  <c r="P1495" i="1"/>
  <c r="Q1495" i="1" s="1"/>
  <c r="S1495" i="1" s="1"/>
  <c r="P1496" i="1"/>
  <c r="Q1496" i="1" s="1"/>
  <c r="S1496" i="1" s="1"/>
  <c r="P1497" i="1"/>
  <c r="Q1497" i="1" s="1"/>
  <c r="S1497" i="1" s="1"/>
  <c r="P1498" i="1"/>
  <c r="Q1498" i="1" s="1"/>
  <c r="S1498" i="1" s="1"/>
  <c r="P1499" i="1"/>
  <c r="Q1499" i="1" s="1"/>
  <c r="S1499" i="1" s="1"/>
  <c r="P1500" i="1"/>
  <c r="Q1500" i="1" s="1"/>
  <c r="S1500" i="1" s="1"/>
  <c r="P1501" i="1"/>
  <c r="Q1501" i="1" s="1"/>
  <c r="S1501" i="1" s="1"/>
  <c r="P1502" i="1"/>
  <c r="Q1502" i="1" s="1"/>
  <c r="S1502" i="1" s="1"/>
  <c r="P1503" i="1"/>
  <c r="Q1503" i="1" s="1"/>
  <c r="S1503" i="1" s="1"/>
  <c r="P1504" i="1"/>
  <c r="Q1504" i="1" s="1"/>
  <c r="S1504" i="1" s="1"/>
  <c r="P1505" i="1"/>
  <c r="Q1505" i="1" s="1"/>
  <c r="S1505" i="1" s="1"/>
  <c r="P1506" i="1"/>
  <c r="Q1506" i="1" s="1"/>
  <c r="S1506" i="1" s="1"/>
  <c r="P1507" i="1"/>
  <c r="Q1507" i="1" s="1"/>
  <c r="S1507" i="1" s="1"/>
  <c r="P1508" i="1"/>
  <c r="Q1508" i="1" s="1"/>
  <c r="S1508" i="1" s="1"/>
  <c r="P1509" i="1"/>
  <c r="Q1509" i="1" s="1"/>
  <c r="S1509" i="1" s="1"/>
  <c r="P1510" i="1"/>
  <c r="Q1510" i="1" s="1"/>
  <c r="S1510" i="1" s="1"/>
  <c r="P1511" i="1"/>
  <c r="Q1511" i="1" s="1"/>
  <c r="S1511" i="1" s="1"/>
  <c r="P1512" i="1"/>
  <c r="Q1512" i="1" s="1"/>
  <c r="S1512" i="1" s="1"/>
  <c r="P1513" i="1"/>
  <c r="Q1513" i="1" s="1"/>
  <c r="S1513" i="1" s="1"/>
  <c r="P1514" i="1"/>
  <c r="Q1514" i="1" s="1"/>
  <c r="S1514" i="1" s="1"/>
  <c r="P1515" i="1"/>
  <c r="Q1515" i="1" s="1"/>
  <c r="S1515" i="1" s="1"/>
  <c r="P1516" i="1"/>
  <c r="Q1516" i="1" s="1"/>
  <c r="S1516" i="1" s="1"/>
  <c r="P1517" i="1"/>
  <c r="Q1517" i="1" s="1"/>
  <c r="S1517" i="1" s="1"/>
  <c r="P1518" i="1"/>
  <c r="Q1518" i="1" s="1"/>
  <c r="S1518" i="1" s="1"/>
  <c r="P1519" i="1"/>
  <c r="Q1519" i="1" s="1"/>
  <c r="S1519" i="1" s="1"/>
  <c r="P1520" i="1"/>
  <c r="Q1520" i="1" s="1"/>
  <c r="S1520" i="1" s="1"/>
  <c r="P1521" i="1"/>
  <c r="Q1521" i="1" s="1"/>
  <c r="S1521" i="1" s="1"/>
  <c r="P1522" i="1"/>
  <c r="Q1522" i="1" s="1"/>
  <c r="S1522" i="1" s="1"/>
  <c r="P1523" i="1"/>
  <c r="Q1523" i="1" s="1"/>
  <c r="S1523" i="1" s="1"/>
  <c r="P1524" i="1"/>
  <c r="Q1524" i="1" s="1"/>
  <c r="S1524" i="1" s="1"/>
  <c r="P1525" i="1"/>
  <c r="Q1525" i="1" s="1"/>
  <c r="S1525" i="1" s="1"/>
  <c r="P1526" i="1"/>
  <c r="Q1526" i="1" s="1"/>
  <c r="S1526" i="1" s="1"/>
  <c r="P1527" i="1"/>
  <c r="Q1527" i="1" s="1"/>
  <c r="S1527" i="1" s="1"/>
  <c r="P1528" i="1"/>
  <c r="Q1528" i="1" s="1"/>
  <c r="S1528" i="1" s="1"/>
  <c r="P1529" i="1"/>
  <c r="Q1529" i="1" s="1"/>
  <c r="S1529" i="1" s="1"/>
  <c r="P1530" i="1"/>
  <c r="Q1530" i="1" s="1"/>
  <c r="S1530" i="1" s="1"/>
  <c r="P1531" i="1"/>
  <c r="Q1531" i="1" s="1"/>
  <c r="S1531" i="1" s="1"/>
  <c r="P1532" i="1"/>
  <c r="Q1532" i="1" s="1"/>
  <c r="S1532" i="1" s="1"/>
  <c r="P1533" i="1"/>
  <c r="Q1533" i="1" s="1"/>
  <c r="S1533" i="1" s="1"/>
  <c r="P1534" i="1"/>
  <c r="Q1534" i="1" s="1"/>
  <c r="S1534" i="1" s="1"/>
  <c r="P1535" i="1"/>
  <c r="Q1535" i="1" s="1"/>
  <c r="S1535" i="1" s="1"/>
  <c r="P1536" i="1"/>
  <c r="Q1536" i="1" s="1"/>
  <c r="S1536" i="1" s="1"/>
  <c r="P1537" i="1"/>
  <c r="Q1537" i="1" s="1"/>
  <c r="S1537" i="1" s="1"/>
  <c r="P1538" i="1"/>
  <c r="Q1538" i="1" s="1"/>
  <c r="S1538" i="1" s="1"/>
  <c r="P1539" i="1"/>
  <c r="Q1539" i="1" s="1"/>
  <c r="S1539" i="1" s="1"/>
  <c r="P1540" i="1"/>
  <c r="Q1540" i="1" s="1"/>
  <c r="S1540" i="1" s="1"/>
  <c r="P1541" i="1"/>
  <c r="Q1541" i="1" s="1"/>
  <c r="S1541" i="1" s="1"/>
  <c r="P1542" i="1"/>
  <c r="Q1542" i="1" s="1"/>
  <c r="S1542" i="1" s="1"/>
  <c r="P1543" i="1"/>
  <c r="Q1543" i="1" s="1"/>
  <c r="S1543" i="1" s="1"/>
  <c r="P1544" i="1"/>
  <c r="Q1544" i="1" s="1"/>
  <c r="S1544" i="1" s="1"/>
  <c r="P1545" i="1"/>
  <c r="Q1545" i="1" s="1"/>
  <c r="S1545" i="1" s="1"/>
  <c r="P1546" i="1"/>
  <c r="Q1546" i="1" s="1"/>
  <c r="S1546" i="1" s="1"/>
  <c r="P1547" i="1"/>
  <c r="Q1547" i="1" s="1"/>
  <c r="S1547" i="1" s="1"/>
  <c r="P1548" i="1"/>
  <c r="Q1548" i="1" s="1"/>
  <c r="S1548" i="1" s="1"/>
  <c r="P1549" i="1"/>
  <c r="Q1549" i="1" s="1"/>
  <c r="S1549" i="1" s="1"/>
  <c r="P1550" i="1"/>
  <c r="Q1550" i="1" s="1"/>
  <c r="S1550" i="1" s="1"/>
  <c r="P1551" i="1"/>
  <c r="Q1551" i="1" s="1"/>
  <c r="S1551" i="1" s="1"/>
  <c r="P1552" i="1"/>
  <c r="Q1552" i="1" s="1"/>
  <c r="S1552" i="1" s="1"/>
  <c r="P1553" i="1"/>
  <c r="Q1553" i="1" s="1"/>
  <c r="S1553" i="1" s="1"/>
  <c r="P1554" i="1"/>
  <c r="Q1554" i="1" s="1"/>
  <c r="S1554" i="1" s="1"/>
  <c r="P1555" i="1"/>
  <c r="Q1555" i="1" s="1"/>
  <c r="S1555" i="1" s="1"/>
  <c r="P1556" i="1"/>
  <c r="Q1556" i="1" s="1"/>
  <c r="S1556" i="1" s="1"/>
  <c r="P1557" i="1"/>
  <c r="Q1557" i="1" s="1"/>
  <c r="S1557" i="1" s="1"/>
  <c r="P1558" i="1"/>
  <c r="Q1558" i="1" s="1"/>
  <c r="S1558" i="1" s="1"/>
  <c r="P1559" i="1"/>
  <c r="Q1559" i="1" s="1"/>
  <c r="S1559" i="1" s="1"/>
  <c r="P1560" i="1"/>
  <c r="Q1560" i="1" s="1"/>
  <c r="S1560" i="1" s="1"/>
  <c r="P1561" i="1"/>
  <c r="Q1561" i="1" s="1"/>
  <c r="S1561" i="1" s="1"/>
  <c r="P1562" i="1"/>
  <c r="Q1562" i="1" s="1"/>
  <c r="S1562" i="1" s="1"/>
  <c r="P1563" i="1"/>
  <c r="Q1563" i="1" s="1"/>
  <c r="S1563" i="1" s="1"/>
  <c r="P1564" i="1"/>
  <c r="Q1564" i="1" s="1"/>
  <c r="S1564" i="1" s="1"/>
  <c r="P1565" i="1"/>
  <c r="Q1565" i="1" s="1"/>
  <c r="S1565" i="1" s="1"/>
  <c r="P1566" i="1"/>
  <c r="Q1566" i="1" s="1"/>
  <c r="S1566" i="1" s="1"/>
  <c r="P1567" i="1"/>
  <c r="Q1567" i="1" s="1"/>
  <c r="S1567" i="1" s="1"/>
  <c r="P1568" i="1"/>
  <c r="Q1568" i="1" s="1"/>
  <c r="S1568" i="1" s="1"/>
  <c r="P1569" i="1"/>
  <c r="Q1569" i="1" s="1"/>
  <c r="S1569" i="1" s="1"/>
  <c r="P1570" i="1"/>
  <c r="Q1570" i="1" s="1"/>
  <c r="S1570" i="1" s="1"/>
  <c r="P1571" i="1"/>
  <c r="Q1571" i="1" s="1"/>
  <c r="S1571" i="1" s="1"/>
  <c r="P1572" i="1"/>
  <c r="Q1572" i="1" s="1"/>
  <c r="S1572" i="1" s="1"/>
  <c r="P1573" i="1"/>
  <c r="Q1573" i="1" s="1"/>
  <c r="S1573" i="1" s="1"/>
  <c r="P1574" i="1"/>
  <c r="Q1574" i="1" s="1"/>
  <c r="S1574" i="1" s="1"/>
  <c r="P1575" i="1"/>
  <c r="Q1575" i="1" s="1"/>
  <c r="S1575" i="1" s="1"/>
  <c r="P1576" i="1"/>
  <c r="Q1576" i="1" s="1"/>
  <c r="S1576" i="1" s="1"/>
  <c r="P1577" i="1"/>
  <c r="Q1577" i="1" s="1"/>
  <c r="S1577" i="1" s="1"/>
  <c r="P1578" i="1"/>
  <c r="Q1578" i="1" s="1"/>
  <c r="S1578" i="1" s="1"/>
  <c r="P1579" i="1"/>
  <c r="Q1579" i="1" s="1"/>
  <c r="S1579" i="1" s="1"/>
  <c r="P1580" i="1"/>
  <c r="Q1580" i="1" s="1"/>
  <c r="S1580" i="1" s="1"/>
  <c r="P1581" i="1"/>
  <c r="Q1581" i="1" s="1"/>
  <c r="S1581" i="1" s="1"/>
  <c r="P1582" i="1"/>
  <c r="Q1582" i="1" s="1"/>
  <c r="S1582" i="1" s="1"/>
  <c r="P1583" i="1"/>
  <c r="Q1583" i="1" s="1"/>
  <c r="S1583" i="1" s="1"/>
  <c r="P1584" i="1"/>
  <c r="Q1584" i="1" s="1"/>
  <c r="S1584" i="1" s="1"/>
  <c r="P1585" i="1"/>
  <c r="Q1585" i="1" s="1"/>
  <c r="S1585" i="1" s="1"/>
  <c r="P1586" i="1"/>
  <c r="Q1586" i="1" s="1"/>
  <c r="S1586" i="1" s="1"/>
  <c r="P1587" i="1"/>
  <c r="Q1587" i="1" s="1"/>
  <c r="S1587" i="1" s="1"/>
  <c r="P1588" i="1"/>
  <c r="Q1588" i="1" s="1"/>
  <c r="S1588" i="1" s="1"/>
  <c r="P1589" i="1"/>
  <c r="Q1589" i="1" s="1"/>
  <c r="S1589" i="1" s="1"/>
  <c r="P1590" i="1"/>
  <c r="Q1590" i="1" s="1"/>
  <c r="S1590" i="1" s="1"/>
  <c r="P1591" i="1"/>
  <c r="Q1591" i="1" s="1"/>
  <c r="S1591" i="1" s="1"/>
  <c r="P1592" i="1"/>
  <c r="Q1592" i="1" s="1"/>
  <c r="S1592" i="1" s="1"/>
  <c r="P1593" i="1"/>
  <c r="Q1593" i="1" s="1"/>
  <c r="S1593" i="1" s="1"/>
  <c r="P1594" i="1"/>
  <c r="Q1594" i="1" s="1"/>
  <c r="S1594" i="1" s="1"/>
  <c r="P1595" i="1"/>
  <c r="Q1595" i="1" s="1"/>
  <c r="S1595" i="1" s="1"/>
  <c r="P1596" i="1"/>
  <c r="Q1596" i="1" s="1"/>
  <c r="S1596" i="1" s="1"/>
  <c r="P1597" i="1"/>
  <c r="Q1597" i="1" s="1"/>
  <c r="S1597" i="1" s="1"/>
  <c r="P1598" i="1"/>
  <c r="Q1598" i="1" s="1"/>
  <c r="S1598" i="1" s="1"/>
  <c r="P1599" i="1"/>
  <c r="Q1599" i="1" s="1"/>
  <c r="S1599" i="1" s="1"/>
  <c r="P1600" i="1"/>
  <c r="Q1600" i="1" s="1"/>
  <c r="S1600" i="1" s="1"/>
  <c r="P1601" i="1"/>
  <c r="Q1601" i="1" s="1"/>
  <c r="S1601" i="1" s="1"/>
  <c r="P1602" i="1"/>
  <c r="Q1602" i="1" s="1"/>
  <c r="S1602" i="1" s="1"/>
  <c r="P1603" i="1"/>
  <c r="Q1603" i="1" s="1"/>
  <c r="S1603" i="1" s="1"/>
  <c r="P1604" i="1"/>
  <c r="Q1604" i="1" s="1"/>
  <c r="S1604" i="1" s="1"/>
  <c r="P1605" i="1"/>
  <c r="Q1605" i="1" s="1"/>
  <c r="S1605" i="1" s="1"/>
  <c r="P1606" i="1"/>
  <c r="Q1606" i="1" s="1"/>
  <c r="S1606" i="1" s="1"/>
  <c r="P1607" i="1"/>
  <c r="Q1607" i="1" s="1"/>
  <c r="S1607" i="1" s="1"/>
  <c r="P1608" i="1"/>
  <c r="Q1608" i="1" s="1"/>
  <c r="S1608" i="1" s="1"/>
  <c r="P1609" i="1"/>
  <c r="Q1609" i="1" s="1"/>
  <c r="S1609" i="1" s="1"/>
  <c r="P1610" i="1"/>
  <c r="Q1610" i="1" s="1"/>
  <c r="S1610" i="1" s="1"/>
  <c r="P1611" i="1"/>
  <c r="Q1611" i="1" s="1"/>
  <c r="S1611" i="1" s="1"/>
  <c r="P1612" i="1"/>
  <c r="Q1612" i="1" s="1"/>
  <c r="S1612" i="1" s="1"/>
  <c r="P1613" i="1"/>
  <c r="Q1613" i="1" s="1"/>
  <c r="S1613" i="1" s="1"/>
  <c r="P1614" i="1"/>
  <c r="Q1614" i="1" s="1"/>
  <c r="S1614" i="1" s="1"/>
  <c r="P1615" i="1"/>
  <c r="Q1615" i="1" s="1"/>
  <c r="S1615" i="1" s="1"/>
  <c r="P1616" i="1"/>
  <c r="Q1616" i="1" s="1"/>
  <c r="S1616" i="1" s="1"/>
  <c r="P1617" i="1"/>
  <c r="Q1617" i="1" s="1"/>
  <c r="S1617" i="1" s="1"/>
  <c r="P1618" i="1"/>
  <c r="Q1618" i="1" s="1"/>
  <c r="S1618" i="1" s="1"/>
  <c r="P1619" i="1"/>
  <c r="Q1619" i="1" s="1"/>
  <c r="S1619" i="1" s="1"/>
  <c r="P1620" i="1"/>
  <c r="Q1620" i="1" s="1"/>
  <c r="S1620" i="1" s="1"/>
  <c r="P1621" i="1"/>
  <c r="Q1621" i="1" s="1"/>
  <c r="S1621" i="1" s="1"/>
  <c r="P1622" i="1"/>
  <c r="Q1622" i="1" s="1"/>
  <c r="S1622" i="1" s="1"/>
  <c r="P1623" i="1"/>
  <c r="Q1623" i="1" s="1"/>
  <c r="S1623" i="1" s="1"/>
  <c r="P1624" i="1"/>
  <c r="Q1624" i="1" s="1"/>
  <c r="S1624" i="1" s="1"/>
  <c r="P1625" i="1"/>
  <c r="Q1625" i="1" s="1"/>
  <c r="S1625" i="1" s="1"/>
  <c r="P1626" i="1"/>
  <c r="Q1626" i="1" s="1"/>
  <c r="S1626" i="1" s="1"/>
  <c r="P1627" i="1"/>
  <c r="Q1627" i="1" s="1"/>
  <c r="S1627" i="1" s="1"/>
  <c r="P1628" i="1"/>
  <c r="Q1628" i="1" s="1"/>
  <c r="S1628" i="1" s="1"/>
  <c r="P1629" i="1"/>
  <c r="Q1629" i="1" s="1"/>
  <c r="S1629" i="1" s="1"/>
  <c r="P1630" i="1"/>
  <c r="Q1630" i="1" s="1"/>
  <c r="S1630" i="1" s="1"/>
  <c r="P1631" i="1"/>
  <c r="Q1631" i="1" s="1"/>
  <c r="S1631" i="1" s="1"/>
  <c r="P1632" i="1"/>
  <c r="Q1632" i="1" s="1"/>
  <c r="S1632" i="1" s="1"/>
  <c r="P1633" i="1"/>
  <c r="Q1633" i="1" s="1"/>
  <c r="S1633" i="1" s="1"/>
  <c r="P1634" i="1"/>
  <c r="Q1634" i="1" s="1"/>
  <c r="S1634" i="1" s="1"/>
  <c r="P1635" i="1"/>
  <c r="Q1635" i="1" s="1"/>
  <c r="S1635" i="1" s="1"/>
  <c r="P1636" i="1"/>
  <c r="Q1636" i="1" s="1"/>
  <c r="S1636" i="1" s="1"/>
  <c r="P1637" i="1"/>
  <c r="Q1637" i="1" s="1"/>
  <c r="S1637" i="1" s="1"/>
  <c r="P1638" i="1"/>
  <c r="Q1638" i="1" s="1"/>
  <c r="S1638" i="1" s="1"/>
  <c r="P1639" i="1"/>
  <c r="Q1639" i="1" s="1"/>
  <c r="S1639" i="1" s="1"/>
  <c r="P1640" i="1"/>
  <c r="Q1640" i="1" s="1"/>
  <c r="S1640" i="1" s="1"/>
  <c r="P1641" i="1"/>
  <c r="Q1641" i="1" s="1"/>
  <c r="S1641" i="1" s="1"/>
  <c r="P1642" i="1"/>
  <c r="Q1642" i="1" s="1"/>
  <c r="S1642" i="1" s="1"/>
  <c r="P1643" i="1"/>
  <c r="Q1643" i="1" s="1"/>
  <c r="S1643" i="1" s="1"/>
  <c r="P1644" i="1"/>
  <c r="Q1644" i="1" s="1"/>
  <c r="S1644" i="1" s="1"/>
  <c r="P1645" i="1"/>
  <c r="Q1645" i="1" s="1"/>
  <c r="S1645" i="1" s="1"/>
  <c r="P1646" i="1"/>
  <c r="Q1646" i="1" s="1"/>
  <c r="S1646" i="1" s="1"/>
  <c r="P1647" i="1"/>
  <c r="Q1647" i="1" s="1"/>
  <c r="S1647" i="1" s="1"/>
  <c r="P1648" i="1"/>
  <c r="Q1648" i="1" s="1"/>
  <c r="S1648" i="1" s="1"/>
  <c r="P1649" i="1"/>
  <c r="Q1649" i="1" s="1"/>
  <c r="S1649" i="1" s="1"/>
  <c r="P1650" i="1"/>
  <c r="Q1650" i="1" s="1"/>
  <c r="S1650" i="1" s="1"/>
  <c r="P1651" i="1"/>
  <c r="Q1651" i="1" s="1"/>
  <c r="S1651" i="1" s="1"/>
  <c r="P1652" i="1"/>
  <c r="Q1652" i="1" s="1"/>
  <c r="S1652" i="1" s="1"/>
  <c r="P1653" i="1"/>
  <c r="Q1653" i="1" s="1"/>
  <c r="S1653" i="1" s="1"/>
  <c r="P1654" i="1"/>
  <c r="Q1654" i="1" s="1"/>
  <c r="S1654" i="1" s="1"/>
  <c r="P1655" i="1"/>
  <c r="Q1655" i="1" s="1"/>
  <c r="S1655" i="1" s="1"/>
  <c r="P1656" i="1"/>
  <c r="Q1656" i="1" s="1"/>
  <c r="S1656" i="1" s="1"/>
  <c r="P1657" i="1"/>
  <c r="Q1657" i="1" s="1"/>
  <c r="S1657" i="1" s="1"/>
  <c r="P1658" i="1"/>
  <c r="Q1658" i="1" s="1"/>
  <c r="S1658" i="1" s="1"/>
  <c r="P1659" i="1"/>
  <c r="Q1659" i="1" s="1"/>
  <c r="S1659" i="1" s="1"/>
  <c r="P1660" i="1"/>
  <c r="Q1660" i="1" s="1"/>
  <c r="S1660" i="1" s="1"/>
  <c r="P1661" i="1"/>
  <c r="Q1661" i="1" s="1"/>
  <c r="S1661" i="1" s="1"/>
  <c r="P1662" i="1"/>
  <c r="Q1662" i="1" s="1"/>
  <c r="S1662" i="1" s="1"/>
  <c r="P1663" i="1"/>
  <c r="Q1663" i="1" s="1"/>
  <c r="S1663" i="1" s="1"/>
  <c r="P1664" i="1"/>
  <c r="Q1664" i="1" s="1"/>
  <c r="S1664" i="1" s="1"/>
  <c r="P1665" i="1"/>
  <c r="Q1665" i="1" s="1"/>
  <c r="S1665" i="1" s="1"/>
  <c r="P1666" i="1"/>
  <c r="Q1666" i="1" s="1"/>
  <c r="S1666" i="1" s="1"/>
  <c r="P1667" i="1"/>
  <c r="Q1667" i="1" s="1"/>
  <c r="S1667" i="1" s="1"/>
  <c r="P1668" i="1"/>
  <c r="Q1668" i="1" s="1"/>
  <c r="S1668" i="1" s="1"/>
  <c r="P1669" i="1"/>
  <c r="Q1669" i="1" s="1"/>
  <c r="S1669" i="1" s="1"/>
  <c r="P1670" i="1"/>
  <c r="Q1670" i="1" s="1"/>
  <c r="S1670" i="1" s="1"/>
  <c r="P1671" i="1"/>
  <c r="Q1671" i="1" s="1"/>
  <c r="S1671" i="1" s="1"/>
  <c r="P1672" i="1"/>
  <c r="Q1672" i="1" s="1"/>
  <c r="S1672" i="1" s="1"/>
  <c r="P1673" i="1"/>
  <c r="Q1673" i="1" s="1"/>
  <c r="S1673" i="1" s="1"/>
  <c r="P1674" i="1"/>
  <c r="Q1674" i="1" s="1"/>
  <c r="S1674" i="1" s="1"/>
  <c r="P1675" i="1"/>
  <c r="Q1675" i="1" s="1"/>
  <c r="S1675" i="1" s="1"/>
  <c r="P1676" i="1"/>
  <c r="Q1676" i="1" s="1"/>
  <c r="S1676" i="1" s="1"/>
  <c r="P1677" i="1"/>
  <c r="Q1677" i="1" s="1"/>
  <c r="S1677" i="1" s="1"/>
  <c r="P1678" i="1"/>
  <c r="Q1678" i="1" s="1"/>
  <c r="S1678" i="1" s="1"/>
  <c r="P1679" i="1"/>
  <c r="Q1679" i="1" s="1"/>
  <c r="S1679" i="1" s="1"/>
  <c r="P1680" i="1"/>
  <c r="Q1680" i="1" s="1"/>
  <c r="S1680" i="1" s="1"/>
  <c r="P1681" i="1"/>
  <c r="Q1681" i="1" s="1"/>
  <c r="S1681" i="1" s="1"/>
  <c r="P1682" i="1"/>
  <c r="Q1682" i="1" s="1"/>
  <c r="S1682" i="1" s="1"/>
  <c r="P1683" i="1"/>
  <c r="Q1683" i="1" s="1"/>
  <c r="S1683" i="1" s="1"/>
  <c r="P1684" i="1"/>
  <c r="Q1684" i="1" s="1"/>
  <c r="S1684" i="1" s="1"/>
  <c r="P1685" i="1"/>
  <c r="Q1685" i="1" s="1"/>
  <c r="S1685" i="1" s="1"/>
  <c r="P1686" i="1"/>
  <c r="Q1686" i="1" s="1"/>
  <c r="S1686" i="1" s="1"/>
  <c r="P1687" i="1"/>
  <c r="Q1687" i="1" s="1"/>
  <c r="S1687" i="1" s="1"/>
  <c r="P1688" i="1"/>
  <c r="Q1688" i="1" s="1"/>
  <c r="S1688" i="1" s="1"/>
  <c r="P1689" i="1"/>
  <c r="Q1689" i="1" s="1"/>
  <c r="S1689" i="1" s="1"/>
  <c r="P1690" i="1"/>
  <c r="Q1690" i="1" s="1"/>
  <c r="S1690" i="1" s="1"/>
  <c r="P1691" i="1"/>
  <c r="Q1691" i="1" s="1"/>
  <c r="S1691" i="1" s="1"/>
  <c r="P1692" i="1"/>
  <c r="Q1692" i="1" s="1"/>
  <c r="S1692" i="1" s="1"/>
  <c r="P1693" i="1"/>
  <c r="Q1693" i="1" s="1"/>
  <c r="S1693" i="1" s="1"/>
  <c r="P1694" i="1"/>
  <c r="Q1694" i="1" s="1"/>
  <c r="S1694" i="1" s="1"/>
  <c r="P1695" i="1"/>
  <c r="Q1695" i="1" s="1"/>
  <c r="S1695" i="1" s="1"/>
  <c r="P1696" i="1"/>
  <c r="Q1696" i="1" s="1"/>
  <c r="S1696" i="1" s="1"/>
  <c r="P1697" i="1"/>
  <c r="Q1697" i="1" s="1"/>
  <c r="S1697" i="1" s="1"/>
  <c r="P1698" i="1"/>
  <c r="Q1698" i="1" s="1"/>
  <c r="S1698" i="1" s="1"/>
  <c r="P1699" i="1"/>
  <c r="Q1699" i="1" s="1"/>
  <c r="S1699" i="1" s="1"/>
  <c r="P1700" i="1"/>
  <c r="Q1700" i="1" s="1"/>
  <c r="S1700" i="1" s="1"/>
  <c r="P1701" i="1"/>
  <c r="Q1701" i="1" s="1"/>
  <c r="S1701" i="1" s="1"/>
  <c r="P1702" i="1"/>
  <c r="Q1702" i="1" s="1"/>
  <c r="S1702" i="1" s="1"/>
  <c r="P1703" i="1"/>
  <c r="Q1703" i="1" s="1"/>
  <c r="S1703" i="1" s="1"/>
  <c r="P1704" i="1"/>
  <c r="Q1704" i="1" s="1"/>
  <c r="S1704" i="1" s="1"/>
  <c r="P1705" i="1"/>
  <c r="Q1705" i="1" s="1"/>
  <c r="S1705" i="1" s="1"/>
  <c r="P1706" i="1"/>
  <c r="Q1706" i="1" s="1"/>
  <c r="S1706" i="1" s="1"/>
  <c r="P1707" i="1"/>
  <c r="Q1707" i="1" s="1"/>
  <c r="S1707" i="1" s="1"/>
  <c r="P1708" i="1"/>
  <c r="Q1708" i="1" s="1"/>
  <c r="S1708" i="1" s="1"/>
  <c r="P1709" i="1"/>
  <c r="Q1709" i="1" s="1"/>
  <c r="S1709" i="1" s="1"/>
  <c r="P1710" i="1"/>
  <c r="Q1710" i="1" s="1"/>
  <c r="S1710" i="1" s="1"/>
  <c r="P1711" i="1"/>
  <c r="Q1711" i="1" s="1"/>
  <c r="S1711" i="1" s="1"/>
  <c r="P1712" i="1"/>
  <c r="Q1712" i="1" s="1"/>
  <c r="S1712" i="1" s="1"/>
  <c r="P1713" i="1"/>
  <c r="Q1713" i="1" s="1"/>
  <c r="S1713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4" i="1"/>
  <c r="I35" i="13" l="1"/>
  <c r="H22" i="13" a="1"/>
  <c r="H22" i="13" s="1"/>
  <c r="G22" i="13" a="1"/>
  <c r="G22" i="13" s="1"/>
  <c r="F22" i="13" a="1"/>
  <c r="F22" i="13" s="1"/>
  <c r="E22" i="13" a="1"/>
  <c r="E22" i="13" s="1"/>
  <c r="I39" i="13" l="1"/>
  <c r="I34" i="13"/>
  <c r="I21" i="13" s="1" a="1"/>
  <c r="I21" i="13" s="1"/>
  <c r="I36" i="13"/>
  <c r="I10" i="13" l="1"/>
  <c r="J35" i="13"/>
  <c r="I38" i="13"/>
  <c r="I22" i="13" s="1" a="1"/>
  <c r="I22" i="13" s="1"/>
  <c r="I40" i="13"/>
  <c r="I15" i="13" l="1"/>
  <c r="J39" i="13"/>
  <c r="J36" i="13"/>
  <c r="J34" i="13"/>
  <c r="J21" i="13" s="1" a="1"/>
  <c r="J21" i="13" s="1"/>
  <c r="J10" i="13" s="1"/>
  <c r="J40" i="13" l="1"/>
  <c r="J38" i="13"/>
  <c r="J22" i="13" s="1"/>
  <c r="J15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<sst xmlns="http://schemas.openxmlformats.org/spreadsheetml/2006/main" count="7389" uniqueCount="634">
  <si>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</si>
  <si>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</si>
  <si>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</si>
  <si>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</si>
  <si>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</si>
  <si>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</si>
  <si>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</si>
  <si>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</si>
  <si>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</si>
  <si>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</si>
  <si>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</si>
  <si>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</si>
  <si>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</si>
  <si>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</si>
  <si>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</si>
  <si>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</si>
  <si>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</si>
  <si>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</si>
  <si>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</si>
  <si>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</si>
  <si>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</si>
  <si>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</si>
  <si>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</si>
  <si>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</si>
  <si>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</si>
  <si>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</si>
  <si>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</si>
  <si>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</si>
  <si>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</si>
  <si>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</si>
  <si>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</si>
  <si>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</si>
  <si>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</si>
  <si>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</si>
  <si>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</si>
  <si>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</si>
  <si>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</si>
  <si>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</si>
  <si>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</si>
  <si>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</si>
  <si>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</si>
  <si>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</si>
  <si>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</si>
  <si>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</si>
  <si>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</si>
  <si>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</si>
  <si>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</si>
  <si>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</si>
  <si>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</si>
  <si>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</si>
  <si>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</si>
  <si>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</si>
  <si>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</si>
  <si>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</si>
  <si>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</si>
  <si>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</si>
  <si>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</si>
  <si>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</si>
  <si>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</si>
  <si>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</si>
  <si>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</si>
  <si>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</si>
  <si>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</si>
  <si>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</si>
  <si>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</si>
  <si>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</si>
  <si>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</si>
  <si>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</si>
  <si>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</si>
  <si>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</si>
  <si>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</si>
  <si>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</si>
  <si>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</si>
  <si>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</si>
  <si>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</si>
  <si>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</si>
  <si>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</si>
  <si>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</si>
  <si>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</si>
  <si>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</si>
  <si>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</si>
  <si>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</si>
  <si>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</si>
  <si>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</si>
  <si>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</si>
  <si>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</si>
  <si>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</si>
  <si>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</si>
  <si>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</si>
  <si>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</si>
  <si>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</si>
  <si>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</si>
  <si>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</si>
  <si>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</si>
  <si>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</si>
  <si>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</si>
  <si>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</si>
  <si>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</si>
  <si>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</si>
  <si>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</si>
  <si>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</si>
  <si>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</si>
  <si>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</si>
  <si>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</si>
  <si>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</si>
  <si>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</si>
  <si>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</si>
  <si>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</si>
  <si>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</si>
  <si>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</si>
  <si>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</si>
  <si>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</si>
  <si>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</si>
  <si>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</si>
  <si>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</si>
  <si>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</si>
  <si>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</si>
  <si>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</si>
  <si>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</si>
  <si>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</si>
  <si>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</si>
  <si>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</si>
  <si>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</si>
  <si>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</si>
  <si>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</si>
  <si>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</si>
  <si>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</si>
  <si>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</si>
  <si>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</si>
  <si>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</si>
  <si>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</si>
  <si>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</si>
  <si>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</si>
  <si>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</si>
  <si>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</si>
  <si>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</si>
  <si>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</si>
  <si>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</si>
  <si>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</si>
  <si>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</si>
  <si>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</si>
  <si>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</si>
  <si>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</si>
  <si>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</si>
  <si>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</si>
  <si>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</si>
  <si>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</si>
  <si>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</si>
  <si>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</si>
  <si>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</si>
  <si>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</si>
  <si>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</si>
  <si>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</si>
  <si>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</si>
  <si>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</si>
  <si>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</si>
  <si>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</si>
  <si>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</si>
  <si>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</si>
  <si>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</si>
  <si>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</si>
  <si>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</si>
  <si>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</si>
  <si>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</si>
  <si>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</si>
  <si>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</si>
  <si>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</si>
  <si>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</si>
  <si>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</si>
  <si>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</si>
  <si>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</si>
  <si>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</si>
  <si>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</si>
  <si>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</si>
  <si>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</si>
  <si>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</si>
  <si>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</si>
  <si>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</si>
  <si>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</si>
  <si>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</si>
  <si>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</si>
  <si>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</si>
  <si>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</si>
  <si>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</si>
  <si>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</si>
  <si>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</si>
  <si>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</si>
  <si>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</si>
  <si>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</si>
  <si>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</si>
  <si>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</si>
  <si>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</si>
  <si>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</si>
  <si>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</si>
  <si>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</si>
  <si>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</si>
  <si>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</si>
  <si>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</si>
  <si>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</si>
  <si>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</si>
  <si>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</si>
  <si>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</si>
  <si>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</si>
  <si>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</si>
  <si>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</si>
  <si>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</si>
  <si>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</si>
  <si>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</si>
  <si>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</si>
  <si>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</si>
  <si>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</si>
  <si>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</si>
  <si>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</si>
  <si>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</si>
  <si>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</si>
  <si>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</si>
  <si>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</si>
  <si>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</si>
  <si>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</si>
  <si>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</si>
  <si>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</si>
  <si>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</si>
  <si>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</si>
  <si>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</si>
  <si>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</si>
  <si>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</si>
  <si>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</si>
  <si>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</si>
  <si>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</si>
  <si>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</si>
  <si>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</si>
  <si>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</si>
  <si>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</si>
  <si>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</si>
  <si>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</si>
  <si>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</si>
  <si>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</si>
  <si>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</si>
  <si>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</si>
  <si>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</si>
  <si>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</si>
  <si>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</si>
  <si>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</si>
  <si>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</si>
  <si>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</si>
  <si>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</si>
  <si>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</si>
  <si>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</si>
  <si>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</si>
  <si>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</si>
  <si>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</si>
  <si>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</si>
  <si>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</si>
  <si>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</si>
  <si>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</si>
  <si>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</si>
  <si>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</si>
  <si>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</si>
  <si>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</si>
  <si>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</si>
  <si>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</si>
  <si>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</si>
  <si>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</si>
  <si>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</si>
  <si>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</si>
  <si>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</si>
  <si>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</si>
  <si>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</si>
  <si>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</si>
  <si>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</si>
  <si>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</si>
  <si>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</si>
  <si>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</si>
  <si>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</si>
  <si>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</si>
  <si>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</si>
  <si>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</si>
  <si>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</si>
  <si>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</si>
  <si>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</si>
  <si>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</si>
  <si>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</si>
  <si>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</si>
  <si>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</si>
  <si>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</si>
  <si>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</si>
  <si>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</si>
  <si>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</si>
  <si>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</si>
  <si>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</si>
  <si>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</si>
  <si>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</si>
  <si>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</si>
  <si>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</si>
  <si>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</si>
  <si>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</si>
  <si>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</si>
  <si>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</si>
  <si>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</si>
  <si>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</si>
  <si>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</si>
  <si>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</si>
  <si>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</si>
  <si>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</si>
  <si>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</si>
  <si>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</si>
  <si>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</si>
  <si>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</si>
  <si>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</si>
  <si>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</si>
  <si>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</si>
  <si>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</si>
  <si>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</si>
  <si>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</si>
  <si>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</si>
  <si>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</si>
  <si>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</si>
  <si>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</si>
  <si>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</si>
  <si>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</si>
  <si>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</si>
  <si>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</si>
  <si>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</si>
  <si>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</si>
  <si>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</si>
  <si>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</si>
  <si>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</si>
  <si>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</si>
  <si>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</si>
  <si>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</si>
  <si>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</si>
  <si>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</si>
  <si>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</si>
  <si>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</si>
  <si>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</si>
  <si>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</si>
  <si>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</si>
  <si>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</si>
  <si>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</si>
  <si>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</si>
  <si>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</si>
  <si>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</si>
  <si>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</si>
  <si>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</si>
  <si>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</si>
  <si>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</si>
  <si>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</si>
  <si>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</si>
  <si>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</si>
  <si>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</si>
  <si>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</si>
  <si>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</si>
  <si>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</si>
  <si>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</si>
  <si>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</si>
  <si>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</si>
  <si>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</si>
  <si>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</si>
  <si>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</si>
  <si>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</si>
  <si>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</si>
  <si>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</si>
  <si>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</si>
  <si>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</si>
  <si>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</si>
  <si>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</si>
  <si>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</si>
  <si>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</si>
  <si>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</si>
  <si>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</si>
  <si>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</si>
  <si>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</si>
  <si>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</si>
  <si>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</si>
  <si>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</si>
  <si>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</si>
  <si>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</si>
  <si>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</si>
  <si>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</si>
  <si>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</si>
  <si>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</si>
  <si>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</si>
  <si>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</si>
  <si>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</si>
  <si>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</si>
  <si>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</si>
  <si>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</si>
  <si>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</si>
  <si>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</si>
  <si>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</si>
  <si>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</si>
  <si>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</si>
  <si>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</si>
  <si>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</si>
  <si>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</si>
  <si>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</si>
  <si>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</si>
  <si>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</si>
  <si>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</si>
  <si>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</si>
  <si>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</si>
  <si>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</si>
  <si>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</si>
  <si>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</si>
  <si>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</si>
  <si>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</si>
  <si>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</si>
  <si>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</si>
  <si>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</si>
  <si>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</si>
  <si>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</si>
  <si>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</si>
  <si>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</si>
  <si>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</si>
  <si>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</si>
  <si>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</si>
  <si>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</si>
  <si>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</si>
  <si>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</si>
  <si>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</si>
  <si>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</si>
  <si>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</si>
  <si>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</si>
  <si>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</si>
  <si>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</si>
  <si>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</si>
  <si>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</si>
  <si>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</si>
  <si>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</si>
  <si>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</si>
  <si>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</si>
  <si>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</si>
  <si>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</si>
  <si>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</si>
  <si>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</si>
  <si>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</si>
  <si>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</si>
  <si>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</si>
  <si>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</si>
  <si>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</si>
  <si>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</si>
  <si>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</si>
  <si>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</si>
  <si>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</si>
  <si>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</si>
  <si>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</si>
  <si>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</si>
  <si>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</si>
  <si>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</si>
  <si>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</si>
  <si>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</si>
  <si>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</si>
  <si>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</si>
  <si>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</si>
  <si>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</si>
  <si>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</si>
  <si>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</si>
  <si>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</si>
  <si>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</si>
  <si>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</si>
  <si>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</si>
  <si>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</si>
  <si>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</si>
  <si>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</si>
  <si>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</si>
  <si>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</si>
  <si>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</si>
  <si>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</si>
  <si>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</si>
  <si>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</si>
  <si>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</si>
  <si>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</si>
  <si>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</si>
  <si>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</si>
  <si>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</si>
  <si>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</si>
  <si>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</si>
  <si>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</si>
  <si>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</si>
  <si>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</si>
  <si>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</si>
  <si>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</si>
  <si>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</si>
  <si>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</si>
  <si>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</si>
  <si>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</si>
  <si>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</si>
  <si>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</si>
  <si>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</si>
  <si>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</si>
  <si>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</si>
  <si>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</si>
  <si>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</si>
  <si>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</si>
  <si>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</si>
  <si>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</si>
  <si>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</si>
  <si>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</si>
  <si>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</si>
  <si>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</si>
  <si>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</si>
  <si>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</si>
  <si>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</si>
  <si>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</si>
  <si>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</si>
  <si>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</si>
  <si>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</si>
  <si>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</si>
  <si>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</si>
  <si>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</si>
  <si>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</si>
  <si>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</si>
  <si>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</si>
  <si>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</si>
  <si>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</si>
  <si>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</si>
  <si>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</si>
  <si>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</si>
  <si>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</si>
  <si>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</si>
  <si>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</si>
  <si>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</si>
  <si>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</si>
  <si>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</si>
  <si>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</si>
  <si>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</si>
  <si>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</si>
  <si>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</si>
  <si>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</si>
  <si>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</si>
  <si>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</si>
  <si>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</si>
  <si>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</si>
  <si>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</si>
  <si>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</si>
  <si>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</si>
  <si>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</si>
  <si>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</si>
  <si>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</si>
  <si>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</si>
  <si>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</si>
  <si>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</si>
  <si>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</si>
  <si>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</si>
  <si>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</si>
  <si>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</si>
  <si>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</si>
  <si>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</si>
  <si>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</si>
  <si>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</si>
  <si>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</si>
  <si>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</si>
  <si>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</si>
  <si>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</si>
  <si>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</si>
  <si>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</si>
  <si>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</si>
  <si>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</si>
  <si>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</si>
  <si>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</si>
  <si>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</si>
  <si>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</si>
  <si>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</si>
  <si>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</si>
  <si>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</si>
  <si>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</si>
  <si>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</t>
  </si>
  <si>
    <t>PeriodEnd</t>
  </si>
  <si>
    <t>TotalRevenue</t>
  </si>
  <si>
    <t>SalesGeneralAdminExp</t>
  </si>
  <si>
    <t>CostofGoodsSold</t>
  </si>
  <si>
    <t>ResearchDev</t>
  </si>
  <si>
    <t>OtherOperatingItem</t>
  </si>
  <si>
    <t>GICSSector</t>
  </si>
  <si>
    <t>GICSSubIndustry</t>
  </si>
  <si>
    <t>Year</t>
  </si>
  <si>
    <t>Month</t>
  </si>
  <si>
    <t>Date</t>
  </si>
  <si>
    <t>SNO</t>
  </si>
  <si>
    <t>Gross Profit</t>
  </si>
  <si>
    <t>Operating Profit</t>
  </si>
  <si>
    <t>Gross Margin</t>
  </si>
  <si>
    <t>Operating Margin</t>
  </si>
  <si>
    <t>TotalOperatingExp</t>
  </si>
  <si>
    <t>Total Revenue</t>
  </si>
  <si>
    <t>Cost of Goods Sold</t>
  </si>
  <si>
    <t>Sales, General and Administrative Expenses</t>
  </si>
  <si>
    <t>Research and Development</t>
  </si>
  <si>
    <t>Other Operating Items</t>
  </si>
  <si>
    <t>Total Operating Expenses</t>
  </si>
  <si>
    <t>Income Statement</t>
  </si>
  <si>
    <t>Historical</t>
  </si>
  <si>
    <t>Forecast</t>
  </si>
  <si>
    <t>Year 5</t>
  </si>
  <si>
    <t>Revenue</t>
  </si>
  <si>
    <t>COGS</t>
  </si>
  <si>
    <t>Assumptions</t>
  </si>
  <si>
    <t>Revenue growth (%)</t>
  </si>
  <si>
    <t>Scenario</t>
  </si>
  <si>
    <t>NYSE-S&amp;P 500 Dataset</t>
  </si>
  <si>
    <t>Operating Income/EBIT</t>
  </si>
  <si>
    <t>Ticker/Company</t>
  </si>
  <si>
    <t>Row Labels</t>
  </si>
  <si>
    <t>Grand Total</t>
  </si>
  <si>
    <t>Column Labels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</si>
  <si>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</si>
  <si>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</si>
  <si>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</si>
  <si>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</si>
  <si>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</si>
  <si>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</si>
  <si>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</si>
  <si>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</si>
  <si>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</si>
  <si>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</si>
  <si>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</si>
  <si>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</si>
  <si>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</si>
  <si>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</si>
  <si>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Operating Statistics</t>
  </si>
  <si>
    <t>Sensitivity Analysis</t>
  </si>
  <si>
    <t>Year 6</t>
  </si>
  <si>
    <t>Base Case</t>
  </si>
  <si>
    <t>Weak Case</t>
  </si>
  <si>
    <t>Revenue Growth (%)</t>
  </si>
  <si>
    <t>Other Operating Expenses</t>
  </si>
  <si>
    <t>Research and Dev</t>
  </si>
  <si>
    <t xml:space="preserve">Sales, General and Admin. </t>
  </si>
  <si>
    <t>Operating Income</t>
  </si>
  <si>
    <t>Best Case</t>
  </si>
  <si>
    <t>Sum of ResearchDev</t>
  </si>
  <si>
    <t>Forecasting Financial Model</t>
  </si>
  <si>
    <t>Deriving Profit and Loss (P&amp;L) Statement</t>
  </si>
  <si>
    <t>Calculating Summary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</si>
</sst>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[Red]\(&quot;$&quot;#,##0\)"/>
    <numFmt numFmtId="165" formatCode="_(&quot;$&quot;* #,##0.00_);_(&quot;$&quot;* \(#,##0.00\);_(&quot;$&quot;* &quot;-&quot;??_);_(@_)"/>
    <numFmt numFmtId="166" formatCode="0.0000"/>
    <numFmt numFmtId="167" formatCode="_(&quot;$&quot;* #,##0_);_(&quot;$&quot;* \(#,##0\);_(&quot;$&quot;* &quot;-&quot;??_);_(@_)"/>
    <numFmt numFmtId="168" formatCode="&quot;$&quot;#,##0"/>
    <numFmt numFmtId="169" formatCode="0.0%"/>
    <numFmt numFmtId="170" formatCode="m/d/yyyy"/>
    <numFmt numFmtId="171" formatCode="_([$$-409]* #,##0_);_([$$-409]* \(#,##0\);_([$$-409]* &quot;-&quot;??_);_(@_)"/>
  </numFmts>
  <fonts count="34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rgb="FF006100"/>
      <name val="Segoe UI"/>
      <family val="2"/>
    </font>
    <font>
      <sz val="11"/>
      <color rgb="FF9C0006"/>
      <name val="Segoe UI"/>
      <family val="2"/>
    </font>
    <font>
      <sz val="11"/>
      <color rgb="FF9C5700"/>
      <name val="Segoe UI"/>
      <family val="2"/>
    </font>
    <font>
      <sz val="11"/>
      <color rgb="FF3F3F76"/>
      <name val="Segoe UI"/>
      <family val="2"/>
    </font>
    <font>
      <b/>
      <sz val="11"/>
      <color rgb="FF3F3F3F"/>
      <name val="Segoe UI"/>
      <family val="2"/>
    </font>
    <font>
      <b/>
      <sz val="11"/>
      <color rgb="FFFA7D00"/>
      <name val="Segoe UI"/>
      <family val="2"/>
    </font>
    <font>
      <sz val="11"/>
      <color rgb="FFFA7D00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  <font>
      <i/>
      <sz val="11"/>
      <color rgb="FF7F7F7F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  <font>
      <sz val="11"/>
      <color theme="4"/>
      <name val="Segoe UI"/>
      <family val="2"/>
    </font>
    <font>
      <b/>
      <i/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8"/>
      <color theme="1"/>
      <name val="Segoe UI"/>
    </font>
    <font>
      <i/>
      <sz val="11"/>
      <color theme="1"/>
      <name val="Segoe UI"/>
      <family val="2"/>
    </font>
    <font>
      <b/>
      <sz val="11"/>
      <color theme="1"/>
      <name val="Segoe UI"/>
    </font>
    <font>
      <i/>
      <sz val="11"/>
      <color theme="1"/>
      <name val="Segoe UI"/>
    </font>
    <font>
      <b/>
      <i/>
      <sz val="11"/>
      <color theme="1"/>
      <name val="Segoe UI"/>
    </font>
    <font>
      <sz val="11"/>
      <color theme="9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EA9DB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6" fillId="0" borderId="0" xfId="0" applyFont="1"/>
    <xf numFmtId="0" fontId="16" fillId="0" borderId="0" xfId="0" applyNumberFormat="1" applyFont="1" applyAlignment="1">
      <alignment horizontal="right"/>
    </xf>
    <xf numFmtId="164" fontId="18" fillId="0" borderId="0" xfId="0" applyNumberFormat="1" applyFont="1"/>
    <xf numFmtId="0" fontId="0" fillId="0" borderId="0" xfId="0" applyAlignment="1">
      <alignment horizontal="left"/>
    </xf>
    <xf numFmtId="2" fontId="0" fillId="0" borderId="0" xfId="0" applyNumberFormat="1"/>
    <xf numFmtId="166" fontId="18" fillId="0" borderId="0" xfId="0" applyNumberFormat="1" applyFont="1"/>
    <xf numFmtId="0" fontId="0" fillId="0" borderId="0" xfId="0" applyFont="1"/>
    <xf numFmtId="0" fontId="0" fillId="0" borderId="0" xfId="0" applyAlignment="1">
      <alignment horizontal="center"/>
    </xf>
    <xf numFmtId="0" fontId="20" fillId="0" borderId="0" xfId="0" applyFont="1"/>
    <xf numFmtId="0" fontId="20" fillId="33" borderId="0" xfId="0" applyFont="1" applyFill="1"/>
    <xf numFmtId="0" fontId="0" fillId="33" borderId="0" xfId="0" applyFill="1"/>
    <xf numFmtId="0" fontId="21" fillId="0" borderId="0" xfId="0" applyFont="1"/>
    <xf numFmtId="167" fontId="23" fillId="0" borderId="0" xfId="1" applyNumberFormat="1" applyFont="1" applyBorder="1" applyAlignment="1"/>
    <xf numFmtId="167" fontId="0" fillId="0" borderId="0" xfId="1" applyNumberFormat="1" applyFont="1" applyFill="1" applyBorder="1"/>
    <xf numFmtId="167" fontId="0" fillId="34" borderId="0" xfId="1" applyNumberFormat="1" applyFont="1" applyFill="1" applyBorder="1"/>
    <xf numFmtId="167" fontId="24" fillId="0" borderId="0" xfId="1" applyNumberFormat="1" applyFont="1" applyBorder="1" applyAlignment="1"/>
    <xf numFmtId="167" fontId="22" fillId="0" borderId="0" xfId="1" applyNumberFormat="1" applyFont="1" applyBorder="1" applyAlignment="1"/>
    <xf numFmtId="165" fontId="0" fillId="34" borderId="0" xfId="1" applyFont="1" applyFill="1" applyBorder="1"/>
    <xf numFmtId="0" fontId="0" fillId="35" borderId="12" xfId="0" applyFill="1" applyBorder="1"/>
    <xf numFmtId="168" fontId="24" fillId="35" borderId="12" xfId="1" applyNumberFormat="1" applyFont="1" applyFill="1" applyBorder="1" applyAlignment="1"/>
    <xf numFmtId="167" fontId="22" fillId="35" borderId="12" xfId="1" applyNumberFormat="1" applyFont="1" applyFill="1" applyBorder="1" applyAlignment="1"/>
    <xf numFmtId="0" fontId="0" fillId="0" borderId="13" xfId="0" applyBorder="1"/>
    <xf numFmtId="0" fontId="0" fillId="36" borderId="0" xfId="0" applyFill="1"/>
    <xf numFmtId="9" fontId="24" fillId="36" borderId="0" xfId="2" applyFont="1" applyFill="1" applyBorder="1"/>
    <xf numFmtId="169" fontId="26" fillId="36" borderId="0" xfId="0" quotePrefix="1" applyNumberFormat="1" applyFont="1" applyFill="1"/>
    <xf numFmtId="2" fontId="23" fillId="36" borderId="0" xfId="0" applyNumberFormat="1" applyFont="1" applyFill="1"/>
    <xf numFmtId="2" fontId="26" fillId="36" borderId="0" xfId="0" quotePrefix="1" applyNumberFormat="1" applyFont="1" applyFill="1"/>
    <xf numFmtId="0" fontId="0" fillId="36" borderId="12" xfId="0" applyFill="1" applyBorder="1"/>
    <xf numFmtId="0" fontId="0" fillId="0" borderId="12" xfId="0" applyBorder="1"/>
    <xf numFmtId="2" fontId="23" fillId="36" borderId="12" xfId="0" applyNumberFormat="1" applyFont="1" applyFill="1" applyBorder="1"/>
    <xf numFmtId="2" fontId="26" fillId="36" borderId="12" xfId="0" applyNumberFormat="1" applyFont="1" applyFill="1" applyBorder="1"/>
    <xf numFmtId="0" fontId="20" fillId="0" borderId="15" xfId="0" applyFont="1" applyBorder="1"/>
    <xf numFmtId="0" fontId="0" fillId="0" borderId="15" xfId="0" applyBorder="1"/>
    <xf numFmtId="169" fontId="0" fillId="0" borderId="15" xfId="2" applyNumberFormat="1" applyFont="1" applyFill="1" applyBorder="1" applyAlignment="1">
      <alignment horizontal="center"/>
    </xf>
    <xf numFmtId="169" fontId="0" fillId="0" borderId="15" xfId="0" applyNumberFormat="1" applyBorder="1" applyAlignment="1">
      <alignment horizontal="center"/>
    </xf>
    <xf numFmtId="169" fontId="27" fillId="0" borderId="0" xfId="0" applyNumberFormat="1" applyFont="1"/>
    <xf numFmtId="169" fontId="27" fillId="0" borderId="0" xfId="2" applyNumberFormat="1" applyFont="1" applyFill="1" applyBorder="1"/>
    <xf numFmtId="169" fontId="26" fillId="0" borderId="15" xfId="2" applyNumberFormat="1" applyFont="1" applyFill="1" applyBorder="1" applyAlignment="1">
      <alignment horizontal="center"/>
    </xf>
    <xf numFmtId="169" fontId="26" fillId="0" borderId="15" xfId="0" applyNumberFormat="1" applyFont="1" applyBorder="1" applyAlignment="1">
      <alignment horizontal="center"/>
    </xf>
    <xf numFmtId="2" fontId="27" fillId="0" borderId="0" xfId="2" applyNumberFormat="1" applyFont="1" applyFill="1" applyBorder="1"/>
    <xf numFmtId="2" fontId="27" fillId="0" borderId="0" xfId="0" applyNumberFormat="1" applyFont="1"/>
    <xf numFmtId="169" fontId="26" fillId="0" borderId="15" xfId="0" applyNumberFormat="1" applyFont="1" applyBorder="1"/>
    <xf numFmtId="2" fontId="27" fillId="0" borderId="12" xfId="2" applyNumberFormat="1" applyFont="1" applyFill="1" applyBorder="1"/>
    <xf numFmtId="170" fontId="0" fillId="0" borderId="0" xfId="0" applyNumberFormat="1"/>
    <xf numFmtId="171" fontId="0" fillId="0" borderId="0" xfId="0" applyNumberFormat="1"/>
    <xf numFmtId="0" fontId="19" fillId="0" borderId="0" xfId="0" applyFont="1" applyBorder="1"/>
    <xf numFmtId="0" fontId="20" fillId="0" borderId="11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0" fillId="33" borderId="0" xfId="0" applyFill="1" applyBorder="1"/>
    <xf numFmtId="0" fontId="0" fillId="0" borderId="0" xfId="0" pivotButton="1"/>
    <xf numFmtId="0" fontId="0" fillId="0" borderId="0" xfId="0" applyFill="1" applyBorder="1" applyAlignment="1"/>
    <xf numFmtId="0" fontId="0" fillId="0" borderId="19" xfId="0" applyFill="1" applyBorder="1" applyAlignment="1"/>
    <xf numFmtId="0" fontId="29" fillId="0" borderId="20" xfId="0" applyFont="1" applyFill="1" applyBorder="1" applyAlignment="1">
      <alignment horizontal="center"/>
    </xf>
    <xf numFmtId="0" fontId="25" fillId="33" borderId="0" xfId="0" applyFont="1" applyFill="1"/>
    <xf numFmtId="0" fontId="25" fillId="35" borderId="12" xfId="0" applyFont="1" applyFill="1" applyBorder="1"/>
    <xf numFmtId="0" fontId="0" fillId="33" borderId="14" xfId="0" applyFill="1" applyBorder="1"/>
    <xf numFmtId="0" fontId="25" fillId="0" borderId="0" xfId="0" applyFont="1" applyAlignment="1"/>
    <xf numFmtId="165" fontId="0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30" fillId="0" borderId="0" xfId="0" applyFont="1"/>
    <xf numFmtId="0" fontId="0" fillId="0" borderId="0" xfId="0" applyFill="1" applyBorder="1"/>
    <xf numFmtId="0" fontId="31" fillId="37" borderId="0" xfId="0" applyFont="1" applyFill="1" applyAlignment="1"/>
    <xf numFmtId="0" fontId="32" fillId="0" borderId="0" xfId="0" applyFont="1"/>
    <xf numFmtId="0" fontId="0" fillId="0" borderId="0" xfId="0" applyFill="1"/>
    <xf numFmtId="0" fontId="28" fillId="0" borderId="0" xfId="0" applyFont="1" applyFill="1" applyBorder="1" applyAlignment="1">
      <alignment vertical="top" wrapText="1"/>
    </xf>
    <xf numFmtId="0" fontId="30" fillId="0" borderId="0" xfId="0" applyFont="1" applyAlignment="1">
      <alignment horizontal="center"/>
    </xf>
    <xf numFmtId="0" fontId="32" fillId="35" borderId="0" xfId="0" applyFont="1" applyFill="1"/>
    <xf numFmtId="0" fontId="0" fillId="35" borderId="0" xfId="0" applyFill="1"/>
    <xf numFmtId="171" fontId="0" fillId="35" borderId="0" xfId="0" applyNumberFormat="1" applyFill="1"/>
    <xf numFmtId="0" fontId="31" fillId="0" borderId="0" xfId="0" applyFont="1" applyFill="1" applyAlignment="1">
      <alignment horizontal="left"/>
    </xf>
    <xf numFmtId="0" fontId="31" fillId="0" borderId="0" xfId="0" applyFont="1" applyFill="1" applyAlignment="1"/>
    <xf numFmtId="165" fontId="33" fillId="0" borderId="0" xfId="1" applyFont="1"/>
    <xf numFmtId="171" fontId="33" fillId="0" borderId="0" xfId="0" applyNumberFormat="1" applyFont="1"/>
    <xf numFmtId="0" fontId="28" fillId="0" borderId="17" xfId="0" applyFont="1" applyBorder="1" applyAlignment="1">
      <alignment horizontal="left" vertical="top"/>
    </xf>
    <xf numFmtId="0" fontId="28" fillId="0" borderId="16" xfId="0" applyFont="1" applyBorder="1" applyAlignment="1">
      <alignment horizontal="left" vertical="top"/>
    </xf>
    <xf numFmtId="0" fontId="28" fillId="0" borderId="18" xfId="0" applyFont="1" applyBorder="1" applyAlignment="1">
      <alignment horizontal="left" vertical="top"/>
    </xf>
    <xf numFmtId="0" fontId="28" fillId="0" borderId="10" xfId="0" applyFont="1" applyBorder="1" applyAlignment="1">
      <alignment horizontal="left" vertical="top"/>
    </xf>
    <xf numFmtId="0" fontId="30" fillId="0" borderId="12" xfId="0" applyFont="1" applyFill="1" applyBorder="1" applyAlignment="1">
      <alignment horizontal="center"/>
    </xf>
    <xf numFmtId="0" fontId="28" fillId="0" borderId="10" xfId="0" applyFont="1" applyBorder="1" applyAlignment="1">
      <alignment horizontal="left" vertical="top" wrapText="1"/>
    </xf>
    <xf numFmtId="0" fontId="20" fillId="0" borderId="11" xfId="0" applyFont="1" applyBorder="1" applyAlignment="1">
      <alignment horizontal="center"/>
    </xf>
    <xf numFmtId="0" fontId="20" fillId="0" borderId="13" xfId="0" applyFont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 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7">
    <dxf>
      <font>
        <strike val="0"/>
        <outline val="0"/>
        <shadow val="0"/>
        <u val="none"/>
        <vertAlign val="baseline"/>
        <sz val="11"/>
        <color theme="4"/>
        <name val="Segoe UI"/>
        <family val="2"/>
        <scheme val="none"/>
      </font>
      <numFmt numFmtId="166" formatCode="0.0000"/>
    </dxf>
    <dxf>
      <font>
        <strike val="0"/>
        <outline val="0"/>
        <shadow val="0"/>
        <u val="none"/>
        <vertAlign val="baseline"/>
        <sz val="11"/>
        <color theme="4"/>
        <name val="Segoe UI"/>
        <family val="2"/>
        <scheme val="none"/>
      </font>
      <numFmt numFmtId="166" formatCode="0.0000"/>
    </dxf>
    <dxf>
      <font>
        <strike val="0"/>
        <outline val="0"/>
        <shadow val="0"/>
        <u val="none"/>
        <vertAlign val="baseline"/>
        <sz val="11"/>
        <color theme="4"/>
        <name val="Segoe UI"/>
        <family val="2"/>
        <scheme val="none"/>
      </font>
      <numFmt numFmtId="164" formatCode="&quot;$&quot;#,##0_);[Red]\(&quot;$&quot;#,##0\)"/>
    </dxf>
    <dxf>
      <font>
        <strike val="0"/>
        <outline val="0"/>
        <shadow val="0"/>
        <u val="none"/>
        <vertAlign val="baseline"/>
        <sz val="11"/>
        <color theme="4"/>
        <name val="Segoe UI"/>
        <family val="2"/>
        <scheme val="none"/>
      </font>
      <numFmt numFmtId="164" formatCode="&quot;$&quot;#,##0_);[Red]\(&quot;$&quot;#,##0\)"/>
    </dxf>
    <dxf>
      <font>
        <strike val="0"/>
        <outline val="0"/>
        <shadow val="0"/>
        <u val="none"/>
        <vertAlign val="baseline"/>
        <sz val="11"/>
        <color theme="4"/>
        <name val="Segoe UI"/>
        <family val="2"/>
        <scheme val="none"/>
      </font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  <dxf>
      <numFmt numFmtId="0" formatCode="General"/>
    </dxf>
    <dxf>
      <numFmt numFmtId="0" formatCode="General"/>
    </dxf>
    <dxf>
      <numFmt numFmtId="0" formatCode="General"/>
    </dxf>
    <dxf>
      <numFmt numFmtId="170" formatCode="m/d/yyyy"/>
    </dxf>
    <dxf>
      <font>
        <b/>
      </font>
    </dxf>
  </dxfs>
  <tableStyles count="0" defaultTableStyle="TableStyleMedium2" defaultPivotStyle="PivotStyleLight16"/>
  <colors>
    <mruColors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Data Project Workbook.xlsx]Pivot-Table!PivotTable1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 Light" panose="02000403000000020004" pitchFamily="2" charset="0"/>
                <a:ea typeface="Helvetica Neue Light" panose="02000403000000020004" pitchFamily="2" charset="0"/>
                <a:cs typeface="+mn-cs"/>
              </a:defRPr>
            </a:pPr>
            <a:r>
              <a:rPr lang="en-US" sz="2000"/>
              <a:t>Comparing R&amp;D Expenditure in Gold &amp; Copper </a:t>
            </a:r>
            <a:endParaRPr lang="en-GB" sz="2000"/>
          </a:p>
        </c:rich>
      </c:tx>
      <c:layout>
        <c:manualLayout>
          <c:xMode val="edge"/>
          <c:yMode val="edge"/>
          <c:x val="0.20180903258972249"/>
          <c:y val="8.54047777926064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 Neue Light" panose="02000403000000020004" pitchFamily="2" charset="0"/>
              <a:ea typeface="Helvetica Neue Light" panose="02000403000000020004" pitchFamily="2" charset="0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Helvetica Neue Light" panose="02000403000000020004" pitchFamily="2" charset="0"/>
                  <a:ea typeface="Helvetica Neue Light" panose="02000403000000020004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Helvetica Neue Light" panose="02000403000000020004" pitchFamily="2" charset="0"/>
                  <a:ea typeface="Helvetica Neue Light" panose="02000403000000020004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'Pivot-Table'!$B$1:$B$2</c:f>
              <c:strCache>
                <c:ptCount val="1"/>
                <c:pt idx="0">
                  <c:v>Copper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'Pivot-Table'!$A$3:$A$7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'Pivot-Table'!$B$3:$B$7</c:f>
              <c:numCache>
                <c:formatCode>General</c:formatCode>
                <c:ptCount val="4"/>
                <c:pt idx="0">
                  <c:v>285000000</c:v>
                </c:pt>
                <c:pt idx="1">
                  <c:v>210000000</c:v>
                </c:pt>
                <c:pt idx="2">
                  <c:v>126000000</c:v>
                </c:pt>
                <c:pt idx="3">
                  <c:v>127000000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65-104F-A03C-BE124CDF6988}"/>
            </c:ext>
          </c:extLst>
        </c:ser>
        <c:ser>
          <c:idx val="1"/>
          <c:order val="1"/>
          <c:tx>
            <c:strRef>
              <c:f>'Pivot-Table'!$C$1:$C$2</c:f>
              <c:strCache>
                <c:ptCount val="1"/>
                <c:pt idx="0">
                  <c:v>Gold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'Pivot-Table'!$A$3:$A$7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'Pivot-Table'!$C$3:$C$7</c:f>
              <c:numCache>
                <c:formatCode>General</c:formatCode>
                <c:ptCount val="4"/>
                <c:pt idx="0">
                  <c:v>704000000</c:v>
                </c:pt>
                <c:pt idx="1">
                  <c:v>469000000</c:v>
                </c:pt>
                <c:pt idx="2">
                  <c:v>325000000</c:v>
                </c:pt>
                <c:pt idx="3">
                  <c:v>289000000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5-104F-A03C-BE124CDF6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908176"/>
        <c:axId val="1477909808"/>
      </c:lineChart>
      <c:catAx>
        <c:axId val="147790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 Neue Light" panose="02000403000000020004" pitchFamily="2" charset="0"/>
                    <a:ea typeface="Helvetica Neue Light" panose="02000403000000020004" pitchFamily="2" charset="0"/>
                    <a:cs typeface="+mn-cs"/>
                  </a:defRPr>
                </a:pPr>
                <a:r>
                  <a:rPr lang="en-GB" sz="14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 Neue Light" panose="02000403000000020004" pitchFamily="2" charset="0"/>
                  <a:ea typeface="Helvetica Neue Light" panose="02000403000000020004" pitchFamily="2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 Light" panose="02000403000000020004" pitchFamily="2" charset="0"/>
                <a:ea typeface="Helvetica Neue Light" panose="02000403000000020004" pitchFamily="2" charset="0"/>
                <a:cs typeface="+mn-cs"/>
              </a:defRPr>
            </a:pPr>
            <a:endParaRPr lang="en-US"/>
          </a:p>
        </c:txPr>
        <c:crossAx val="1477909808"/>
        <c:crosses val="autoZero"/>
        <c:auto val="1"/>
        <c:lblAlgn val="ctr"/>
        <c:lblOffset val="100"/>
        <c:noMultiLvlLbl val="0"/>
      </c:catAx>
      <c:valAx>
        <c:axId val="14779098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 Neue Light" panose="02000403000000020004" pitchFamily="2" charset="0"/>
                    <a:ea typeface="Helvetica Neue Light" panose="02000403000000020004" pitchFamily="2" charset="0"/>
                    <a:cs typeface="+mn-cs"/>
                  </a:defRPr>
                </a:pPr>
                <a:r>
                  <a:rPr lang="en-GB" sz="1400"/>
                  <a:t>R&amp;D EXP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 Neue Light" panose="02000403000000020004" pitchFamily="2" charset="0"/>
                  <a:ea typeface="Helvetica Neue Light" panose="02000403000000020004" pitchFamily="2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 Light" panose="02000403000000020004" pitchFamily="2" charset="0"/>
                <a:ea typeface="Helvetica Neue Light" panose="02000403000000020004" pitchFamily="2" charset="0"/>
                <a:cs typeface="+mn-cs"/>
              </a:defRPr>
            </a:pPr>
            <a:endParaRPr lang="en-US"/>
          </a:p>
        </c:txPr>
        <c:crossAx val="147790817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 Neue Light" panose="02000403000000020004" pitchFamily="2" charset="0"/>
                    <a:ea typeface="Helvetica Neue Light" panose="02000403000000020004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873953010352619"/>
          <c:y val="0.35663125583878286"/>
          <c:w val="0.102200566564423"/>
          <c:h val="0.114466034965968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 Light" panose="02000403000000020004" pitchFamily="2" charset="0"/>
              <a:ea typeface="Helvetica Neue Light" panose="02000403000000020004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Helvetica Neue Light" panose="02000403000000020004" pitchFamily="2" charset="0"/>
          <a:ea typeface="Helvetica Neue Light" panose="0200040300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8</xdr:row>
      <xdr:rowOff>177800</xdr:rowOff>
    </xdr:from>
    <xdr:to>
      <xdr:col>6</xdr:col>
      <xdr:colOff>1266031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01EE80-C182-EE4C-9AEA-6F90855FB9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havin/Downloads/Ex/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E2">
            <v>5015000000</v>
          </cell>
          <cell r="F2">
            <v>1844000000</v>
          </cell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E3">
            <v>5115000000</v>
          </cell>
          <cell r="F3">
            <v>1945000000</v>
          </cell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E4">
            <v>4183000000</v>
          </cell>
          <cell r="F4">
            <v>1479000000</v>
          </cell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E5">
            <v>8025000000</v>
          </cell>
          <cell r="F5">
            <v>747000000</v>
          </cell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E6">
            <v>9248000000</v>
          </cell>
          <cell r="F6">
            <v>792000000</v>
          </cell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E7">
            <v>10842000000</v>
          </cell>
          <cell r="F7">
            <v>834000000</v>
          </cell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E8">
            <v>1148231000</v>
          </cell>
          <cell r="F8">
            <v>940573000</v>
          </cell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E9">
            <v>1710966000</v>
          </cell>
          <cell r="F9">
            <v>1279152000</v>
          </cell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E10">
            <v>2610726000</v>
          </cell>
          <cell r="F10">
            <v>2009936000</v>
          </cell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E11">
            <v>9895100000</v>
          </cell>
          <cell r="F11">
            <v>7961500000</v>
          </cell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E12">
            <v>11124800000</v>
          </cell>
          <cell r="F12">
            <v>8986500000</v>
          </cell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E13">
            <v>14171800000</v>
          </cell>
          <cell r="F13">
            <v>11413200000</v>
          </cell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23.423187037035" createdVersion="6" refreshedVersion="6" minRefreshableVersion="3" recordCount="1710" xr:uid="{1CEC75C4-6CDE-9C48-A535-9A1C322CA08A}">
  <cacheSource type="worksheet">
    <worksheetSource name="Table1"/>
  </cacheSource>
  <cacheFields count="19">
    <cacheField name="SNO" numFmtId="0">
      <sharedItems containsSemiMixedTypes="0" containsString="0" containsNumber="1" containsInteger="1" minValue="0" maxValue="1780"/>
    </cacheField>
    <cacheField name="Ticker" numFmtId="0">
      <sharedItems/>
    </cacheField>
    <cacheField name="Years" numFmtId="0">
      <sharedItems/>
    </cacheField>
    <cacheField name="PeriodEnd" numFmtId="0">
      <sharedItems containsSemiMixedTypes="0" containsNonDate="0" containsDate="1" containsString="0" minDate="2003-06-30T00:00:00" maxDate="2017-01-02T00:00:00"/>
    </cacheField>
    <cacheField name="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Month" numFmtId="0">
      <sharedItems containsSemiMixedTypes="0" containsString="0" containsNumber="1" containsInteger="1" minValue="1" maxValue="12"/>
    </cacheField>
    <cacheField name="Date" numFmtId="0">
      <sharedItems containsSemiMixedTypes="0" containsString="0" containsNumber="1" containsInteger="1" minValue="1" maxValue="31"/>
    </cacheField>
    <cacheField name="TotalRevenue" numFmtId="164">
      <sharedItems containsSemiMixedTypes="0" containsString="0" containsNumber="1" containsInteger="1" minValue="1514000" maxValue="485651000000"/>
    </cacheField>
    <cacheField name="CostofGoodsSold" numFmtId="0">
      <sharedItems containsSemiMixedTypes="0" containsString="0" containsNumber="1" containsInteger="1" minValue="0" maxValue="365086000000"/>
    </cacheField>
    <cacheField name="SalesGeneralAdminExp" numFmtId="0">
      <sharedItems containsSemiMixedTypes="0" containsString="0" containsNumber="1" containsInteger="1" minValue="-487000000" maxValue="97041000000"/>
    </cacheField>
    <cacheField name="ResearchDev" numFmtId="0">
      <sharedItems containsSemiMixedTypes="0" containsString="0" containsNumber="1" containsInteger="1" minValue="0" maxValue="12740000000" count="446">
        <n v="0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</sharedItems>
    </cacheField>
    <cacheField name="OtherOperatingItem" numFmtId="0">
      <sharedItems containsSemiMixedTypes="0" containsString="0" containsNumber="1" containsInteger="1" minValue="-87159000" maxValue="54872000000" count="912">
        <n v="845000000"/>
        <n v="853000000"/>
        <n v="1295000000"/>
        <n v="1364000000"/>
        <n v="0"/>
        <n v="162186000"/>
        <n v="188680000"/>
        <n v="248635000"/>
        <n v="364735000"/>
        <n v="595000000"/>
        <n v="588000000"/>
        <n v="555000000"/>
        <n v="601000000"/>
        <n v="52254000"/>
        <n v="52424000"/>
        <n v="68649000"/>
        <n v="78534000"/>
        <n v="220000"/>
        <n v="26020000"/>
        <n v="88318000"/>
        <n v="70123000"/>
        <n v="166876000"/>
        <n v="216119000"/>
        <n v="313082000"/>
        <n v="492140000"/>
        <n v="42100000"/>
        <n v="36500000"/>
        <n v="39800000"/>
        <n v="33200000"/>
        <n v="673000000"/>
        <n v="706000000"/>
        <n v="745000000"/>
        <n v="796000000"/>
        <n v="1782000000"/>
        <n v="1712500000"/>
        <n v="1897600000"/>
        <n v="2009700000"/>
        <n v="3727000000"/>
        <n v="3489000000"/>
        <n v="3547000000"/>
        <n v="3672000000"/>
        <n v="325173000"/>
        <n v="291910000"/>
        <n v="282608000"/>
        <n v="306301000"/>
        <n v="1470287000"/>
        <n v="1485558000"/>
        <n v="1402573000"/>
        <n v="1351314000"/>
        <n v="20962000"/>
        <n v="21547000"/>
        <n v="32057000"/>
        <n v="27067000"/>
        <n v="264000000"/>
        <n v="270000000"/>
        <n v="294000000"/>
        <n v="320000000"/>
        <n v="8002000000"/>
        <n v="8389000000"/>
        <n v="8476000000"/>
        <n v="8445000000"/>
        <n v="417000"/>
        <n v="117000000"/>
        <n v="322000000"/>
        <n v="53677000"/>
        <n v="57238000"/>
        <n v="63724000"/>
        <n v="68707000"/>
        <n v="2877000000"/>
        <n v="3132000000"/>
        <n v="3603000000"/>
        <n v="3630000000"/>
        <n v="644276000"/>
        <n v="800145000"/>
        <n v="1003802000"/>
        <n v="1285328000"/>
        <n v="95300000"/>
        <n v="106900000"/>
        <n v="127400000"/>
        <n v="143400000"/>
        <n v="233000000"/>
        <n v="245300000"/>
        <n v="220900000"/>
        <n v="230100000"/>
        <n v="6881000000"/>
        <n v="5866000000"/>
        <n v="9720000000"/>
        <n v="29372000000"/>
        <n v="3927000000"/>
        <n v="4550000000"/>
        <n v="4603000000"/>
        <n v="4301000000"/>
        <n v="1460000000"/>
        <n v="1421000000"/>
        <n v="1371000000"/>
        <n v="1280000000"/>
        <n v="249000000"/>
        <n v="1873000000"/>
        <n v="380402000"/>
        <n v="407000000"/>
        <n v="424000000"/>
        <n v="440000000"/>
        <n v="1712000000"/>
        <n v="1832000000"/>
        <n v="2044000000"/>
        <n v="1988000000"/>
        <n v="9433000000"/>
        <n v="4642000000"/>
        <n v="3211000000"/>
        <n v="3995000000"/>
        <n v="1167000000"/>
        <n v="698000000"/>
        <n v="342000000"/>
        <n v="533000000"/>
        <n v="342900000"/>
        <n v="489800000"/>
        <n v="382600000"/>
        <n v="385600000"/>
        <n v="282900000"/>
        <n v="299900000"/>
        <n v="280900000"/>
        <n v="285500000"/>
        <n v="395000000"/>
        <n v="410000000"/>
        <n v="438000000"/>
        <n v="495000000"/>
        <n v="445875000"/>
        <n v="560637000"/>
        <n v="628573000"/>
        <n v="639542000"/>
        <n v="158000000"/>
        <n v="223000000"/>
        <n v="281000000"/>
        <n v="459000000"/>
        <n v="-6000000"/>
        <n v="15000000"/>
        <n v="-82000000"/>
        <n v="120000000"/>
        <n v="169645000"/>
        <n v="190390000"/>
        <n v="265101000"/>
        <n v="314096000"/>
        <n v="622592000"/>
        <n v="741342000"/>
        <n v="985781000"/>
        <n v="1036178000"/>
        <n v="1590000000"/>
        <n v="1637000000"/>
        <n v="1626000000"/>
        <n v="1738000000"/>
        <n v="262800000"/>
        <n v="258300000"/>
        <n v="279000000"/>
        <n v="12794000"/>
        <n v="13476000"/>
        <n v="91527000"/>
        <n v="90546000"/>
        <n v="490000000"/>
        <n v="581000000"/>
        <n v="464000000"/>
        <n v="448000000"/>
        <n v="2811000000"/>
        <n v="2903000000"/>
        <n v="2915000000"/>
        <n v="2229000000"/>
        <n v="1854000000"/>
        <n v="2102000000"/>
        <n v="2125000000"/>
        <n v="6907000000"/>
        <n v="8742000000"/>
        <n v="9339000000"/>
        <n v="10276000000"/>
        <n v="11259000000"/>
        <n v="14000000"/>
        <n v="13000000"/>
        <n v="46000000"/>
        <n v="27000000"/>
        <n v="147000000"/>
        <n v="248000000"/>
        <n v="96054000"/>
        <n v="110474000"/>
        <n v="130368000"/>
        <n v="146368000"/>
        <n v="628000000"/>
        <n v="685000000"/>
        <n v="750000000"/>
        <n v="811000000"/>
        <n v="88000000"/>
        <n v="327000000"/>
        <n v="1406000000"/>
        <n v="1836000000"/>
        <n v="1050000000"/>
        <n v="954000000"/>
        <n v="1013000000"/>
        <n v="970000000"/>
        <n v="5024000000"/>
        <n v="4124000000"/>
        <n v="4073000000"/>
        <n v="4966000000"/>
        <n v="451405000"/>
        <n v="651052000"/>
        <n v="632760000"/>
        <n v="622211000"/>
        <n v="30239000"/>
        <n v="35710000"/>
        <n v="51459000"/>
        <n v="60790000"/>
        <n v="163000"/>
        <n v="275000000"/>
        <n v="359000000"/>
        <n v="303000000"/>
        <n v="137058000"/>
        <n v="182242000"/>
        <n v="1104000000"/>
        <n v="1151000000"/>
        <n v="1208000000"/>
        <n v="1301000000"/>
        <n v="4780000000"/>
        <n v="4541000000"/>
        <n v="4428000000"/>
        <n v="4189000000"/>
        <n v="149089000"/>
        <n v="172200000"/>
        <n v="199700000"/>
        <n v="325200000"/>
        <n v="41668000"/>
        <n v="39577000"/>
        <n v="41595000"/>
        <n v="29173000"/>
        <n v="13413000000"/>
        <n v="14186000000"/>
        <n v="16793000000"/>
        <n v="21037000000"/>
        <n v="579315000"/>
        <n v="778655000"/>
        <n v="986812000"/>
        <n v="1230853000"/>
        <n v="1127000000"/>
        <n v="1292000000"/>
        <n v="1395000000"/>
        <n v="1658000000"/>
        <n v="1771000000"/>
        <n v="1835000000"/>
        <n v="1902000000"/>
        <n v="848000000"/>
        <n v="1086000000"/>
        <n v="1443000000"/>
        <n v="1512000000"/>
        <n v="75000000"/>
        <n v="79000000"/>
        <n v="94000000"/>
        <n v="81000000"/>
        <n v="2192000000"/>
        <n v="2288000000"/>
        <n v="2354000000"/>
        <n v="2527000000"/>
        <n v="276000000"/>
        <n v="329000000"/>
        <n v="330000000"/>
        <n v="97000000"/>
        <n v="93000000"/>
        <n v="134000000"/>
        <n v="382553000"/>
        <n v="475464000"/>
        <n v="538513000"/>
        <n v="570527000"/>
        <n v="78300000"/>
        <n v="60400000"/>
        <n v="52500000"/>
        <n v="58700000"/>
        <n v="115000000"/>
        <n v="105000000"/>
        <n v="99000000"/>
        <n v="278300000"/>
        <n v="304400000"/>
        <n v="319300000"/>
        <n v="290200000"/>
        <n v="2145000000"/>
        <n v="2668000000"/>
        <n v="3066000000"/>
        <n v="3144000000"/>
        <n v="341969000"/>
        <n v="528737000"/>
        <n v="590935000"/>
        <n v="638024000"/>
        <n v="2780000000"/>
        <n v="3319000000"/>
        <n v="3129000000"/>
        <n v="1792000000"/>
        <n v="30000000"/>
        <n v="16000000"/>
        <n v="7000000"/>
        <n v="136000000"/>
        <n v="41000000"/>
        <n v="34000000"/>
        <n v="1024000000"/>
        <n v="1071000000"/>
        <n v="1130000000"/>
        <n v="1216000000"/>
        <n v="160000000"/>
        <n v="189600000"/>
        <n v="201800000"/>
        <n v="198000000"/>
        <n v="1562000000"/>
        <n v="1622000000"/>
        <n v="1720000000"/>
        <n v="1919000000"/>
        <n v="3169703000"/>
        <n v="3600976000"/>
        <n v="3997041000"/>
        <n v="3313644000"/>
        <n v="560669000"/>
        <n v="978973000"/>
        <n v="758861000"/>
        <n v="765895000"/>
        <n v="653132000"/>
        <n v="679298000"/>
        <n v="819216000"/>
        <n v="927920000"/>
        <n v="740791000"/>
        <n v="859680000"/>
        <n v="625361000"/>
        <n v="688195000"/>
        <n v="169173000"/>
        <n v="192420000"/>
        <n v="360592000"/>
        <n v="453423000"/>
        <n v="471000000"/>
        <n v="256000000"/>
        <n v="61000000"/>
        <n v="1144585000"/>
        <n v="1261044000"/>
        <n v="1318638000"/>
        <n v="1337276000"/>
        <n v="2153000000"/>
        <n v="2314000000"/>
        <n v="2450000000"/>
        <n v="3936000000"/>
        <n v="39940000"/>
        <n v="48071000"/>
        <n v="49292000"/>
        <n v="46012000"/>
        <n v="71731000"/>
        <n v="76773000"/>
        <n v="156458000"/>
        <n v="317141000"/>
        <n v="74453000"/>
        <n v="95232000"/>
        <n v="115076000"/>
        <n v="133457000"/>
        <n v="7400000"/>
        <n v="9400000"/>
        <n v="13100000"/>
        <n v="21600000"/>
        <n v="2386000000"/>
        <n v="2587000000"/>
        <n v="2611000000"/>
        <n v="2631000000"/>
        <n v="1051000000"/>
        <n v="1741000000"/>
        <n v="1232000000"/>
        <n v="1550000000"/>
        <n v="118000000"/>
        <n v="133000000"/>
        <n v="139000000"/>
        <n v="148000000"/>
        <n v="160828000"/>
        <n v="170814000"/>
        <n v="174796000"/>
        <n v="193585000"/>
        <n v="1266807000"/>
        <n v="1170000000"/>
        <n v="1139000000"/>
        <n v="1320000000"/>
        <n v="768820000"/>
        <n v="749722000"/>
        <n v="708406000"/>
        <n v="643689000"/>
        <n v="31000000"/>
        <n v="33000000"/>
        <n v="54000000"/>
        <n v="64000000"/>
        <n v="98383000"/>
        <n v="133957000"/>
        <n v="148313000"/>
        <n v="141675000"/>
        <n v="92369000"/>
        <n v="125876000"/>
        <n v="99794000"/>
        <n v="86171000"/>
        <n v="193937000"/>
        <n v="131409000"/>
        <n v="120266000"/>
        <n v="127821000"/>
        <n v="1679000000"/>
        <n v="1753000000"/>
        <n v="1820000000"/>
        <n v="1904000000"/>
        <n v="506220000"/>
        <n v="865800000"/>
        <n v="844130000"/>
        <n v="826240000"/>
        <n v="423312000"/>
        <n v="455016000"/>
        <n v="504905000"/>
        <n v="568108000"/>
        <n v="1568000000"/>
        <n v="1627000000"/>
        <n v="1640000000"/>
        <n v="1690000000"/>
        <n v="2866000000"/>
        <n v="2687000000"/>
        <n v="3224000000"/>
        <n v="3955000000"/>
        <n v="7080000000"/>
        <n v="5970000000"/>
        <n v="5757000000"/>
        <n v="5274000000"/>
        <n v="112600000"/>
        <n v="113800000"/>
        <n v="110200000"/>
        <n v="89700000"/>
        <n v="455623000"/>
        <n v="523984000"/>
        <n v="608039000"/>
        <n v="598587000"/>
        <n v="906000000"/>
        <n v="852000000"/>
        <n v="755000000"/>
        <n v="1373000000"/>
        <n v="129000000"/>
        <n v="102000000"/>
        <n v="92407000"/>
        <n v="115604000"/>
        <n v="159804000"/>
        <n v="173598000"/>
        <n v="722000000"/>
        <n v="697000000"/>
        <n v="701000000"/>
        <n v="716000000"/>
        <n v="6688000000"/>
        <n v="7972000000"/>
        <n v="7673000000"/>
        <n v="7631000000"/>
        <n v="291000000"/>
        <n v="265000000"/>
        <n v="25000000"/>
        <n v="42000000"/>
        <n v="1473000000"/>
        <n v="1531000000"/>
        <n v="1294000000"/>
        <n v="316344000"/>
        <n v="322037000"/>
        <n v="353143000"/>
        <n v="345464000"/>
        <n v="250000000"/>
        <n v="245000000"/>
        <n v="224000000"/>
        <n v="229166000"/>
        <n v="253380000"/>
        <n v="294496000"/>
        <n v="339613000"/>
        <n v="3385000000"/>
        <n v="225000000"/>
        <n v="3139000000"/>
        <n v="3827000000"/>
        <n v="12784000"/>
        <n v="13279000"/>
        <n v="13338000"/>
        <n v="13794000"/>
        <n v="214827000"/>
        <n v="224713000"/>
        <n v="258074000"/>
        <n v="344527000"/>
        <n v="1806000000"/>
        <n v="2040000000"/>
        <n v="2309000000"/>
        <n v="2209000000"/>
        <n v="54291000"/>
        <n v="79700000"/>
        <n v="138400000"/>
        <n v="183200000"/>
        <n v="1652000000"/>
        <n v="1703000000"/>
        <n v="1948000000"/>
        <n v="2089000000"/>
        <n v="833000000"/>
        <n v="889000000"/>
        <n v="886000000"/>
        <n v="934000000"/>
        <n v="223300000"/>
        <n v="258100000"/>
        <n v="284600000"/>
        <n v="305000000"/>
        <n v="25100000"/>
        <n v="25400000"/>
        <n v="19700000"/>
        <n v="20800000"/>
        <n v="86300000"/>
        <n v="81700000"/>
        <n v="76700000"/>
        <n v="164500000"/>
        <n v="64093000"/>
        <n v="80969000"/>
        <n v="120719000"/>
        <n v="122120000"/>
        <n v="332400000"/>
        <n v="370900000"/>
        <n v="388100000"/>
        <n v="401300000"/>
        <n v="1523000000"/>
        <n v="1462000000"/>
        <n v="1485000000"/>
        <n v="1484000000"/>
        <n v="116388000"/>
        <n v="167425000"/>
        <n v="185993000"/>
        <n v="224133000"/>
        <n v="867000000"/>
        <n v="938000000"/>
        <n v="1015000000"/>
        <n v="1221000000"/>
        <n v="749000000"/>
        <n v="800000000"/>
        <n v="808000000"/>
        <n v="1166000000"/>
        <n v="258000000"/>
        <n v="321000000"/>
        <n v="366000000"/>
        <n v="373000000"/>
        <n v="121211000"/>
        <n v="186979000"/>
        <n v="301812000"/>
        <n v="294520000"/>
        <n v="277621000"/>
        <n v="357165000"/>
        <n v="378716000"/>
        <n v="464472000"/>
        <n v="127000000"/>
        <n v="111537000"/>
        <n v="94534000"/>
        <n v="176746000"/>
        <n v="174896000"/>
        <n v="93500000"/>
        <n v="93400000"/>
        <n v="95600000"/>
        <n v="113500000"/>
        <n v="217000000"/>
        <n v="206000000"/>
        <n v="181000000"/>
        <n v="17755000000"/>
        <n v="16602000000"/>
        <n v="17091000000"/>
        <n v="16769000000"/>
        <n v="2961000000"/>
        <n v="2958000000"/>
        <n v="3135000000"/>
        <n v="3140000000"/>
        <n v="995000000"/>
        <n v="1220000000"/>
        <n v="1326000000"/>
        <n v="1646000000"/>
        <n v="2008000000"/>
        <n v="2500000000"/>
        <n v="2861000000"/>
        <n v="2957000000"/>
        <n v="264631000"/>
        <n v="231912000"/>
        <n v="157824000"/>
        <n v="196424000"/>
        <n v="24539000"/>
        <n v="29185000"/>
        <n v="30951000"/>
        <n v="36052000"/>
        <n v="1291456000"/>
        <n v="1602390000"/>
        <n v="1957025000"/>
        <n v="1668489000"/>
        <n v="1759000000"/>
        <n v="2131000000"/>
        <n v="2454000000"/>
        <n v="104000000"/>
        <n v="122000000"/>
        <n v="137000000"/>
        <n v="138000000"/>
        <n v="1518000000"/>
        <n v="2163000000"/>
        <n v="2551000000"/>
        <n v="2831000000"/>
        <n v="1032000000"/>
        <n v="1362000000"/>
        <n v="1229000000"/>
        <n v="1239000000"/>
        <n v="704000000"/>
        <n v="870000000"/>
        <n v="917000000"/>
        <n v="510000000"/>
        <n v="573000000"/>
        <n v="574000000"/>
        <n v="603000000"/>
        <n v="916000000"/>
        <n v="951000000"/>
        <n v="1054000000"/>
        <n v="1026000000"/>
        <n v="147515000"/>
        <n v="306769000"/>
        <n v="374661000"/>
        <n v="409215000"/>
        <n v="205334000"/>
        <n v="239343000"/>
        <n v="294684000"/>
        <n v="354620000"/>
        <n v="294400000"/>
        <n v="291100000"/>
        <n v="292900000"/>
        <n v="3585000000"/>
        <n v="4203000000"/>
        <n v="4261000000"/>
        <n v="4544000000"/>
        <n v="76000000"/>
        <n v="69900000"/>
        <n v="65400000"/>
        <n v="57300000"/>
        <n v="517400000"/>
        <n v="571700000"/>
        <n v="588500000"/>
        <n v="583700000"/>
        <n v="2077000000"/>
        <n v="2433000000"/>
        <n v="2612000000"/>
        <n v="2755000000"/>
        <n v="65141000"/>
        <n v="117975000"/>
        <n v="207820000"/>
        <n v="272494000"/>
        <n v="1178000000"/>
        <n v="1227000000"/>
        <n v="1214000000"/>
        <n v="110000000"/>
        <n v="92000000"/>
        <n v="70000000"/>
        <n v="5109000000"/>
        <n v="4599000000"/>
        <n v="4039000000"/>
        <n v="3728000000"/>
        <n v="3292900000"/>
        <n v="3574300000"/>
        <n v="3672400000"/>
        <n v="3732600000"/>
        <n v="36100000"/>
        <n v="38800000"/>
        <n v="50900000"/>
        <n v="77500000"/>
        <n v="82000000"/>
        <n v="74000000"/>
        <n v="987000000"/>
        <n v="643000000"/>
        <n v="273000000"/>
        <n v="255000000"/>
        <n v="404336000"/>
        <n v="415708000"/>
        <n v="417358000"/>
        <n v="494422000"/>
        <n v="452000000"/>
        <n v="450000000"/>
        <n v="462000000"/>
        <n v="1087000000"/>
        <n v="843000000"/>
        <n v="923000000"/>
        <n v="883000000"/>
        <n v="931000000"/>
        <n v="971000000"/>
        <n v="1019000000"/>
        <n v="1099000000"/>
        <n v="37691000"/>
        <n v="25865000"/>
        <n v="34257000"/>
        <n v="34848000"/>
        <n v="1001000000"/>
        <n v="1109000000"/>
        <n v="1106000000"/>
        <n v="730493000"/>
        <n v="754711000"/>
        <n v="772445000"/>
        <n v="827008000"/>
        <n v="1700000"/>
        <n v="557000"/>
        <n v="192000"/>
        <n v="1237000"/>
        <n v="35000000"/>
        <n v="24000000"/>
        <n v="445228000"/>
        <n v="492397000"/>
        <n v="551032000"/>
        <n v="581155000"/>
        <n v="877400000"/>
        <n v="906900000"/>
        <n v="970600000"/>
        <n v="991100000"/>
        <n v="621400000"/>
        <n v="709600000"/>
        <n v="893900000"/>
        <n v="980800000"/>
        <n v="356000000"/>
        <n v="378000000"/>
        <n v="384000000"/>
        <n v="358000000"/>
        <n v="746000000"/>
        <n v="772000000"/>
        <n v="764000000"/>
        <n v="123200000"/>
        <n v="118900000"/>
        <n v="88700000"/>
        <n v="94900000"/>
        <n v="96800000"/>
        <n v="98900000"/>
        <n v="110900000"/>
        <n v="208400000"/>
        <n v="330418000"/>
        <n v="340316000"/>
        <n v="393987000"/>
        <n v="588235000"/>
        <n v="107591000"/>
        <n v="117580000"/>
        <n v="128582000"/>
        <n v="137596000"/>
        <n v="1787000000"/>
        <n v="1901000000"/>
        <n v="1945000000"/>
        <n v="2034000000"/>
        <n v="1068382000"/>
        <n v="1107700000"/>
        <n v="1143827000"/>
        <n v="1177568000"/>
        <n v="78900000"/>
        <n v="55000000"/>
        <n v="62000000"/>
        <n v="67000000"/>
        <n v="31652000"/>
        <n v="38405000"/>
        <n v="48138000"/>
        <n v="65770000"/>
        <n v="1090000000"/>
        <n v="1113000000"/>
        <n v="1156000000"/>
        <n v="1250000000"/>
        <n v="1441000000"/>
        <n v="576000000"/>
        <n v="367000000"/>
        <n v="205000000"/>
        <n v="98000000"/>
        <n v="123000000"/>
        <n v="29100000"/>
        <n v="25900000"/>
        <n v="33500000"/>
        <n v="33400000"/>
        <n v="787000000"/>
        <n v="942000000"/>
        <n v="1091000000"/>
        <n v="4549000000"/>
        <n v="5445000000"/>
        <n v="5492000000"/>
        <n v="5690000000"/>
        <n v="188000000"/>
        <n v="210000000"/>
        <n v="319000000"/>
        <n v="286000000"/>
        <n v="87000000"/>
        <n v="57000000"/>
        <n v="18143000000"/>
        <n v="18395000000"/>
        <n v="18273000000"/>
        <n v="22016000000"/>
        <n v="45639000"/>
        <n v="63608000"/>
        <n v="54219000"/>
        <n v="77445000"/>
        <n v="194039000"/>
        <n v="74833000"/>
        <n v="151837000"/>
        <n v="205087000"/>
        <n v="1996000000"/>
        <n v="2129000000"/>
        <n v="2213000000"/>
        <n v="787329000"/>
        <n v="819711000"/>
        <n v="855908000"/>
        <n v="907024000"/>
        <n v="26000000"/>
        <n v="36000000"/>
        <n v="65000000"/>
        <n v="3821000000"/>
        <n v="3882000000"/>
        <n v="3885000000"/>
        <n v="3985000000"/>
        <n v="88975000"/>
        <n v="100025000"/>
        <n v="114635000"/>
        <n v="123569000"/>
        <n v="418000000"/>
        <n v="489000000"/>
        <n v="562000000"/>
        <n v="756000000"/>
        <n v="1522000000"/>
        <n v="1689000000"/>
        <n v="1819000000"/>
        <n v="346031000"/>
        <n v="346273000"/>
        <n v="363929000"/>
        <n v="381277000"/>
        <n v="23207000000"/>
        <n v="26567000000"/>
        <n v="42211000000"/>
        <n v="54872000000"/>
        <n v="1161600000"/>
        <n v="1170400000"/>
        <n v="1272000000"/>
        <n v="1295700000"/>
        <n v="1777000000"/>
        <n v="2012000000"/>
        <n v="2038000000"/>
        <n v="1858000000"/>
        <n v="1867000000"/>
        <n v="1923000000"/>
        <n v="2084000000"/>
        <n v="397000000"/>
        <n v="435000000"/>
        <n v="494000000"/>
        <n v="502000000"/>
        <n v="237000000"/>
        <n v="222000000"/>
        <n v="221000000"/>
        <n v="1549000000"/>
        <n v="1842000000"/>
        <n v="461627000"/>
        <n v="481303000"/>
        <n v="542952000"/>
        <n v="565059000"/>
        <n v="98844000"/>
        <n v="129931000"/>
        <n v="142376000"/>
        <n v="215484000"/>
        <n v="629908000"/>
        <n v="725216000"/>
        <n v="894057000"/>
        <n v="898924000"/>
        <n v="16460000000"/>
        <n v="16606000000"/>
        <n v="16533000000"/>
        <n v="16017000000"/>
        <n v="13829000"/>
        <n v="9918000"/>
        <n v="10634000"/>
        <n v="10123000"/>
        <n v="364200000"/>
        <n v="340100000"/>
        <n v="391400000"/>
        <n v="561800000"/>
        <n v="8891000000"/>
        <n v="3813000000"/>
        <n v="2765000000"/>
        <n v="3688000000"/>
        <n v="71000000"/>
        <n v="1333000000"/>
        <n v="1245000000"/>
        <n v="815000000"/>
        <n v="1176000000"/>
        <n v="86000000"/>
        <n v="211800000"/>
        <n v="185000000"/>
        <n v="216000000"/>
        <n v="234000000"/>
        <n v="373199000"/>
        <n v="371051000"/>
        <n v="314119000"/>
        <n v="322629000"/>
        <n v="513916000"/>
        <n v="615874000"/>
        <n v="806021000"/>
        <n v="778923000"/>
        <n v="926053000"/>
        <n v="977863000"/>
        <n v="1019045000"/>
        <n v="1124524000"/>
        <n v="1173955000"/>
        <n v="1213178000"/>
        <n v="1341315000"/>
        <n v="1966939000"/>
        <n v="9508000"/>
        <n v="9887000"/>
        <n v="9537000"/>
        <n v="6550000"/>
        <n v="15888000000"/>
        <n v="17182000000"/>
        <n v="17297000000"/>
        <n v="18048000000"/>
        <n v="301000000"/>
        <n v="315000000"/>
        <n v="310000000"/>
        <n v="35819000"/>
        <n v="44841000"/>
        <n v="66750000"/>
        <n v="79042000"/>
        <n v="78500000"/>
        <n v="92500000"/>
        <n v="337400000"/>
        <n v="31237000"/>
        <n v="-72761000"/>
        <n v="-87159000"/>
        <n v="49282000"/>
        <n v="60000000"/>
        <n v="85000000"/>
      </sharedItems>
    </cacheField>
    <cacheField name="GICSSector" numFmtId="0">
      <sharedItems/>
    </cacheField>
    <cacheField name="GICSSub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TotalOperatingExp" numFmtId="164">
      <sharedItems containsSemiMixedTypes="0" containsString="0" containsNumber="1" containsInteger="1" minValue="-487000000" maxValue="97732000000"/>
    </cacheField>
    <cacheField name="Gross Profit" numFmtId="164">
      <sharedItems containsSemiMixedTypes="0" containsString="0" containsNumber="1" containsInteger="1" minValue="-12647000000" maxValue="149453000000"/>
    </cacheField>
    <cacheField name="Operating Profit" numFmtId="164">
      <sharedItems containsSemiMixedTypes="0" containsString="0" containsNumber="1" containsInteger="1" minValue="-25845000000" maxValue="71230000000"/>
    </cacheField>
    <cacheField name="Gross Margin" numFmtId="166">
      <sharedItems containsSemiMixedTypes="0" containsString="0" containsNumber="1" minValue="-0.79656106317314346" maxValue="1"/>
    </cacheField>
    <cacheField name="Operating Margin" numFmtId="166">
      <sharedItems containsSemiMixedTypes="0" containsString="0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s v="AAL"/>
    <s v="Year 1"/>
    <d v="2012-12-31T00:00:00"/>
    <x v="0"/>
    <n v="12"/>
    <n v="31"/>
    <n v="24855000000"/>
    <n v="10499000000"/>
    <n v="12977000000"/>
    <x v="0"/>
    <x v="0"/>
    <s v="Industrials"/>
    <x v="0"/>
    <n v="13822000000"/>
    <n v="14356000000"/>
    <n v="534000000"/>
    <n v="0.57759002212834432"/>
    <n v="2.1484610742305371E-2"/>
  </r>
  <r>
    <n v="1"/>
    <s v="AAL"/>
    <s v="Year 2"/>
    <d v="2013-12-31T00:00:00"/>
    <x v="1"/>
    <n v="12"/>
    <n v="31"/>
    <n v="26743000000"/>
    <n v="11019000000"/>
    <n v="12913000000"/>
    <x v="0"/>
    <x v="1"/>
    <s v="Industrials"/>
    <x v="0"/>
    <n v="13766000000"/>
    <n v="15724000000"/>
    <n v="1958000000"/>
    <n v="0.58796694462102228"/>
    <n v="7.3215420857794561E-2"/>
  </r>
  <r>
    <n v="2"/>
    <s v="AAL"/>
    <s v="Year 3"/>
    <d v="2014-12-31T00:00:00"/>
    <x v="2"/>
    <n v="12"/>
    <n v="31"/>
    <n v="42650000000"/>
    <n v="15620000000"/>
    <n v="20686000000"/>
    <x v="0"/>
    <x v="2"/>
    <s v="Industrials"/>
    <x v="0"/>
    <n v="21981000000"/>
    <n v="27030000000"/>
    <n v="5049000000"/>
    <n v="0.63376318874560378"/>
    <n v="0.11838218053927316"/>
  </r>
  <r>
    <n v="3"/>
    <s v="AAL"/>
    <s v="Year 4"/>
    <d v="2015-12-31T00:00:00"/>
    <x v="3"/>
    <n v="12"/>
    <n v="31"/>
    <n v="40990000000"/>
    <n v="11096000000"/>
    <n v="21275000000"/>
    <x v="0"/>
    <x v="3"/>
    <s v="Industrials"/>
    <x v="0"/>
    <n v="22639000000"/>
    <n v="29894000000"/>
    <n v="7255000000"/>
    <n v="0.72929982922664061"/>
    <n v="0.17699438887533545"/>
  </r>
  <r>
    <n v="4"/>
    <s v="AAP"/>
    <s v="Year 1"/>
    <d v="2012-12-29T00:00:00"/>
    <x v="0"/>
    <n v="12"/>
    <n v="29"/>
    <n v="6205003000"/>
    <n v="3106967000"/>
    <n v="2440721000"/>
    <x v="0"/>
    <x v="4"/>
    <s v="Consumer Discretionary"/>
    <x v="1"/>
    <n v="2440721000"/>
    <n v="3098036000"/>
    <n v="657315000"/>
    <n v="0.49928033878468714"/>
    <n v="0.10593306723622857"/>
  </r>
  <r>
    <n v="5"/>
    <s v="AAP"/>
    <s v="Year 2"/>
    <d v="2013-12-28T00:00:00"/>
    <x v="1"/>
    <n v="12"/>
    <n v="28"/>
    <n v="6493814000"/>
    <n v="3241668000"/>
    <n v="2591828000"/>
    <x v="0"/>
    <x v="4"/>
    <s v="Consumer Discretionary"/>
    <x v="1"/>
    <n v="2591828000"/>
    <n v="3252146000"/>
    <n v="660318000"/>
    <n v="0.50080676779470434"/>
    <n v="0.10168415664507792"/>
  </r>
  <r>
    <n v="6"/>
    <s v="AAP"/>
    <s v="Year 3"/>
    <d v="2015-01-03T00:00:00"/>
    <x v="3"/>
    <n v="1"/>
    <n v="3"/>
    <n v="9843861000"/>
    <n v="5390248000"/>
    <n v="3601903000"/>
    <x v="0"/>
    <x v="4"/>
    <s v="Consumer Discretionary"/>
    <x v="1"/>
    <n v="3601903000"/>
    <n v="4453613000"/>
    <n v="851710000"/>
    <n v="0.45242542534885444"/>
    <n v="8.6521944996988481E-2"/>
  </r>
  <r>
    <n v="7"/>
    <s v="AAP"/>
    <s v="Year 4"/>
    <d v="2016-01-02T00:00:00"/>
    <x v="4"/>
    <n v="1"/>
    <n v="2"/>
    <n v="9737018000"/>
    <n v="5314246000"/>
    <n v="3596992000"/>
    <x v="0"/>
    <x v="4"/>
    <s v="Consumer Discretionary"/>
    <x v="1"/>
    <n v="3596992000"/>
    <n v="4422772000"/>
    <n v="825780000"/>
    <n v="0.45422243237097848"/>
    <n v="8.4808305787254373E-2"/>
  </r>
  <r>
    <n v="8"/>
    <s v="AAPL"/>
    <s v="Year 1"/>
    <d v="2013-09-28T00:00:00"/>
    <x v="1"/>
    <n v="9"/>
    <n v="28"/>
    <n v="170910000000"/>
    <n v="106606000000"/>
    <n v="10830000000"/>
    <x v="1"/>
    <x v="4"/>
    <s v="Information Technology"/>
    <x v="2"/>
    <n v="15305000000"/>
    <n v="64304000000"/>
    <n v="48999000000"/>
    <n v="0.37624480720847231"/>
    <n v="0.28669475162366159"/>
  </r>
  <r>
    <n v="9"/>
    <s v="AAPL"/>
    <s v="Year 2"/>
    <d v="2014-09-27T00:00:00"/>
    <x v="2"/>
    <n v="9"/>
    <n v="27"/>
    <n v="182795000000"/>
    <n v="112258000000"/>
    <n v="11993000000"/>
    <x v="2"/>
    <x v="4"/>
    <s v="Information Technology"/>
    <x v="2"/>
    <n v="18034000000"/>
    <n v="70537000000"/>
    <n v="52503000000"/>
    <n v="0.38588035777783858"/>
    <n v="0.28722339232473537"/>
  </r>
  <r>
    <n v="10"/>
    <s v="AAPL"/>
    <s v="Year 3"/>
    <d v="2015-09-26T00:00:00"/>
    <x v="3"/>
    <n v="9"/>
    <n v="26"/>
    <n v="233715000000"/>
    <n v="140089000000"/>
    <n v="14329000000"/>
    <x v="3"/>
    <x v="4"/>
    <s v="Information Technology"/>
    <x v="2"/>
    <n v="22396000000"/>
    <n v="93626000000"/>
    <n v="71230000000"/>
    <n v="0.40059902017414373"/>
    <n v="0.30477290717326661"/>
  </r>
  <r>
    <n v="11"/>
    <s v="AAPL"/>
    <s v="Year 4"/>
    <d v="2016-09-24T00:00:00"/>
    <x v="4"/>
    <n v="9"/>
    <n v="24"/>
    <n v="215639000000"/>
    <n v="131376000000"/>
    <n v="14194000000"/>
    <x v="4"/>
    <x v="4"/>
    <s v="Information Technology"/>
    <x v="2"/>
    <n v="24239000000"/>
    <n v="84263000000"/>
    <n v="60024000000"/>
    <n v="0.39075955648097049"/>
    <n v="0.27835410106706115"/>
  </r>
  <r>
    <n v="12"/>
    <s v="ABBV"/>
    <s v="Year 1"/>
    <d v="2012-12-31T00:00:00"/>
    <x v="0"/>
    <n v="12"/>
    <n v="31"/>
    <n v="18380000000"/>
    <n v="4508000000"/>
    <n v="4989000000"/>
    <x v="5"/>
    <x v="4"/>
    <s v="Health Care"/>
    <x v="3"/>
    <n v="7767000000"/>
    <n v="13872000000"/>
    <n v="6105000000"/>
    <n v="0.75473340587595206"/>
    <n v="0.33215451577801958"/>
  </r>
  <r>
    <n v="13"/>
    <s v="ABBV"/>
    <s v="Year 2"/>
    <d v="2013-12-31T00:00:00"/>
    <x v="1"/>
    <n v="12"/>
    <n v="31"/>
    <n v="18790000000"/>
    <n v="4581000000"/>
    <n v="5352000000"/>
    <x v="6"/>
    <x v="4"/>
    <s v="Health Care"/>
    <x v="3"/>
    <n v="8207000000"/>
    <n v="14209000000"/>
    <n v="6002000000"/>
    <n v="0.75620010643959557"/>
    <n v="0.31942522618414049"/>
  </r>
  <r>
    <n v="14"/>
    <s v="ABBV"/>
    <s v="Year 3"/>
    <d v="2014-12-31T00:00:00"/>
    <x v="2"/>
    <n v="12"/>
    <n v="31"/>
    <n v="19960000000"/>
    <n v="4426000000"/>
    <n v="8474000000"/>
    <x v="7"/>
    <x v="4"/>
    <s v="Health Care"/>
    <x v="3"/>
    <n v="11771000000"/>
    <n v="15534000000"/>
    <n v="3763000000"/>
    <n v="0.77825651302605214"/>
    <n v="0.18852705410821644"/>
  </r>
  <r>
    <n v="15"/>
    <s v="ABBV"/>
    <s v="Year 4"/>
    <d v="2015-12-31T00:00:00"/>
    <x v="3"/>
    <n v="12"/>
    <n v="31"/>
    <n v="22859000000"/>
    <n v="4500000000"/>
    <n v="6387000000"/>
    <x v="8"/>
    <x v="4"/>
    <s v="Health Care"/>
    <x v="3"/>
    <n v="10672000000"/>
    <n v="18359000000"/>
    <n v="7687000000"/>
    <n v="0.803140994794173"/>
    <n v="0.33627892733715387"/>
  </r>
  <r>
    <n v="16"/>
    <s v="ABC"/>
    <s v="Year 1"/>
    <d v="2013-09-30T00:00:00"/>
    <x v="1"/>
    <n v="9"/>
    <n v="30"/>
    <n v="87959167000"/>
    <n v="85451348000"/>
    <n v="1447234000"/>
    <x v="0"/>
    <x v="5"/>
    <s v="Health Care"/>
    <x v="4"/>
    <n v="1609420000"/>
    <n v="2507819000"/>
    <n v="898399000"/>
    <n v="2.8511172689936859E-2"/>
    <n v="1.0213818873477963E-2"/>
  </r>
  <r>
    <n v="17"/>
    <s v="ABC"/>
    <s v="Year 2"/>
    <d v="2014-09-30T00:00:00"/>
    <x v="2"/>
    <n v="9"/>
    <n v="30"/>
    <n v="119569127000"/>
    <n v="116586761000"/>
    <n v="2011595000"/>
    <x v="0"/>
    <x v="6"/>
    <s v="Health Care"/>
    <x v="4"/>
    <n v="2200275000"/>
    <n v="2982366000"/>
    <n v="782091000"/>
    <n v="2.4942609140234051E-2"/>
    <n v="6.5409108490020167E-3"/>
  </r>
  <r>
    <n v="18"/>
    <s v="ABC"/>
    <s v="Year 3"/>
    <d v="2015-09-30T00:00:00"/>
    <x v="3"/>
    <n v="9"/>
    <n v="30"/>
    <n v="135961803000"/>
    <n v="132432490000"/>
    <n v="2858458000"/>
    <x v="0"/>
    <x v="7"/>
    <s v="Health Care"/>
    <x v="4"/>
    <n v="3107093000"/>
    <n v="3529313000"/>
    <n v="422220000"/>
    <n v="2.5958121487988817E-2"/>
    <n v="3.1054310157978709E-3"/>
  </r>
  <r>
    <n v="19"/>
    <s v="ABC"/>
    <s v="Year 4"/>
    <d v="2016-09-30T00:00:00"/>
    <x v="4"/>
    <n v="9"/>
    <n v="30"/>
    <n v="146849686000"/>
    <n v="142577080000"/>
    <n v="2382097000"/>
    <x v="0"/>
    <x v="8"/>
    <s v="Health Care"/>
    <x v="4"/>
    <n v="2746832000"/>
    <n v="4272606000"/>
    <n v="1525774000"/>
    <n v="2.9095097962960614E-2"/>
    <n v="1.0390039240533343E-2"/>
  </r>
  <r>
    <n v="20"/>
    <s v="ABT"/>
    <s v="Year 1"/>
    <d v="2012-12-31T00:00:00"/>
    <x v="0"/>
    <n v="12"/>
    <n v="31"/>
    <n v="19050000000"/>
    <n v="8899000000"/>
    <n v="6735000000"/>
    <x v="9"/>
    <x v="9"/>
    <s v="Health Care"/>
    <x v="5"/>
    <n v="8791000000"/>
    <n v="10151000000"/>
    <n v="1360000000"/>
    <n v="0.53286089238845147"/>
    <n v="7.1391076115485563E-2"/>
  </r>
  <r>
    <n v="21"/>
    <s v="ABT"/>
    <s v="Year 2"/>
    <d v="2013-12-31T00:00:00"/>
    <x v="1"/>
    <n v="12"/>
    <n v="31"/>
    <n v="19657000000"/>
    <n v="9193000000"/>
    <n v="6372000000"/>
    <x v="10"/>
    <x v="10"/>
    <s v="Health Care"/>
    <x v="5"/>
    <n v="8331000000"/>
    <n v="10464000000"/>
    <n v="2133000000"/>
    <n v="0.53232945006867782"/>
    <n v="0.10851096301571959"/>
  </r>
  <r>
    <n v="22"/>
    <s v="ABT"/>
    <s v="Year 3"/>
    <d v="2014-12-31T00:00:00"/>
    <x v="2"/>
    <n v="12"/>
    <n v="31"/>
    <n v="20247000000"/>
    <n v="9218000000"/>
    <n v="6530000000"/>
    <x v="11"/>
    <x v="11"/>
    <s v="Health Care"/>
    <x v="5"/>
    <n v="8430000000"/>
    <n v="11029000000"/>
    <n v="2599000000"/>
    <n v="0.54472267496419224"/>
    <n v="0.12836469600434633"/>
  </r>
  <r>
    <n v="23"/>
    <s v="ABT"/>
    <s v="Year 4"/>
    <d v="2015-12-31T00:00:00"/>
    <x v="3"/>
    <n v="12"/>
    <n v="31"/>
    <n v="20405000000"/>
    <n v="8747000000"/>
    <n v="6785000000"/>
    <x v="12"/>
    <x v="12"/>
    <s v="Health Care"/>
    <x v="5"/>
    <n v="8791000000"/>
    <n v="11658000000"/>
    <n v="2867000000"/>
    <n v="0.57133055623621654"/>
    <n v="0.14050477824062729"/>
  </r>
  <r>
    <n v="24"/>
    <s v="ADBE"/>
    <s v="Year 1"/>
    <d v="2013-11-29T00:00:00"/>
    <x v="1"/>
    <n v="11"/>
    <n v="29"/>
    <n v="4055240000"/>
    <n v="586557000"/>
    <n v="2140578000"/>
    <x v="13"/>
    <x v="13"/>
    <s v="Information Technology"/>
    <x v="6"/>
    <n v="3019463000"/>
    <n v="3468683000"/>
    <n v="449220000"/>
    <n v="0.85535825253252584"/>
    <n v="0.11077519456308381"/>
  </r>
  <r>
    <n v="25"/>
    <s v="ADBE"/>
    <s v="Year 2"/>
    <d v="2014-11-28T00:00:00"/>
    <x v="2"/>
    <n v="11"/>
    <n v="28"/>
    <n v="4147065000"/>
    <n v="622080000"/>
    <n v="2195640000"/>
    <x v="14"/>
    <x v="14"/>
    <s v="Information Technology"/>
    <x v="6"/>
    <n v="3092417000"/>
    <n v="3524985000"/>
    <n v="432568000"/>
    <n v="0.84999511702854913"/>
    <n v="0.10430702195408077"/>
  </r>
  <r>
    <n v="26"/>
    <s v="ADBE"/>
    <s v="Year 3"/>
    <d v="2015-11-27T00:00:00"/>
    <x v="3"/>
    <n v="11"/>
    <n v="27"/>
    <n v="4795511000"/>
    <n v="744317000"/>
    <n v="2215161000"/>
    <x v="15"/>
    <x v="15"/>
    <s v="Information Technology"/>
    <x v="6"/>
    <n v="3146540000"/>
    <n v="4051194000"/>
    <n v="904654000"/>
    <n v="0.84478880352896701"/>
    <n v="0.18864600665080322"/>
  </r>
  <r>
    <n v="27"/>
    <s v="ADBE"/>
    <s v="Year 4"/>
    <d v="2016-12-02T00:00:00"/>
    <x v="4"/>
    <n v="12"/>
    <n v="2"/>
    <n v="5854430000"/>
    <n v="819908000"/>
    <n v="2487907000"/>
    <x v="16"/>
    <x v="16"/>
    <s v="Information Technology"/>
    <x v="6"/>
    <n v="3542428000"/>
    <n v="5034522000"/>
    <n v="1492094000"/>
    <n v="0.8599508406454599"/>
    <n v="0.25486580247778179"/>
  </r>
  <r>
    <n v="28"/>
    <s v="ADI"/>
    <s v="Year 1"/>
    <d v="2013-11-02T00:00:00"/>
    <x v="1"/>
    <n v="11"/>
    <n v="2"/>
    <n v="2633689000"/>
    <n v="941278000"/>
    <n v="396233000"/>
    <x v="17"/>
    <x v="17"/>
    <s v="Information Technology"/>
    <x v="7"/>
    <n v="909488000"/>
    <n v="1692411000"/>
    <n v="782923000"/>
    <n v="0.64260092972252991"/>
    <n v="0.29727238105941894"/>
  </r>
  <r>
    <n v="29"/>
    <s v="ADI"/>
    <s v="Year 2"/>
    <d v="2014-11-01T00:00:00"/>
    <x v="2"/>
    <n v="11"/>
    <n v="1"/>
    <n v="2864773000"/>
    <n v="1034585000"/>
    <n v="454676000"/>
    <x v="18"/>
    <x v="18"/>
    <s v="Information Technology"/>
    <x v="7"/>
    <n v="1040382000"/>
    <n v="1830188000"/>
    <n v="789806000"/>
    <n v="0.6388596932462014"/>
    <n v="0.27569584047322421"/>
  </r>
  <r>
    <n v="30"/>
    <s v="ADI"/>
    <s v="Year 3"/>
    <d v="2015-10-31T00:00:00"/>
    <x v="3"/>
    <n v="10"/>
    <n v="31"/>
    <n v="3435092000"/>
    <n v="1175830000"/>
    <n v="702644000"/>
    <x v="19"/>
    <x v="19"/>
    <s v="Information Technology"/>
    <x v="7"/>
    <n v="1428421000"/>
    <n v="2259262000"/>
    <n v="830841000"/>
    <n v="0.65770057978068708"/>
    <n v="0.24186863117494378"/>
  </r>
  <r>
    <n v="31"/>
    <s v="ADI"/>
    <s v="Year 4"/>
    <d v="2016-10-29T00:00:00"/>
    <x v="4"/>
    <n v="10"/>
    <n v="29"/>
    <n v="3421409000"/>
    <n v="1194236000"/>
    <n v="461438000"/>
    <x v="20"/>
    <x v="20"/>
    <s v="Information Technology"/>
    <x v="7"/>
    <n v="1185377000"/>
    <n v="2227173000"/>
    <n v="1041796000"/>
    <n v="0.65095199083184729"/>
    <n v="0.30449326578611324"/>
  </r>
  <r>
    <n v="32"/>
    <s v="ADM"/>
    <s v="Year 1"/>
    <d v="2012-12-31T00:00:00"/>
    <x v="0"/>
    <n v="12"/>
    <n v="31"/>
    <n v="90559000000"/>
    <n v="86936000000"/>
    <n v="1665000000"/>
    <x v="0"/>
    <x v="4"/>
    <s v="Consumer Staples"/>
    <x v="8"/>
    <n v="1665000000"/>
    <n v="3623000000"/>
    <n v="1958000000"/>
    <n v="4.0007067215848235E-2"/>
    <n v="2.1621263485683367E-2"/>
  </r>
  <r>
    <n v="33"/>
    <s v="ADM"/>
    <s v="Year 2"/>
    <d v="2013-12-31T00:00:00"/>
    <x v="1"/>
    <n v="12"/>
    <n v="31"/>
    <n v="89804000000"/>
    <n v="85915000000"/>
    <n v="1759000000"/>
    <x v="0"/>
    <x v="4"/>
    <s v="Consumer Staples"/>
    <x v="8"/>
    <n v="1759000000"/>
    <n v="3889000000"/>
    <n v="2130000000"/>
    <n v="4.330542069395571E-2"/>
    <n v="2.3718319896663845E-2"/>
  </r>
  <r>
    <n v="34"/>
    <s v="ADM"/>
    <s v="Year 3"/>
    <d v="2014-12-31T00:00:00"/>
    <x v="2"/>
    <n v="12"/>
    <n v="31"/>
    <n v="81201000000"/>
    <n v="76433000000"/>
    <n v="1907000000"/>
    <x v="0"/>
    <x v="4"/>
    <s v="Consumer Staples"/>
    <x v="8"/>
    <n v="1907000000"/>
    <n v="4768000000"/>
    <n v="2861000000"/>
    <n v="5.8718488688562998E-2"/>
    <n v="3.5233556236992154E-2"/>
  </r>
  <r>
    <n v="35"/>
    <s v="ADM"/>
    <s v="Year 4"/>
    <d v="2015-12-31T00:00:00"/>
    <x v="3"/>
    <n v="12"/>
    <n v="31"/>
    <n v="67702000000"/>
    <n v="63682000000"/>
    <n v="2010000000"/>
    <x v="0"/>
    <x v="4"/>
    <s v="Consumer Staples"/>
    <x v="8"/>
    <n v="2010000000"/>
    <n v="4020000000"/>
    <n v="2010000000"/>
    <n v="5.9377861806150456E-2"/>
    <n v="2.9688930903075242E-2"/>
  </r>
  <r>
    <n v="36"/>
    <s v="ADS"/>
    <s v="Year 1"/>
    <d v="2012-12-31T00:00:00"/>
    <x v="0"/>
    <n v="12"/>
    <n v="31"/>
    <n v="3641390000"/>
    <n v="2392091000"/>
    <n v="108059000"/>
    <x v="0"/>
    <x v="21"/>
    <s v="Information Technology"/>
    <x v="9"/>
    <n v="274935000"/>
    <n v="1249299000"/>
    <n v="974364000"/>
    <n v="0.34308299852528845"/>
    <n v="0.26758023721710666"/>
  </r>
  <r>
    <n v="37"/>
    <s v="ADS"/>
    <s v="Year 2"/>
    <d v="2013-12-31T00:00:00"/>
    <x v="1"/>
    <n v="12"/>
    <n v="31"/>
    <n v="4319063000"/>
    <n v="2894917000"/>
    <n v="109115000"/>
    <x v="0"/>
    <x v="22"/>
    <s v="Information Technology"/>
    <x v="9"/>
    <n v="325234000"/>
    <n v="1424146000"/>
    <n v="1098912000"/>
    <n v="0.32973494482483812"/>
    <n v="0.25443296381645741"/>
  </r>
  <r>
    <n v="38"/>
    <s v="ADS"/>
    <s v="Year 3"/>
    <d v="2014-12-31T00:00:00"/>
    <x v="2"/>
    <n v="12"/>
    <n v="31"/>
    <n v="5302940000"/>
    <n v="3643979000"/>
    <n v="247412000"/>
    <x v="0"/>
    <x v="23"/>
    <s v="Information Technology"/>
    <x v="9"/>
    <n v="560494000"/>
    <n v="1658961000"/>
    <n v="1098467000"/>
    <n v="0.31283797289805282"/>
    <n v="0.20714301877826263"/>
  </r>
  <r>
    <n v="39"/>
    <s v="ADS"/>
    <s v="Year 4"/>
    <d v="2015-12-31T00:00:00"/>
    <x v="3"/>
    <n v="12"/>
    <n v="31"/>
    <n v="6439746000"/>
    <n v="4482700000"/>
    <n v="203046000"/>
    <x v="0"/>
    <x v="24"/>
    <s v="Information Technology"/>
    <x v="9"/>
    <n v="695186000"/>
    <n v="1957046000"/>
    <n v="1261860000"/>
    <n v="0.30390111659683472"/>
    <n v="0.19594872220115514"/>
  </r>
  <r>
    <n v="40"/>
    <s v="ADSK"/>
    <s v="Year 1"/>
    <d v="2013-01-31T00:00:00"/>
    <x v="1"/>
    <n v="1"/>
    <n v="31"/>
    <n v="2312200000"/>
    <n v="238500000"/>
    <n v="1081800000"/>
    <x v="21"/>
    <x v="25"/>
    <s v="Information Technology"/>
    <x v="6"/>
    <n v="1723900000"/>
    <n v="2073700000"/>
    <n v="349800000"/>
    <n v="0.89685148343568899"/>
    <n v="0.15128449096098953"/>
  </r>
  <r>
    <n v="41"/>
    <s v="ADSK"/>
    <s v="Year 2"/>
    <d v="2014-01-31T00:00:00"/>
    <x v="2"/>
    <n v="1"/>
    <n v="31"/>
    <n v="2273900000"/>
    <n v="274300000"/>
    <n v="1054400000"/>
    <x v="22"/>
    <x v="26"/>
    <s v="Information Technology"/>
    <x v="6"/>
    <n v="1702000000"/>
    <n v="1999600000"/>
    <n v="297600000"/>
    <n v="0.87937024495360394"/>
    <n v="0.1308764677426448"/>
  </r>
  <r>
    <n v="42"/>
    <s v="ADSK"/>
    <s v="Year 3"/>
    <d v="2015-01-31T00:00:00"/>
    <x v="3"/>
    <n v="1"/>
    <n v="31"/>
    <n v="2512200000"/>
    <n v="342100000"/>
    <n v="1281300000"/>
    <x v="23"/>
    <x v="27"/>
    <s v="Information Technology"/>
    <x v="6"/>
    <n v="2046300000"/>
    <n v="2170100000"/>
    <n v="123800000"/>
    <n v="0.86382453626303635"/>
    <n v="4.9279515962104926E-2"/>
  </r>
  <r>
    <n v="43"/>
    <s v="ADSK"/>
    <s v="Year 4"/>
    <d v="2016-01-31T00:00:00"/>
    <x v="4"/>
    <n v="1"/>
    <n v="31"/>
    <n v="2504100000"/>
    <n v="370700000"/>
    <n v="1308900000"/>
    <x v="24"/>
    <x v="28"/>
    <s v="Information Technology"/>
    <x v="6"/>
    <n v="2132100000"/>
    <n v="2133400000"/>
    <n v="1300000"/>
    <n v="0.85196278103909595"/>
    <n v="5.1914859630206457E-4"/>
  </r>
  <r>
    <n v="44"/>
    <s v="AEE"/>
    <s v="Year 1"/>
    <d v="2012-12-31T00:00:00"/>
    <x v="0"/>
    <n v="12"/>
    <n v="31"/>
    <n v="5781000000"/>
    <n v="3477000000"/>
    <n v="443000000"/>
    <x v="0"/>
    <x v="29"/>
    <s v="Utilities"/>
    <x v="10"/>
    <n v="1116000000"/>
    <n v="2304000000"/>
    <n v="1188000000"/>
    <n v="0.39854696419304614"/>
    <n v="0.20550077841203945"/>
  </r>
  <r>
    <n v="45"/>
    <s v="AEE"/>
    <s v="Year 2"/>
    <d v="2013-12-31T00:00:00"/>
    <x v="1"/>
    <n v="12"/>
    <n v="31"/>
    <n v="5838000000"/>
    <n v="3490000000"/>
    <n v="458000000"/>
    <x v="0"/>
    <x v="30"/>
    <s v="Utilities"/>
    <x v="10"/>
    <n v="1164000000"/>
    <n v="2348000000"/>
    <n v="1184000000"/>
    <n v="0.40219253168893454"/>
    <n v="0.20280918122644742"/>
  </r>
  <r>
    <n v="46"/>
    <s v="AEE"/>
    <s v="Year 3"/>
    <d v="2014-12-31T00:00:00"/>
    <x v="2"/>
    <n v="12"/>
    <n v="31"/>
    <n v="6053000000"/>
    <n v="3586000000"/>
    <n v="468000000"/>
    <x v="0"/>
    <x v="31"/>
    <s v="Utilities"/>
    <x v="10"/>
    <n v="1213000000"/>
    <n v="2467000000"/>
    <n v="1254000000"/>
    <n v="0.40756649595242034"/>
    <n v="0.20716999834792665"/>
  </r>
  <r>
    <n v="47"/>
    <s v="AEE"/>
    <s v="Year 4"/>
    <d v="2015-12-31T00:00:00"/>
    <x v="3"/>
    <n v="12"/>
    <n v="31"/>
    <n v="6098000000"/>
    <n v="3501000000"/>
    <n v="542000000"/>
    <x v="0"/>
    <x v="32"/>
    <s v="Utilities"/>
    <x v="10"/>
    <n v="1338000000"/>
    <n v="2597000000"/>
    <n v="1259000000"/>
    <n v="0.42587733683174811"/>
    <n v="0.20646113479829453"/>
  </r>
  <r>
    <n v="48"/>
    <s v="AEP"/>
    <s v="Year 1"/>
    <d v="2012-12-31T00:00:00"/>
    <x v="0"/>
    <n v="12"/>
    <n v="31"/>
    <n v="14945000000"/>
    <n v="6395000000"/>
    <n v="3812000000"/>
    <x v="0"/>
    <x v="33"/>
    <s v="Utilities"/>
    <x v="11"/>
    <n v="5594000000"/>
    <n v="8550000000"/>
    <n v="2956000000"/>
    <n v="0.57209769153563061"/>
    <n v="0.19779190364670457"/>
  </r>
  <r>
    <n v="49"/>
    <s v="AEP"/>
    <s v="Year 2"/>
    <d v="2013-12-31T00:00:00"/>
    <x v="1"/>
    <n v="12"/>
    <n v="31"/>
    <n v="14813500000"/>
    <n v="6722300000"/>
    <n v="3329800000"/>
    <x v="0"/>
    <x v="34"/>
    <s v="Utilities"/>
    <x v="11"/>
    <n v="5042300000"/>
    <n v="8091200000"/>
    <n v="3048900000"/>
    <n v="0.54620447564721375"/>
    <n v="0.20581901643770883"/>
  </r>
  <r>
    <n v="50"/>
    <s v="AEP"/>
    <s v="Year 3"/>
    <d v="2014-12-31T00:00:00"/>
    <x v="2"/>
    <n v="12"/>
    <n v="31"/>
    <n v="16378600000"/>
    <n v="7685700000"/>
    <n v="3667900000"/>
    <x v="0"/>
    <x v="35"/>
    <s v="Utilities"/>
    <x v="11"/>
    <n v="5565500000"/>
    <n v="8692900000"/>
    <n v="3127400000"/>
    <n v="0.53074743873102714"/>
    <n v="0.19094428095197391"/>
  </r>
  <r>
    <n v="51"/>
    <s v="AEP"/>
    <s v="Year 4"/>
    <d v="2015-12-31T00:00:00"/>
    <x v="3"/>
    <n v="12"/>
    <n v="31"/>
    <n v="16453200000"/>
    <n v="7433500000"/>
    <n v="3676500000"/>
    <x v="0"/>
    <x v="36"/>
    <s v="Utilities"/>
    <x v="11"/>
    <n v="5686200000"/>
    <n v="9019700000"/>
    <n v="3333500000"/>
    <n v="0.54820338900639387"/>
    <n v="0.20260496438382808"/>
  </r>
  <r>
    <n v="52"/>
    <s v="AFL"/>
    <s v="Year 1"/>
    <d v="2012-12-31T00:00:00"/>
    <x v="0"/>
    <n v="12"/>
    <n v="31"/>
    <n v="25364000000"/>
    <n v="17074000000"/>
    <n v="0"/>
    <x v="0"/>
    <x v="37"/>
    <s v="Financials"/>
    <x v="12"/>
    <n v="3727000000"/>
    <n v="8290000000"/>
    <n v="4563000000"/>
    <n v="0.32684119224097141"/>
    <n v="0.17990064658571203"/>
  </r>
  <r>
    <n v="53"/>
    <s v="AFL"/>
    <s v="Year 2"/>
    <d v="2013-12-31T00:00:00"/>
    <x v="1"/>
    <n v="12"/>
    <n v="31"/>
    <n v="23939000000"/>
    <n v="15341000000"/>
    <n v="0"/>
    <x v="0"/>
    <x v="38"/>
    <s v="Financials"/>
    <x v="12"/>
    <n v="3489000000"/>
    <n v="8598000000"/>
    <n v="5109000000"/>
    <n v="0.35916287230043031"/>
    <n v="0.21341743598312377"/>
  </r>
  <r>
    <n v="54"/>
    <s v="AFL"/>
    <s v="Year 3"/>
    <d v="2014-12-31T00:00:00"/>
    <x v="2"/>
    <n v="12"/>
    <n v="31"/>
    <n v="22728000000"/>
    <n v="14373000000"/>
    <n v="0"/>
    <x v="0"/>
    <x v="39"/>
    <s v="Financials"/>
    <x v="12"/>
    <n v="3547000000"/>
    <n v="8355000000"/>
    <n v="4808000000"/>
    <n v="0.36760823653643082"/>
    <n v="0.21154523055262231"/>
  </r>
  <r>
    <n v="55"/>
    <s v="AFL"/>
    <s v="Year 4"/>
    <d v="2015-12-31T00:00:00"/>
    <x v="3"/>
    <n v="12"/>
    <n v="31"/>
    <n v="20872000000"/>
    <n v="13049000000"/>
    <n v="0"/>
    <x v="0"/>
    <x v="40"/>
    <s v="Financials"/>
    <x v="12"/>
    <n v="3672000000"/>
    <n v="7823000000"/>
    <n v="4151000000"/>
    <n v="0.3748083556918359"/>
    <n v="0.19887888079724031"/>
  </r>
  <r>
    <n v="56"/>
    <s v="AIG"/>
    <s v="Year 1"/>
    <d v="2012-12-31T00:00:00"/>
    <x v="0"/>
    <n v="12"/>
    <n v="31"/>
    <n v="71214000000"/>
    <n v="37745000000"/>
    <n v="21491000000"/>
    <x v="0"/>
    <x v="4"/>
    <s v="Financials"/>
    <x v="13"/>
    <n v="21491000000"/>
    <n v="33469000000"/>
    <n v="11978000000"/>
    <n v="0.46997781335130728"/>
    <n v="0.16819726458280676"/>
  </r>
  <r>
    <n v="57"/>
    <s v="AIG"/>
    <s v="Year 2"/>
    <d v="2013-12-31T00:00:00"/>
    <x v="1"/>
    <n v="12"/>
    <n v="31"/>
    <n v="68874000000"/>
    <n v="34660000000"/>
    <n v="22005000000"/>
    <x v="0"/>
    <x v="4"/>
    <s v="Financials"/>
    <x v="13"/>
    <n v="22005000000"/>
    <n v="34214000000"/>
    <n v="12209000000"/>
    <n v="0.49676220344397015"/>
    <n v="0.17726573162586753"/>
  </r>
  <r>
    <n v="58"/>
    <s v="AIG"/>
    <s v="Year 3"/>
    <d v="2014-12-31T00:00:00"/>
    <x v="2"/>
    <n v="12"/>
    <n v="31"/>
    <n v="64406000000"/>
    <n v="33611000000"/>
    <n v="18491000000"/>
    <x v="0"/>
    <x v="4"/>
    <s v="Financials"/>
    <x v="13"/>
    <n v="18491000000"/>
    <n v="30795000000"/>
    <n v="12304000000"/>
    <n v="0.47813868273142257"/>
    <n v="0.19103810204018259"/>
  </r>
  <r>
    <n v="59"/>
    <s v="AIG"/>
    <s v="Year 4"/>
    <d v="2015-12-31T00:00:00"/>
    <x v="3"/>
    <n v="12"/>
    <n v="31"/>
    <n v="58327000000"/>
    <n v="36581000000"/>
    <n v="16417000000"/>
    <x v="0"/>
    <x v="4"/>
    <s v="Financials"/>
    <x v="13"/>
    <n v="16417000000"/>
    <n v="21746000000"/>
    <n v="5329000000"/>
    <n v="0.37282905001114408"/>
    <n v="9.1364205256570713E-2"/>
  </r>
  <r>
    <n v="60"/>
    <s v="AIV"/>
    <s v="Year 1"/>
    <d v="2012-12-31T00:00:00"/>
    <x v="0"/>
    <n v="12"/>
    <n v="31"/>
    <n v="958511000"/>
    <n v="386355000"/>
    <n v="61732000"/>
    <x v="0"/>
    <x v="41"/>
    <s v="Real Estate"/>
    <x v="14"/>
    <n v="386905000"/>
    <n v="572156000"/>
    <n v="185251000"/>
    <n v="0.59692168373654553"/>
    <n v="0.19326956080837884"/>
  </r>
  <r>
    <n v="61"/>
    <s v="AIV"/>
    <s v="Year 2"/>
    <d v="2013-12-31T00:00:00"/>
    <x v="1"/>
    <n v="12"/>
    <n v="31"/>
    <n v="974053000"/>
    <n v="380051000"/>
    <n v="53073000"/>
    <x v="0"/>
    <x v="42"/>
    <s v="Real Estate"/>
    <x v="14"/>
    <n v="344983000"/>
    <n v="594002000"/>
    <n v="249019000"/>
    <n v="0.6098251327186508"/>
    <n v="0.25565241316437609"/>
  </r>
  <r>
    <n v="62"/>
    <s v="AIV"/>
    <s v="Year 3"/>
    <d v="2014-12-31T00:00:00"/>
    <x v="2"/>
    <n v="12"/>
    <n v="31"/>
    <n v="984363000"/>
    <n v="380964000"/>
    <n v="56621000"/>
    <x v="0"/>
    <x v="43"/>
    <s v="Real Estate"/>
    <x v="14"/>
    <n v="339229000"/>
    <n v="603399000"/>
    <n v="264170000"/>
    <n v="0.61298423447447736"/>
    <n v="0.2683664461179463"/>
  </r>
  <r>
    <n v="63"/>
    <s v="AIV"/>
    <s v="Year 4"/>
    <d v="2015-12-31T00:00:00"/>
    <x v="3"/>
    <n v="12"/>
    <n v="31"/>
    <n v="981310000"/>
    <n v="365248000"/>
    <n v="53546000"/>
    <x v="0"/>
    <x v="44"/>
    <s v="Real Estate"/>
    <x v="14"/>
    <n v="359847000"/>
    <n v="616062000"/>
    <n v="256215000"/>
    <n v="0.62779549785490829"/>
    <n v="0.26109486298926943"/>
  </r>
  <r>
    <n v="64"/>
    <s v="AIZ"/>
    <s v="Year 1"/>
    <d v="2013-12-31T00:00:00"/>
    <x v="1"/>
    <n v="12"/>
    <n v="31"/>
    <n v="9047657000"/>
    <n v="6709936000"/>
    <n v="0"/>
    <x v="0"/>
    <x v="45"/>
    <s v="Financials"/>
    <x v="15"/>
    <n v="1470287000"/>
    <n v="2337721000"/>
    <n v="867434000"/>
    <n v="0.25837860564342796"/>
    <n v="9.5873882044821113E-2"/>
  </r>
  <r>
    <n v="65"/>
    <s v="AIZ"/>
    <s v="Year 2"/>
    <d v="2014-12-31T00:00:00"/>
    <x v="2"/>
    <n v="12"/>
    <n v="31"/>
    <n v="10381653000"/>
    <n v="8093563000"/>
    <n v="0"/>
    <x v="0"/>
    <x v="46"/>
    <s v="Financials"/>
    <x v="15"/>
    <n v="1485558000"/>
    <n v="2288090000"/>
    <n v="802532000"/>
    <n v="0.22039746464267296"/>
    <n v="7.7302911203061792E-2"/>
  </r>
  <r>
    <n v="66"/>
    <s v="AIZ"/>
    <s v="Year 3"/>
    <d v="2015-12-31T00:00:00"/>
    <x v="3"/>
    <n v="12"/>
    <n v="31"/>
    <n v="10325494000"/>
    <n v="8666624000"/>
    <n v="0"/>
    <x v="0"/>
    <x v="47"/>
    <s v="Financials"/>
    <x v="15"/>
    <n v="1402573000"/>
    <n v="1658870000"/>
    <n v="256297000"/>
    <n v="0.16065768862971597"/>
    <n v="2.4821766396842609E-2"/>
  </r>
  <r>
    <n v="67"/>
    <s v="AIZ"/>
    <s v="Year 4"/>
    <d v="2016-12-31T00:00:00"/>
    <x v="4"/>
    <n v="12"/>
    <n v="31"/>
    <n v="7531780000"/>
    <n v="5251228000"/>
    <n v="0"/>
    <x v="0"/>
    <x v="48"/>
    <s v="Financials"/>
    <x v="15"/>
    <n v="1351314000"/>
    <n v="2280552000"/>
    <n v="929238000"/>
    <n v="0.30279057540183063"/>
    <n v="0.12337561638815792"/>
  </r>
  <r>
    <n v="72"/>
    <s v="AKAM"/>
    <s v="Year 1"/>
    <d v="2012-12-31T00:00:00"/>
    <x v="0"/>
    <n v="12"/>
    <n v="31"/>
    <n v="1373947000"/>
    <n v="529900000"/>
    <n v="433448000"/>
    <x v="25"/>
    <x v="49"/>
    <s v="Information Technology"/>
    <x v="16"/>
    <n v="529154000"/>
    <n v="844047000"/>
    <n v="314893000"/>
    <n v="0.61432282322389442"/>
    <n v="0.2291886077119423"/>
  </r>
  <r>
    <n v="73"/>
    <s v="AKAM"/>
    <s v="Year 2"/>
    <d v="2013-12-31T00:00:00"/>
    <x v="1"/>
    <n v="12"/>
    <n v="31"/>
    <n v="1577922000"/>
    <n v="511087000"/>
    <n v="535598000"/>
    <x v="26"/>
    <x v="50"/>
    <s v="Information Technology"/>
    <x v="16"/>
    <n v="651024000"/>
    <n v="1066835000"/>
    <n v="415811000"/>
    <n v="0.67610122680335283"/>
    <n v="0.26351809531776604"/>
  </r>
  <r>
    <n v="74"/>
    <s v="AKAM"/>
    <s v="Year 3"/>
    <d v="2014-12-31T00:00:00"/>
    <x v="2"/>
    <n v="12"/>
    <n v="31"/>
    <n v="1963874000"/>
    <n v="610943000"/>
    <n v="704880000"/>
    <x v="27"/>
    <x v="51"/>
    <s v="Information Technology"/>
    <x v="16"/>
    <n v="862223000"/>
    <n v="1352931000"/>
    <n v="490708000"/>
    <n v="0.68890926810986852"/>
    <n v="0.24986735401558349"/>
  </r>
  <r>
    <n v="75"/>
    <s v="AKAM"/>
    <s v="Year 4"/>
    <d v="2015-12-31T00:00:00"/>
    <x v="3"/>
    <n v="12"/>
    <n v="31"/>
    <n v="2197448000"/>
    <n v="725620000"/>
    <n v="829253000"/>
    <x v="28"/>
    <x v="52"/>
    <s v="Information Technology"/>
    <x v="16"/>
    <n v="1004911000"/>
    <n v="1471828000"/>
    <n v="466917000"/>
    <n v="0.66978968330536148"/>
    <n v="0.21248147851507748"/>
  </r>
  <r>
    <n v="76"/>
    <s v="ALB"/>
    <s v="Year 1"/>
    <d v="2012-12-31T00:00:00"/>
    <x v="0"/>
    <n v="12"/>
    <n v="31"/>
    <n v="2519154000"/>
    <n v="1620311000"/>
    <n v="308456000"/>
    <x v="29"/>
    <x v="4"/>
    <s v="Materials"/>
    <x v="17"/>
    <n v="387375000"/>
    <n v="898843000"/>
    <n v="511468000"/>
    <n v="0.35680351419563872"/>
    <n v="0.20303165268975221"/>
  </r>
  <r>
    <n v="77"/>
    <s v="ALB"/>
    <s v="Year 2"/>
    <d v="2013-12-31T00:00:00"/>
    <x v="1"/>
    <n v="12"/>
    <n v="31"/>
    <n v="2394270000"/>
    <n v="1543799000"/>
    <n v="158189000"/>
    <x v="30"/>
    <x v="4"/>
    <s v="Materials"/>
    <x v="17"/>
    <n v="240435000"/>
    <n v="850471000"/>
    <n v="610036000"/>
    <n v="0.35521098288831254"/>
    <n v="0.25478997773851736"/>
  </r>
  <r>
    <n v="78"/>
    <s v="ALB"/>
    <s v="Year 3"/>
    <d v="2014-12-31T00:00:00"/>
    <x v="2"/>
    <n v="12"/>
    <n v="31"/>
    <n v="2445548000"/>
    <n v="1674700000"/>
    <n v="355135000"/>
    <x v="31"/>
    <x v="4"/>
    <s v="Materials"/>
    <x v="17"/>
    <n v="443445000"/>
    <n v="770848000"/>
    <n v="327403000"/>
    <n v="0.31520460853763654"/>
    <n v="0.13387715146053156"/>
  </r>
  <r>
    <n v="79"/>
    <s v="ALB"/>
    <s v="Year 4"/>
    <d v="2015-12-31T00:00:00"/>
    <x v="3"/>
    <n v="12"/>
    <n v="31"/>
    <n v="3651335000"/>
    <n v="2454463000"/>
    <n v="512274000"/>
    <x v="32"/>
    <x v="4"/>
    <s v="Materials"/>
    <x v="17"/>
    <n v="615145000"/>
    <n v="1196872000"/>
    <n v="581727000"/>
    <n v="0.32779024658104505"/>
    <n v="0.15931898880820303"/>
  </r>
  <r>
    <n v="80"/>
    <s v="ALK"/>
    <s v="Year 1"/>
    <d v="2012-12-31T00:00:00"/>
    <x v="0"/>
    <n v="12"/>
    <n v="31"/>
    <n v="4657000000"/>
    <n v="2319000000"/>
    <n v="1542000000"/>
    <x v="0"/>
    <x v="53"/>
    <s v="Industrials"/>
    <x v="0"/>
    <n v="1806000000"/>
    <n v="2338000000"/>
    <n v="532000000"/>
    <n v="0.50203993987545625"/>
    <n v="0.11423663302555292"/>
  </r>
  <r>
    <n v="81"/>
    <s v="ALK"/>
    <s v="Year 2"/>
    <d v="2013-12-31T00:00:00"/>
    <x v="1"/>
    <n v="12"/>
    <n v="31"/>
    <n v="5156000000"/>
    <n v="2355000000"/>
    <n v="1693000000"/>
    <x v="0"/>
    <x v="54"/>
    <s v="Industrials"/>
    <x v="0"/>
    <n v="1963000000"/>
    <n v="2801000000"/>
    <n v="838000000"/>
    <n v="0.54325058184639263"/>
    <n v="0.16252909231962762"/>
  </r>
  <r>
    <n v="82"/>
    <s v="ALK"/>
    <s v="Year 3"/>
    <d v="2014-12-31T00:00:00"/>
    <x v="2"/>
    <n v="12"/>
    <n v="31"/>
    <n v="5368000000"/>
    <n v="2325000000"/>
    <n v="1817000000"/>
    <x v="0"/>
    <x v="55"/>
    <s v="Industrials"/>
    <x v="0"/>
    <n v="2111000000"/>
    <n v="3043000000"/>
    <n v="932000000"/>
    <n v="0.56687779433681074"/>
    <n v="0.1736214605067064"/>
  </r>
  <r>
    <n v="83"/>
    <s v="ALK"/>
    <s v="Year 4"/>
    <d v="2015-12-31T00:00:00"/>
    <x v="3"/>
    <n v="12"/>
    <n v="31"/>
    <n v="5598000000"/>
    <n v="1935000000"/>
    <n v="2013000000"/>
    <x v="0"/>
    <x v="56"/>
    <s v="Industrials"/>
    <x v="0"/>
    <n v="2333000000"/>
    <n v="3663000000"/>
    <n v="1330000000"/>
    <n v="0.65434083601286175"/>
    <n v="0.2375848517327617"/>
  </r>
  <r>
    <n v="84"/>
    <s v="ALL"/>
    <s v="Year 1"/>
    <d v="2012-12-31T00:00:00"/>
    <x v="0"/>
    <n v="12"/>
    <n v="31"/>
    <n v="33315000000"/>
    <n v="21618000000"/>
    <n v="0"/>
    <x v="0"/>
    <x v="57"/>
    <s v="Financials"/>
    <x v="13"/>
    <n v="8002000000"/>
    <n v="11697000000"/>
    <n v="3695000000"/>
    <n v="0.35110310670868983"/>
    <n v="0.11091100105057781"/>
  </r>
  <r>
    <n v="85"/>
    <s v="ALL"/>
    <s v="Year 2"/>
    <d v="2013-12-31T00:00:00"/>
    <x v="1"/>
    <n v="12"/>
    <n v="31"/>
    <n v="34507000000"/>
    <n v="19828000000"/>
    <n v="1278000000"/>
    <x v="0"/>
    <x v="58"/>
    <s v="Financials"/>
    <x v="13"/>
    <n v="9667000000"/>
    <n v="14679000000"/>
    <n v="5012000000"/>
    <n v="0.42539194945952996"/>
    <n v="0.1452458921378271"/>
  </r>
  <r>
    <n v="86"/>
    <s v="ALL"/>
    <s v="Year 3"/>
    <d v="2014-12-31T00:00:00"/>
    <x v="2"/>
    <n v="12"/>
    <n v="31"/>
    <n v="35239000000"/>
    <n v="21193000000"/>
    <n v="919000000"/>
    <x v="0"/>
    <x v="59"/>
    <s v="Financials"/>
    <x v="13"/>
    <n v="9395000000"/>
    <n v="14046000000"/>
    <n v="4651000000"/>
    <n v="0.3985924685717529"/>
    <n v="0.13198444904792986"/>
  </r>
  <r>
    <n v="87"/>
    <s v="ALL"/>
    <s v="Year 4"/>
    <d v="2015-12-31T00:00:00"/>
    <x v="3"/>
    <n v="12"/>
    <n v="31"/>
    <n v="35653000000"/>
    <n v="22837000000"/>
    <n v="761000000"/>
    <x v="0"/>
    <x v="60"/>
    <s v="Financials"/>
    <x v="13"/>
    <n v="9206000000"/>
    <n v="12816000000"/>
    <n v="3610000000"/>
    <n v="0.35946484166830284"/>
    <n v="0.10125375143746669"/>
  </r>
  <r>
    <n v="88"/>
    <s v="ALLE"/>
    <s v="Year 1"/>
    <d v="2013-12-31T00:00:00"/>
    <x v="1"/>
    <n v="12"/>
    <n v="31"/>
    <n v="2069600000"/>
    <n v="1208100000"/>
    <n v="483100000"/>
    <x v="0"/>
    <x v="4"/>
    <s v="Industrials"/>
    <x v="18"/>
    <n v="483100000"/>
    <n v="861500000"/>
    <n v="378400000"/>
    <n v="0.41626401236954003"/>
    <n v="0.1828372632392733"/>
  </r>
  <r>
    <n v="89"/>
    <s v="ALLE"/>
    <s v="Year 2"/>
    <d v="2014-12-31T00:00:00"/>
    <x v="2"/>
    <n v="12"/>
    <n v="31"/>
    <n v="2118300000"/>
    <n v="1264600000"/>
    <n v="527400000"/>
    <x v="0"/>
    <x v="4"/>
    <s v="Industrials"/>
    <x v="18"/>
    <n v="527400000"/>
    <n v="853700000"/>
    <n v="326300000"/>
    <n v="0.40301184912429777"/>
    <n v="0.15403861587121748"/>
  </r>
  <r>
    <n v="90"/>
    <s v="ALLE"/>
    <s v="Year 3"/>
    <d v="2015-12-31T00:00:00"/>
    <x v="3"/>
    <n v="12"/>
    <n v="31"/>
    <n v="2068100000"/>
    <n v="1199000000"/>
    <n v="510500000"/>
    <x v="0"/>
    <x v="4"/>
    <s v="Industrials"/>
    <x v="18"/>
    <n v="510500000"/>
    <n v="869100000"/>
    <n v="358600000"/>
    <n v="0.42024080073497416"/>
    <n v="0.17339587060587011"/>
  </r>
  <r>
    <n v="91"/>
    <s v="ALLE"/>
    <s v="Year 4"/>
    <d v="2016-12-31T00:00:00"/>
    <x v="4"/>
    <n v="12"/>
    <n v="31"/>
    <n v="2238000000"/>
    <n v="1252700000"/>
    <n v="559800000"/>
    <x v="0"/>
    <x v="4"/>
    <s v="Industrials"/>
    <x v="18"/>
    <n v="559800000"/>
    <n v="985300000"/>
    <n v="425500000"/>
    <n v="0.4402591599642538"/>
    <n v="0.19012511170688115"/>
  </r>
  <r>
    <n v="92"/>
    <s v="ALXN"/>
    <s v="Year 1"/>
    <d v="2013-12-31T00:00:00"/>
    <x v="1"/>
    <n v="12"/>
    <n v="31"/>
    <n v="1551346000"/>
    <n v="177556000"/>
    <n v="493726000"/>
    <x v="33"/>
    <x v="61"/>
    <s v="Health Care"/>
    <x v="19"/>
    <n v="811236000"/>
    <n v="1373790000"/>
    <n v="562554000"/>
    <n v="0.88554713132982588"/>
    <n v="0.36262316723670929"/>
  </r>
  <r>
    <n v="93"/>
    <s v="ALXN"/>
    <s v="Year 2"/>
    <d v="2014-12-31T00:00:00"/>
    <x v="2"/>
    <n v="12"/>
    <n v="31"/>
    <n v="2234000000"/>
    <n v="174000000"/>
    <n v="650000000"/>
    <x v="34"/>
    <x v="4"/>
    <s v="Health Care"/>
    <x v="19"/>
    <n v="1164000000"/>
    <n v="2060000000"/>
    <n v="896000000"/>
    <n v="0.92211280214861235"/>
    <n v="0.40107430617726053"/>
  </r>
  <r>
    <n v="94"/>
    <s v="ALXN"/>
    <s v="Year 3"/>
    <d v="2015-12-31T00:00:00"/>
    <x v="3"/>
    <n v="12"/>
    <n v="31"/>
    <n v="2604000000"/>
    <n v="233000000"/>
    <n v="927000000"/>
    <x v="35"/>
    <x v="62"/>
    <s v="Health Care"/>
    <x v="19"/>
    <n v="1753000000"/>
    <n v="2371000000"/>
    <n v="618000000"/>
    <n v="0.91052227342549918"/>
    <n v="0.23732718894009217"/>
  </r>
  <r>
    <n v="95"/>
    <s v="ALXN"/>
    <s v="Year 4"/>
    <d v="2016-12-31T00:00:00"/>
    <x v="4"/>
    <n v="12"/>
    <n v="31"/>
    <n v="3084000000"/>
    <n v="258000000"/>
    <n v="990000000"/>
    <x v="36"/>
    <x v="63"/>
    <s v="Health Care"/>
    <x v="19"/>
    <n v="2069000000"/>
    <n v="2826000000"/>
    <n v="757000000"/>
    <n v="0.91634241245136183"/>
    <n v="0.2454604409857328"/>
  </r>
  <r>
    <n v="96"/>
    <s v="AMAT"/>
    <s v="Year 1"/>
    <d v="2013-10-27T00:00:00"/>
    <x v="1"/>
    <n v="10"/>
    <n v="27"/>
    <n v="7509000000"/>
    <n v="4518000000"/>
    <n v="898000000"/>
    <x v="37"/>
    <x v="4"/>
    <s v="Information Technology"/>
    <x v="20"/>
    <n v="2218000000"/>
    <n v="2991000000"/>
    <n v="773000000"/>
    <n v="0.39832201358369956"/>
    <n v="0.10294313490478094"/>
  </r>
  <r>
    <n v="97"/>
    <s v="AMAT"/>
    <s v="Year 2"/>
    <d v="2014-10-26T00:00:00"/>
    <x v="2"/>
    <n v="10"/>
    <n v="26"/>
    <n v="9072000000"/>
    <n v="5229000000"/>
    <n v="895000000"/>
    <x v="38"/>
    <x v="4"/>
    <s v="Information Technology"/>
    <x v="20"/>
    <n v="2323000000"/>
    <n v="3843000000"/>
    <n v="1520000000"/>
    <n v="0.42361111111111116"/>
    <n v="0.16754850088183421"/>
  </r>
  <r>
    <n v="98"/>
    <s v="AMAT"/>
    <s v="Year 3"/>
    <d v="2015-10-25T00:00:00"/>
    <x v="3"/>
    <n v="10"/>
    <n v="25"/>
    <n v="9659000000"/>
    <n v="5707000000"/>
    <n v="808000000"/>
    <x v="39"/>
    <x v="4"/>
    <s v="Information Technology"/>
    <x v="20"/>
    <n v="2259000000"/>
    <n v="3952000000"/>
    <n v="1693000000"/>
    <n v="0.40915208613728127"/>
    <n v="0.17527694378300032"/>
  </r>
  <r>
    <n v="99"/>
    <s v="AMAT"/>
    <s v="Year 4"/>
    <d v="2016-10-30T00:00:00"/>
    <x v="4"/>
    <n v="10"/>
    <n v="30"/>
    <n v="10825000000"/>
    <n v="6314000000"/>
    <n v="819000000"/>
    <x v="40"/>
    <x v="4"/>
    <s v="Information Technology"/>
    <x v="20"/>
    <n v="2359000000"/>
    <n v="4511000000"/>
    <n v="2152000000"/>
    <n v="0.41672055427251731"/>
    <n v="0.19879907621247114"/>
  </r>
  <r>
    <n v="100"/>
    <s v="AME"/>
    <s v="Year 1"/>
    <d v="2012-12-31T00:00:00"/>
    <x v="0"/>
    <n v="12"/>
    <n v="31"/>
    <n v="3334213000"/>
    <n v="2154132000"/>
    <n v="380532000"/>
    <x v="0"/>
    <x v="64"/>
    <s v="Industrials"/>
    <x v="21"/>
    <n v="434209000"/>
    <n v="1180081000"/>
    <n v="745872000"/>
    <n v="0.35393089763611385"/>
    <n v="0.22370256489312471"/>
  </r>
  <r>
    <n v="101"/>
    <s v="AME"/>
    <s v="Year 2"/>
    <d v="2013-12-31T00:00:00"/>
    <x v="1"/>
    <n v="12"/>
    <n v="31"/>
    <n v="3594136000"/>
    <n v="2323642000"/>
    <n v="398177000"/>
    <x v="0"/>
    <x v="65"/>
    <s v="Industrials"/>
    <x v="21"/>
    <n v="455415000"/>
    <n v="1270494000"/>
    <n v="815079000"/>
    <n v="0.35349079723193555"/>
    <n v="0.22678023313530707"/>
  </r>
  <r>
    <n v="102"/>
    <s v="AME"/>
    <s v="Year 3"/>
    <d v="2014-12-31T00:00:00"/>
    <x v="2"/>
    <n v="12"/>
    <n v="31"/>
    <n v="4021964000"/>
    <n v="2597017000"/>
    <n v="462637000"/>
    <x v="0"/>
    <x v="66"/>
    <s v="Industrials"/>
    <x v="21"/>
    <n v="526361000"/>
    <n v="1424947000"/>
    <n v="898586000"/>
    <n v="0.35429133627252751"/>
    <n v="0.22341970241404449"/>
  </r>
  <r>
    <n v="103"/>
    <s v="AME"/>
    <s v="Year 4"/>
    <d v="2015-12-31T00:00:00"/>
    <x v="3"/>
    <n v="12"/>
    <n v="31"/>
    <n v="3974295000"/>
    <n v="2549280000"/>
    <n v="448592000"/>
    <x v="0"/>
    <x v="67"/>
    <s v="Industrials"/>
    <x v="21"/>
    <n v="517299000"/>
    <n v="1425015000"/>
    <n v="907716000"/>
    <n v="0.35855793291640403"/>
    <n v="0.22839673451517817"/>
  </r>
  <r>
    <n v="108"/>
    <s v="AMGN"/>
    <s v="Year 1"/>
    <d v="2013-12-31T00:00:00"/>
    <x v="1"/>
    <n v="12"/>
    <n v="31"/>
    <n v="18676000000"/>
    <n v="3346000000"/>
    <n v="5380000000"/>
    <x v="41"/>
    <x v="4"/>
    <s v="Health Care"/>
    <x v="19"/>
    <n v="9463000000"/>
    <n v="15330000000"/>
    <n v="5867000000"/>
    <n v="0.82083958020989511"/>
    <n v="0.3141464981794817"/>
  </r>
  <r>
    <n v="109"/>
    <s v="AMGN"/>
    <s v="Year 2"/>
    <d v="2014-12-31T00:00:00"/>
    <x v="2"/>
    <n v="12"/>
    <n v="31"/>
    <n v="20063000000"/>
    <n v="4422000000"/>
    <n v="5153000000"/>
    <x v="42"/>
    <x v="4"/>
    <s v="Health Care"/>
    <x v="19"/>
    <n v="9450000000"/>
    <n v="15641000000"/>
    <n v="6191000000"/>
    <n v="0.77959427802422376"/>
    <n v="0.30857797936500025"/>
  </r>
  <r>
    <n v="110"/>
    <s v="AMGN"/>
    <s v="Year 3"/>
    <d v="2015-12-31T00:00:00"/>
    <x v="3"/>
    <n v="12"/>
    <n v="31"/>
    <n v="21662000000"/>
    <n v="4227000000"/>
    <n v="4895000000"/>
    <x v="43"/>
    <x v="4"/>
    <s v="Health Care"/>
    <x v="19"/>
    <n v="8965000000"/>
    <n v="17435000000"/>
    <n v="8470000000"/>
    <n v="0.80486566337364973"/>
    <n v="0.39100729387868155"/>
  </r>
  <r>
    <n v="111"/>
    <s v="AMGN"/>
    <s v="Year 4"/>
    <d v="2016-12-31T00:00:00"/>
    <x v="4"/>
    <n v="12"/>
    <n v="31"/>
    <n v="22991000000"/>
    <n v="4162000000"/>
    <n v="5195000000"/>
    <x v="44"/>
    <x v="4"/>
    <s v="Health Care"/>
    <x v="19"/>
    <n v="9035000000"/>
    <n v="18829000000"/>
    <n v="9794000000"/>
    <n v="0.81897264146840065"/>
    <n v="0.4259927797833935"/>
  </r>
  <r>
    <n v="112"/>
    <s v="AMP"/>
    <s v="Year 1"/>
    <d v="2012-12-31T00:00:00"/>
    <x v="0"/>
    <n v="12"/>
    <n v="31"/>
    <n v="10259000000"/>
    <n v="1899000000"/>
    <n v="3927000000"/>
    <x v="0"/>
    <x v="68"/>
    <s v="Financials"/>
    <x v="22"/>
    <n v="6804000000"/>
    <n v="8360000000"/>
    <n v="1556000000"/>
    <n v="0.8148942392046008"/>
    <n v="0.15167170289501899"/>
  </r>
  <r>
    <n v="113"/>
    <s v="AMP"/>
    <s v="Year 2"/>
    <d v="2013-12-31T00:00:00"/>
    <x v="1"/>
    <n v="12"/>
    <n v="31"/>
    <n v="11230000000"/>
    <n v="1954000000"/>
    <n v="3862000000"/>
    <x v="0"/>
    <x v="69"/>
    <s v="Financials"/>
    <x v="22"/>
    <n v="6994000000"/>
    <n v="9276000000"/>
    <n v="2282000000"/>
    <n v="0.8260017809439002"/>
    <n v="0.20320569902048086"/>
  </r>
  <r>
    <n v="114"/>
    <s v="AMP"/>
    <s v="Year 3"/>
    <d v="2014-12-31T00:00:00"/>
    <x v="2"/>
    <n v="12"/>
    <n v="31"/>
    <n v="12296000000"/>
    <n v="1982000000"/>
    <n v="3808000000"/>
    <x v="0"/>
    <x v="70"/>
    <s v="Financials"/>
    <x v="22"/>
    <n v="7411000000"/>
    <n v="10314000000"/>
    <n v="2903000000"/>
    <n v="0.83880936890045543"/>
    <n v="0.23609303838646714"/>
  </r>
  <r>
    <n v="115"/>
    <s v="AMP"/>
    <s v="Year 4"/>
    <d v="2015-12-31T00:00:00"/>
    <x v="3"/>
    <n v="12"/>
    <n v="31"/>
    <n v="12200000000"/>
    <n v="2261000000"/>
    <n v="3750000000"/>
    <x v="0"/>
    <x v="71"/>
    <s v="Financials"/>
    <x v="22"/>
    <n v="7380000000"/>
    <n v="9939000000"/>
    <n v="2559000000"/>
    <n v="0.814672131147541"/>
    <n v="0.20975409836065573"/>
  </r>
  <r>
    <n v="116"/>
    <s v="AMT"/>
    <s v="Year 1"/>
    <d v="2012-12-31T00:00:00"/>
    <x v="0"/>
    <n v="12"/>
    <n v="31"/>
    <n v="2875960000"/>
    <n v="722479000"/>
    <n v="389486000"/>
    <x v="0"/>
    <x v="72"/>
    <s v="Real Estate"/>
    <x v="23"/>
    <n v="1033762000"/>
    <n v="2153481000"/>
    <n v="1119719000"/>
    <n v="0.74878683987259909"/>
    <n v="0.38933747340018637"/>
  </r>
  <r>
    <n v="117"/>
    <s v="AMT"/>
    <s v="Year 2"/>
    <d v="2013-12-31T00:00:00"/>
    <x v="1"/>
    <n v="12"/>
    <n v="31"/>
    <n v="3361407000"/>
    <n v="859873000"/>
    <n v="487084000"/>
    <x v="0"/>
    <x v="73"/>
    <s v="Real Estate"/>
    <x v="23"/>
    <n v="1287229000"/>
    <n v="2501534000"/>
    <n v="1214305000"/>
    <n v="0.74419253604219904"/>
    <n v="0.36124902459000058"/>
  </r>
  <r>
    <n v="118"/>
    <s v="AMT"/>
    <s v="Year 3"/>
    <d v="2014-12-31T00:00:00"/>
    <x v="2"/>
    <n v="12"/>
    <n v="31"/>
    <n v="4100048000"/>
    <n v="1094265000"/>
    <n v="515059000"/>
    <x v="0"/>
    <x v="74"/>
    <s v="Real Estate"/>
    <x v="23"/>
    <n v="1518861000"/>
    <n v="3005783000"/>
    <n v="1486922000"/>
    <n v="0.73310922213593599"/>
    <n v="0.36265965666743416"/>
  </r>
  <r>
    <n v="119"/>
    <s v="AMT"/>
    <s v="Year 4"/>
    <d v="2015-12-31T00:00:00"/>
    <x v="3"/>
    <n v="12"/>
    <n v="31"/>
    <n v="4771516000"/>
    <n v="1308868000"/>
    <n v="564531000"/>
    <x v="0"/>
    <x v="75"/>
    <s v="Real Estate"/>
    <x v="23"/>
    <n v="1849859000"/>
    <n v="3462648000"/>
    <n v="1612789000"/>
    <n v="0.72569137355926294"/>
    <n v="0.33800347730155361"/>
  </r>
  <r>
    <n v="120"/>
    <s v="AMZN"/>
    <s v="Year 1"/>
    <d v="2013-12-31T00:00:00"/>
    <x v="1"/>
    <n v="12"/>
    <n v="31"/>
    <n v="74452000000"/>
    <n v="54181000000"/>
    <n v="19526000000"/>
    <x v="0"/>
    <x v="4"/>
    <s v="Consumer Discretionary"/>
    <x v="24"/>
    <n v="19526000000"/>
    <n v="20271000000"/>
    <n v="745000000"/>
    <n v="0.27226938161500025"/>
    <n v="1.0006447106860796E-2"/>
  </r>
  <r>
    <n v="121"/>
    <s v="AMZN"/>
    <s v="Year 2"/>
    <d v="2014-12-31T00:00:00"/>
    <x v="2"/>
    <n v="12"/>
    <n v="31"/>
    <n v="88988000000"/>
    <n v="62752000000"/>
    <n v="26058000000"/>
    <x v="0"/>
    <x v="4"/>
    <s v="Consumer Discretionary"/>
    <x v="24"/>
    <n v="26058000000"/>
    <n v="26236000000"/>
    <n v="178000000"/>
    <n v="0.29482626871038786"/>
    <n v="2.000269699285297E-3"/>
  </r>
  <r>
    <n v="122"/>
    <s v="AMZN"/>
    <s v="Year 3"/>
    <d v="2015-12-31T00:00:00"/>
    <x v="3"/>
    <n v="12"/>
    <n v="31"/>
    <n v="107006000000"/>
    <n v="71651000000"/>
    <n v="33122000000"/>
    <x v="0"/>
    <x v="4"/>
    <s v="Consumer Discretionary"/>
    <x v="24"/>
    <n v="33122000000"/>
    <n v="35355000000"/>
    <n v="2233000000"/>
    <n v="0.33040203353083009"/>
    <n v="2.0867988710913405E-2"/>
  </r>
  <r>
    <n v="123"/>
    <s v="AMZN"/>
    <s v="Year 4"/>
    <d v="2016-12-31T00:00:00"/>
    <x v="4"/>
    <n v="12"/>
    <n v="31"/>
    <n v="135987000000"/>
    <n v="88265000000"/>
    <n v="43536000000"/>
    <x v="0"/>
    <x v="4"/>
    <s v="Consumer Discretionary"/>
    <x v="24"/>
    <n v="43536000000"/>
    <n v="47722000000"/>
    <n v="4186000000"/>
    <n v="0.35093060366064399"/>
    <n v="3.0782354195621642E-2"/>
  </r>
  <r>
    <n v="124"/>
    <s v="AN"/>
    <s v="Year 1"/>
    <d v="2013-12-31T00:00:00"/>
    <x v="1"/>
    <n v="12"/>
    <n v="31"/>
    <n v="17517600000"/>
    <n v="14757700000"/>
    <n v="1924300000"/>
    <x v="0"/>
    <x v="76"/>
    <s v="Consumer Discretionary"/>
    <x v="25"/>
    <n v="2019600000"/>
    <n v="2759900000"/>
    <n v="740300000"/>
    <n v="0.15755012102114441"/>
    <n v="4.2260355299812757E-2"/>
  </r>
  <r>
    <n v="125"/>
    <s v="AN"/>
    <s v="Year 2"/>
    <d v="2014-12-31T00:00:00"/>
    <x v="2"/>
    <n v="12"/>
    <n v="31"/>
    <n v="19108800000"/>
    <n v="16120100000"/>
    <n v="2061000000"/>
    <x v="0"/>
    <x v="77"/>
    <s v="Consumer Discretionary"/>
    <x v="25"/>
    <n v="2167900000"/>
    <n v="2988700000"/>
    <n v="820800000"/>
    <n v="0.15640437913422089"/>
    <n v="4.2954031650339113E-2"/>
  </r>
  <r>
    <n v="126"/>
    <s v="AN"/>
    <s v="Year 3"/>
    <d v="2015-12-31T00:00:00"/>
    <x v="3"/>
    <n v="12"/>
    <n v="31"/>
    <n v="20862000000"/>
    <n v="17600500000"/>
    <n v="2245600000"/>
    <x v="0"/>
    <x v="78"/>
    <s v="Consumer Discretionary"/>
    <x v="25"/>
    <n v="2373000000"/>
    <n v="3261500000"/>
    <n v="888500000"/>
    <n v="0.15633688045249738"/>
    <n v="4.2589396989742116E-2"/>
  </r>
  <r>
    <n v="127"/>
    <s v="AN"/>
    <s v="Year 4"/>
    <d v="2016-12-31T00:00:00"/>
    <x v="4"/>
    <n v="12"/>
    <n v="31"/>
    <n v="21609000000"/>
    <n v="18295800000"/>
    <n v="2280300000"/>
    <x v="0"/>
    <x v="79"/>
    <s v="Consumer Discretionary"/>
    <x v="25"/>
    <n v="2423700000"/>
    <n v="3313200000"/>
    <n v="889500000"/>
    <n v="0.15332500347077604"/>
    <n v="4.1163404137165072E-2"/>
  </r>
  <r>
    <n v="128"/>
    <s v="ANTM"/>
    <s v="Year 1"/>
    <d v="2012-12-31T00:00:00"/>
    <x v="0"/>
    <n v="12"/>
    <n v="31"/>
    <n v="61497200000"/>
    <n v="48213600000"/>
    <n v="8680500000"/>
    <x v="0"/>
    <x v="80"/>
    <s v="Health Care"/>
    <x v="26"/>
    <n v="8913500000"/>
    <n v="13283600000"/>
    <n v="4370100000"/>
    <n v="0.21600333023292118"/>
    <n v="7.1061771918071073E-2"/>
  </r>
  <r>
    <n v="129"/>
    <s v="ANTM"/>
    <s v="Year 2"/>
    <d v="2013-12-31T00:00:00"/>
    <x v="1"/>
    <n v="12"/>
    <n v="31"/>
    <n v="71023500000"/>
    <n v="56237100000"/>
    <n v="9952900000"/>
    <x v="0"/>
    <x v="81"/>
    <s v="Health Care"/>
    <x v="26"/>
    <n v="10198200000"/>
    <n v="14786400000"/>
    <n v="4588200000"/>
    <n v="0.20819024689011378"/>
    <n v="6.4601153139453846E-2"/>
  </r>
  <r>
    <n v="130"/>
    <s v="ANTM"/>
    <s v="Year 3"/>
    <d v="2014-12-31T00:00:00"/>
    <x v="2"/>
    <n v="12"/>
    <n v="31"/>
    <n v="73874100000"/>
    <n v="56854900000"/>
    <n v="11748400000"/>
    <x v="0"/>
    <x v="82"/>
    <s v="Health Care"/>
    <x v="26"/>
    <n v="11969300000"/>
    <n v="17019200000"/>
    <n v="5049900000"/>
    <n v="0.23038114846746016"/>
    <n v="6.8358193196262296E-2"/>
  </r>
  <r>
    <n v="131"/>
    <s v="ANTM"/>
    <s v="Year 4"/>
    <d v="2015-12-31T00:00:00"/>
    <x v="3"/>
    <n v="12"/>
    <n v="31"/>
    <n v="79156500000"/>
    <n v="61116900000"/>
    <n v="12534800000"/>
    <x v="0"/>
    <x v="83"/>
    <s v="Health Care"/>
    <x v="26"/>
    <n v="12764900000"/>
    <n v="18039600000"/>
    <n v="5274700000"/>
    <n v="0.22789789846696107"/>
    <n v="6.6636346983507358E-2"/>
  </r>
  <r>
    <n v="136"/>
    <s v="APA"/>
    <s v="Year 1"/>
    <d v="2012-12-31T00:00:00"/>
    <x v="0"/>
    <n v="12"/>
    <n v="31"/>
    <n v="16428000000"/>
    <n v="3079000000"/>
    <n v="1333000000"/>
    <x v="0"/>
    <x v="84"/>
    <s v="Energy"/>
    <x v="27"/>
    <n v="8214000000"/>
    <n v="13349000000"/>
    <n v="5135000000"/>
    <n v="0.81257608960311667"/>
    <n v="0.31257608960311661"/>
  </r>
  <r>
    <n v="137"/>
    <s v="APA"/>
    <s v="Year 2"/>
    <d v="2013-12-31T00:00:00"/>
    <x v="1"/>
    <n v="12"/>
    <n v="31"/>
    <n v="14771000000"/>
    <n v="2938000000"/>
    <n v="1286000000"/>
    <x v="0"/>
    <x v="85"/>
    <s v="Energy"/>
    <x v="27"/>
    <n v="7152000000"/>
    <n v="11833000000"/>
    <n v="4681000000"/>
    <n v="0.80109674361925398"/>
    <n v="0.31690474578566108"/>
  </r>
  <r>
    <n v="138"/>
    <s v="APA"/>
    <s v="Year 3"/>
    <d v="2014-12-31T00:00:00"/>
    <x v="2"/>
    <n v="12"/>
    <n v="31"/>
    <n v="12691000000"/>
    <n v="2511000000"/>
    <n v="1095000000"/>
    <x v="0"/>
    <x v="86"/>
    <s v="Energy"/>
    <x v="27"/>
    <n v="10815000000"/>
    <n v="10180000000"/>
    <n v="-635000000"/>
    <n v="0.80214325112284302"/>
    <n v="-5.0035458198723508E-2"/>
  </r>
  <r>
    <n v="139"/>
    <s v="APA"/>
    <s v="Year 4"/>
    <d v="2015-12-31T00:00:00"/>
    <x v="3"/>
    <n v="12"/>
    <n v="31"/>
    <n v="6383000000"/>
    <n v="2065000000"/>
    <n v="791000000"/>
    <x v="0"/>
    <x v="87"/>
    <s v="Energy"/>
    <x v="27"/>
    <n v="30163000000"/>
    <n v="4318000000"/>
    <n v="-25845000000"/>
    <n v="0.67648441171862761"/>
    <n v="-4.0490365032116555"/>
  </r>
  <r>
    <n v="140"/>
    <s v="APC"/>
    <s v="Year 1"/>
    <d v="2013-12-31T00:00:00"/>
    <x v="1"/>
    <n v="12"/>
    <n v="31"/>
    <n v="14581000000"/>
    <n v="2942000000"/>
    <n v="2256000000"/>
    <x v="0"/>
    <x v="88"/>
    <s v="Energy"/>
    <x v="27"/>
    <n v="6183000000"/>
    <n v="11639000000"/>
    <n v="5456000000"/>
    <n v="0.79823057403470266"/>
    <n v="0.37418558397915097"/>
  </r>
  <r>
    <n v="141"/>
    <s v="APC"/>
    <s v="Year 2"/>
    <d v="2014-12-31T00:00:00"/>
    <x v="2"/>
    <n v="12"/>
    <n v="31"/>
    <n v="18470000000"/>
    <n v="3317000000"/>
    <n v="2725000000"/>
    <x v="0"/>
    <x v="89"/>
    <s v="Energy"/>
    <x v="27"/>
    <n v="7275000000"/>
    <n v="15153000000"/>
    <n v="7878000000"/>
    <n v="0.8204114780725501"/>
    <n v="0.42652950730914996"/>
  </r>
  <r>
    <n v="142"/>
    <s v="APC"/>
    <s v="Year 3"/>
    <d v="2015-12-31T00:00:00"/>
    <x v="3"/>
    <n v="12"/>
    <n v="31"/>
    <n v="8698000000"/>
    <n v="3185000000"/>
    <n v="2000000000"/>
    <x v="0"/>
    <x v="90"/>
    <s v="Energy"/>
    <x v="27"/>
    <n v="6603000000"/>
    <n v="5513000000"/>
    <n v="-1090000000"/>
    <n v="0.63382386755575992"/>
    <n v="-0.1253161646355484"/>
  </r>
  <r>
    <n v="143"/>
    <s v="APC"/>
    <s v="Year 4"/>
    <d v="2016-12-31T00:00:00"/>
    <x v="4"/>
    <n v="12"/>
    <n v="31"/>
    <n v="7869000000"/>
    <n v="2900000000"/>
    <n v="2094000000"/>
    <x v="0"/>
    <x v="91"/>
    <s v="Energy"/>
    <x v="27"/>
    <n v="6395000000"/>
    <n v="4969000000"/>
    <n v="-1426000000"/>
    <n v="0.6314652433600203"/>
    <n v="-0.18121743550641758"/>
  </r>
  <r>
    <n v="144"/>
    <s v="APD"/>
    <s v="Year 1"/>
    <d v="2013-09-30T00:00:00"/>
    <x v="1"/>
    <n v="9"/>
    <n v="30"/>
    <n v="10180400000"/>
    <n v="7472100000"/>
    <n v="1018600000"/>
    <x v="45"/>
    <x v="4"/>
    <s v="Materials"/>
    <x v="28"/>
    <n v="1152300000"/>
    <n v="2708300000"/>
    <n v="1556000000"/>
    <n v="0.26603080429059767"/>
    <n v="0.152842717378492"/>
  </r>
  <r>
    <n v="145"/>
    <s v="APD"/>
    <s v="Year 2"/>
    <d v="2014-09-30T00:00:00"/>
    <x v="2"/>
    <n v="9"/>
    <n v="30"/>
    <n v="10439000000"/>
    <n v="7629900000"/>
    <n v="1007400000"/>
    <x v="46"/>
    <x v="4"/>
    <s v="Materials"/>
    <x v="28"/>
    <n v="1147200000"/>
    <n v="2809100000"/>
    <n v="1661900000"/>
    <n v="0.26909665676788963"/>
    <n v="0.15920107289970303"/>
  </r>
  <r>
    <n v="146"/>
    <s v="APD"/>
    <s v="Year 3"/>
    <d v="2015-09-30T00:00:00"/>
    <x v="3"/>
    <n v="9"/>
    <n v="30"/>
    <n v="9894900000"/>
    <n v="6939000000"/>
    <n v="895300000"/>
    <x v="47"/>
    <x v="4"/>
    <s v="Materials"/>
    <x v="28"/>
    <n v="1032400000"/>
    <n v="2955900000"/>
    <n v="1923500000"/>
    <n v="0.29872964860685813"/>
    <n v="0.19439307117808163"/>
  </r>
  <r>
    <n v="147"/>
    <s v="APD"/>
    <s v="Year 4"/>
    <d v="2016-09-30T00:00:00"/>
    <x v="4"/>
    <n v="9"/>
    <n v="30"/>
    <n v="9524400000"/>
    <n v="6402700000"/>
    <n v="797600000"/>
    <x v="48"/>
    <x v="4"/>
    <s v="Materials"/>
    <x v="28"/>
    <n v="929600000"/>
    <n v="3121700000"/>
    <n v="2192100000"/>
    <n v="0.32775817899290249"/>
    <n v="0.23015623031372054"/>
  </r>
  <r>
    <n v="148"/>
    <s v="APH"/>
    <s v="Year 1"/>
    <d v="2012-12-31T00:00:00"/>
    <x v="0"/>
    <n v="12"/>
    <n v="31"/>
    <n v="4292100000"/>
    <n v="2948900000"/>
    <n v="512900000"/>
    <x v="0"/>
    <x v="4"/>
    <s v="Information Technology"/>
    <x v="29"/>
    <n v="512900000"/>
    <n v="1343200000"/>
    <n v="830300000"/>
    <n v="0.31294704224039516"/>
    <n v="0.19344842850818947"/>
  </r>
  <r>
    <n v="149"/>
    <s v="APH"/>
    <s v="Year 2"/>
    <d v="2013-12-31T00:00:00"/>
    <x v="1"/>
    <n v="12"/>
    <n v="31"/>
    <n v="4614700000"/>
    <n v="3163900000"/>
    <n v="548000000"/>
    <x v="0"/>
    <x v="4"/>
    <s v="Information Technology"/>
    <x v="29"/>
    <n v="548000000"/>
    <n v="1450800000"/>
    <n v="902800000"/>
    <n v="0.31438663401737921"/>
    <n v="0.19563568596008407"/>
  </r>
  <r>
    <n v="150"/>
    <s v="APH"/>
    <s v="Year 3"/>
    <d v="2014-12-31T00:00:00"/>
    <x v="2"/>
    <n v="12"/>
    <n v="31"/>
    <n v="5345500000"/>
    <n v="3651700000"/>
    <n v="645100000"/>
    <x v="0"/>
    <x v="4"/>
    <s v="Information Technology"/>
    <x v="29"/>
    <n v="645100000"/>
    <n v="1693800000"/>
    <n v="1048700000"/>
    <n v="0.31686465251145823"/>
    <n v="0.19618370592086801"/>
  </r>
  <r>
    <n v="151"/>
    <s v="APH"/>
    <s v="Year 4"/>
    <d v="2015-12-31T00:00:00"/>
    <x v="3"/>
    <n v="12"/>
    <n v="31"/>
    <n v="5568700000"/>
    <n v="3789200000"/>
    <n v="669100000"/>
    <x v="0"/>
    <x v="4"/>
    <s v="Information Technology"/>
    <x v="29"/>
    <n v="669100000"/>
    <n v="1779500000"/>
    <n v="1110400000"/>
    <n v="0.31955393538886989"/>
    <n v="0.19940021908165281"/>
  </r>
  <r>
    <n v="152"/>
    <s v="ARNC"/>
    <s v="Year 1"/>
    <d v="2012-12-31T00:00:00"/>
    <x v="0"/>
    <n v="12"/>
    <n v="31"/>
    <n v="23700000000"/>
    <n v="20401000000"/>
    <n v="997000000"/>
    <x v="49"/>
    <x v="92"/>
    <s v="Industrials"/>
    <x v="30"/>
    <n v="2654000000"/>
    <n v="3299000000"/>
    <n v="645000000"/>
    <n v="0.13919831223628687"/>
    <n v="2.7215189873417721E-2"/>
  </r>
  <r>
    <n v="153"/>
    <s v="ARNC"/>
    <s v="Year 2"/>
    <d v="2013-12-31T00:00:00"/>
    <x v="1"/>
    <n v="12"/>
    <n v="31"/>
    <n v="23032000000"/>
    <n v="19286000000"/>
    <n v="1008000000"/>
    <x v="50"/>
    <x v="93"/>
    <s v="Industrials"/>
    <x v="30"/>
    <n v="2621000000"/>
    <n v="3746000000"/>
    <n v="1125000000"/>
    <n v="0.16264327891629038"/>
    <n v="4.8845085098992706E-2"/>
  </r>
  <r>
    <n v="154"/>
    <s v="ARNC"/>
    <s v="Year 3"/>
    <d v="2014-12-31T00:00:00"/>
    <x v="2"/>
    <n v="12"/>
    <n v="31"/>
    <n v="23906000000"/>
    <n v="19137000000"/>
    <n v="995000000"/>
    <x v="51"/>
    <x v="94"/>
    <s v="Industrials"/>
    <x v="30"/>
    <n v="2584000000"/>
    <n v="4769000000"/>
    <n v="2185000000"/>
    <n v="0.1994896678658078"/>
    <n v="9.1399648623776461E-2"/>
  </r>
  <r>
    <n v="155"/>
    <s v="ARNC"/>
    <s v="Year 4"/>
    <d v="2015-12-31T00:00:00"/>
    <x v="3"/>
    <n v="12"/>
    <n v="31"/>
    <n v="22534000000"/>
    <n v="18069000000"/>
    <n v="979000000"/>
    <x v="52"/>
    <x v="95"/>
    <s v="Industrials"/>
    <x v="30"/>
    <n v="2497000000"/>
    <n v="4465000000"/>
    <n v="1968000000"/>
    <n v="0.19814502529510958"/>
    <n v="8.7334694239815394E-2"/>
  </r>
  <r>
    <n v="156"/>
    <s v="ATVI"/>
    <s v="Year 1"/>
    <d v="2012-12-31T00:00:00"/>
    <x v="0"/>
    <n v="12"/>
    <n v="31"/>
    <n v="4856000000"/>
    <n v="1662000000"/>
    <n v="1139000000"/>
    <x v="53"/>
    <x v="4"/>
    <s v="Information Technology"/>
    <x v="31"/>
    <n v="1743000000"/>
    <n v="3194000000"/>
    <n v="1451000000"/>
    <n v="0.65774299835255357"/>
    <n v="0.29880560131795719"/>
  </r>
  <r>
    <n v="157"/>
    <s v="ATVI"/>
    <s v="Year 2"/>
    <d v="2013-12-31T00:00:00"/>
    <x v="1"/>
    <n v="12"/>
    <n v="31"/>
    <n v="4583000000"/>
    <n v="1531000000"/>
    <n v="1096000000"/>
    <x v="54"/>
    <x v="4"/>
    <s v="Information Technology"/>
    <x v="31"/>
    <n v="1680000000"/>
    <n v="3052000000"/>
    <n v="1372000000"/>
    <n v="0.66593934104298502"/>
    <n v="0.29936722670739691"/>
  </r>
  <r>
    <n v="158"/>
    <s v="ATVI"/>
    <s v="Year 3"/>
    <d v="2014-12-31T00:00:00"/>
    <x v="2"/>
    <n v="12"/>
    <n v="31"/>
    <n v="4408000000"/>
    <n v="1525000000"/>
    <n v="1129000000"/>
    <x v="55"/>
    <x v="4"/>
    <s v="Information Technology"/>
    <x v="31"/>
    <n v="1700000000"/>
    <n v="2883000000"/>
    <n v="1183000000"/>
    <n v="0.65403811252268595"/>
    <n v="0.26837568058076228"/>
  </r>
  <r>
    <n v="159"/>
    <s v="ATVI"/>
    <s v="Year 4"/>
    <d v="2015-12-31T00:00:00"/>
    <x v="3"/>
    <n v="12"/>
    <n v="31"/>
    <n v="4664000000"/>
    <n v="1585000000"/>
    <n v="1114000000"/>
    <x v="56"/>
    <x v="4"/>
    <s v="Information Technology"/>
    <x v="31"/>
    <n v="1760000000"/>
    <n v="3079000000"/>
    <n v="1319000000"/>
    <n v="0.66016295025728988"/>
    <n v="0.28280445969125212"/>
  </r>
  <r>
    <n v="164"/>
    <s v="AVGO"/>
    <s v="Year 1"/>
    <d v="2015-11-01T00:00:00"/>
    <x v="3"/>
    <n v="11"/>
    <n v="1"/>
    <n v="6824000000"/>
    <n v="3271000000"/>
    <n v="486000000"/>
    <x v="57"/>
    <x v="96"/>
    <s v="Information Technology"/>
    <x v="7"/>
    <n v="1784000000"/>
    <n v="3553000000"/>
    <n v="1769000000"/>
    <n v="0.52066236811254396"/>
    <n v="0.25923212192262601"/>
  </r>
  <r>
    <n v="165"/>
    <s v="AVGO"/>
    <s v="Year 2"/>
    <d v="2016-10-30T00:00:00"/>
    <x v="4"/>
    <n v="10"/>
    <n v="30"/>
    <n v="13240000000"/>
    <n v="7300000000"/>
    <n v="806000000"/>
    <x v="58"/>
    <x v="97"/>
    <s v="Information Technology"/>
    <x v="7"/>
    <n v="5353000000"/>
    <n v="5940000000"/>
    <n v="587000000"/>
    <n v="0.44864048338368578"/>
    <n v="4.4335347432024171E-2"/>
  </r>
  <r>
    <n v="166"/>
    <s v="AVY"/>
    <s v="Year 1"/>
    <d v="2012-12-31T00:00:00"/>
    <x v="0"/>
    <n v="12"/>
    <n v="31"/>
    <n v="5863500000"/>
    <n v="4335300000"/>
    <n v="1148900000"/>
    <x v="0"/>
    <x v="4"/>
    <s v="Materials"/>
    <x v="32"/>
    <n v="1148900000"/>
    <n v="1528200000"/>
    <n v="379300000"/>
    <n v="0.26062931696085956"/>
    <n v="6.4688326085102749E-2"/>
  </r>
  <r>
    <n v="167"/>
    <s v="AVY"/>
    <s v="Year 2"/>
    <d v="2013-12-28T00:00:00"/>
    <x v="1"/>
    <n v="12"/>
    <n v="28"/>
    <n v="6140000000"/>
    <n v="4502300000"/>
    <n v="1174200000"/>
    <x v="0"/>
    <x v="4"/>
    <s v="Materials"/>
    <x v="32"/>
    <n v="1174200000"/>
    <n v="1637700000"/>
    <n v="463500000"/>
    <n v="0.26672638436482088"/>
    <n v="7.5488599348534205E-2"/>
  </r>
  <r>
    <n v="168"/>
    <s v="AVY"/>
    <s v="Year 3"/>
    <d v="2015-01-03T00:00:00"/>
    <x v="3"/>
    <n v="1"/>
    <n v="3"/>
    <n v="6330300000"/>
    <n v="4679100000"/>
    <n v="1158900000"/>
    <x v="0"/>
    <x v="4"/>
    <s v="Materials"/>
    <x v="32"/>
    <n v="1158900000"/>
    <n v="1651200000"/>
    <n v="492300000"/>
    <n v="0.26084071844936263"/>
    <n v="7.7768826121984741E-2"/>
  </r>
  <r>
    <n v="169"/>
    <s v="AVY"/>
    <s v="Year 4"/>
    <d v="2016-01-02T00:00:00"/>
    <x v="4"/>
    <n v="1"/>
    <n v="2"/>
    <n v="5966900000"/>
    <n v="4321100000"/>
    <n v="1108100000"/>
    <x v="0"/>
    <x v="4"/>
    <s v="Materials"/>
    <x v="32"/>
    <n v="1108100000"/>
    <n v="1645800000"/>
    <n v="537700000"/>
    <n v="0.27582161591446142"/>
    <n v="9.0113794432619951E-2"/>
  </r>
  <r>
    <n v="170"/>
    <s v="AWK"/>
    <s v="Year 1"/>
    <d v="2012-12-31T00:00:00"/>
    <x v="0"/>
    <n v="12"/>
    <n v="31"/>
    <n v="2853926000"/>
    <n v="1329500000"/>
    <n v="220758000"/>
    <x v="0"/>
    <x v="98"/>
    <s v="Utilities"/>
    <x v="33"/>
    <n v="601160000"/>
    <n v="1524426000"/>
    <n v="923266000"/>
    <n v="0.53415050004800402"/>
    <n v="0.32350733691062766"/>
  </r>
  <r>
    <n v="171"/>
    <s v="AWK"/>
    <s v="Year 2"/>
    <d v="2013-12-31T00:00:00"/>
    <x v="1"/>
    <n v="12"/>
    <n v="31"/>
    <n v="2879000000"/>
    <n v="1289000000"/>
    <n v="234000000"/>
    <x v="0"/>
    <x v="99"/>
    <s v="Utilities"/>
    <x v="33"/>
    <n v="641000000"/>
    <n v="1590000000"/>
    <n v="949000000"/>
    <n v="0.55227509551927745"/>
    <n v="0.32962834317471346"/>
  </r>
  <r>
    <n v="172"/>
    <s v="AWK"/>
    <s v="Year 3"/>
    <d v="2014-12-31T00:00:00"/>
    <x v="2"/>
    <n v="12"/>
    <n v="31"/>
    <n v="3011000000"/>
    <n v="1350000000"/>
    <n v="236000000"/>
    <x v="0"/>
    <x v="100"/>
    <s v="Utilities"/>
    <x v="33"/>
    <n v="660000000"/>
    <n v="1661000000"/>
    <n v="1001000000"/>
    <n v="0.55164397210229166"/>
    <n v="0.33244769179674527"/>
  </r>
  <r>
    <n v="173"/>
    <s v="AWK"/>
    <s v="Year 4"/>
    <d v="2015-12-31T00:00:00"/>
    <x v="3"/>
    <n v="12"/>
    <n v="31"/>
    <n v="3159000000"/>
    <n v="1404000000"/>
    <n v="243000000"/>
    <x v="0"/>
    <x v="101"/>
    <s v="Utilities"/>
    <x v="33"/>
    <n v="683000000"/>
    <n v="1755000000"/>
    <n v="1072000000"/>
    <n v="0.55555555555555558"/>
    <n v="0.33934789490345046"/>
  </r>
  <r>
    <n v="174"/>
    <s v="AXP"/>
    <s v="Year 1"/>
    <d v="2012-12-31T00:00:00"/>
    <x v="0"/>
    <n v="12"/>
    <n v="31"/>
    <n v="33781000000"/>
    <n v="480000000"/>
    <n v="23392000000"/>
    <x v="0"/>
    <x v="102"/>
    <s v="Financials"/>
    <x v="34"/>
    <n v="25104000000"/>
    <n v="33301000000"/>
    <n v="8197000000"/>
    <n v="0.98579082916432315"/>
    <n v="0.24265119445842337"/>
  </r>
  <r>
    <n v="175"/>
    <s v="AXP"/>
    <s v="Year 2"/>
    <d v="2013-12-31T00:00:00"/>
    <x v="1"/>
    <n v="12"/>
    <n v="31"/>
    <n v="34828000000"/>
    <n v="442000000"/>
    <n v="23150000000"/>
    <x v="0"/>
    <x v="103"/>
    <s v="Financials"/>
    <x v="34"/>
    <n v="24982000000"/>
    <n v="34386000000"/>
    <n v="9404000000"/>
    <n v="0.98730906167451471"/>
    <n v="0.27001263351326521"/>
  </r>
  <r>
    <n v="176"/>
    <s v="AXP"/>
    <s v="Year 3"/>
    <d v="2014-12-31T00:00:00"/>
    <x v="2"/>
    <n v="12"/>
    <n v="31"/>
    <n v="35895000000"/>
    <n v="373000000"/>
    <n v="23153000000"/>
    <x v="0"/>
    <x v="104"/>
    <s v="Financials"/>
    <x v="34"/>
    <n v="25197000000"/>
    <n v="35522000000"/>
    <n v="10325000000"/>
    <n v="0.98960858058225376"/>
    <n v="0.28764451873519986"/>
  </r>
  <r>
    <n v="177"/>
    <s v="AXP"/>
    <s v="Year 4"/>
    <d v="2015-12-31T00:00:00"/>
    <x v="3"/>
    <n v="12"/>
    <n v="31"/>
    <n v="34441000000"/>
    <n v="475000000"/>
    <n v="22892000000"/>
    <x v="0"/>
    <x v="105"/>
    <s v="Financials"/>
    <x v="34"/>
    <n v="24880000000"/>
    <n v="33966000000"/>
    <n v="9086000000"/>
    <n v="0.98620829824917977"/>
    <n v="0.26381347812200573"/>
  </r>
  <r>
    <n v="178"/>
    <s v="AYI"/>
    <s v="Year 1"/>
    <d v="2013-08-31T00:00:00"/>
    <x v="1"/>
    <n v="8"/>
    <n v="31"/>
    <n v="2089100000"/>
    <n v="1251500000"/>
    <n v="607600000"/>
    <x v="0"/>
    <x v="4"/>
    <s v="Industrials"/>
    <x v="21"/>
    <n v="607600000"/>
    <n v="837600000"/>
    <n v="230000000"/>
    <n v="0.40093820305394667"/>
    <n v="0.11009525633047725"/>
  </r>
  <r>
    <n v="179"/>
    <s v="AYI"/>
    <s v="Year 2"/>
    <d v="2014-08-31T00:00:00"/>
    <x v="2"/>
    <n v="8"/>
    <n v="31"/>
    <n v="2393500000"/>
    <n v="1414300000"/>
    <n v="680300000"/>
    <x v="0"/>
    <x v="4"/>
    <s v="Industrials"/>
    <x v="21"/>
    <n v="680300000"/>
    <n v="979200000"/>
    <n v="298900000"/>
    <n v="0.4091080008355964"/>
    <n v="0.12487988301650303"/>
  </r>
  <r>
    <n v="180"/>
    <s v="AYI"/>
    <s v="Year 3"/>
    <d v="2015-08-31T00:00:00"/>
    <x v="3"/>
    <n v="8"/>
    <n v="31"/>
    <n v="2706700000"/>
    <n v="1561100000"/>
    <n v="756900000"/>
    <x v="0"/>
    <x v="4"/>
    <s v="Industrials"/>
    <x v="21"/>
    <n v="756900000"/>
    <n v="1145600000"/>
    <n v="388700000"/>
    <n v="0.42324601913769533"/>
    <n v="0.14360660582997747"/>
  </r>
  <r>
    <n v="181"/>
    <s v="AYI"/>
    <s v="Year 4"/>
    <d v="2016-08-31T00:00:00"/>
    <x v="4"/>
    <n v="8"/>
    <n v="31"/>
    <n v="3291300000"/>
    <n v="1855100000"/>
    <n v="946000000"/>
    <x v="0"/>
    <x v="4"/>
    <s v="Industrials"/>
    <x v="21"/>
    <n v="946000000"/>
    <n v="1436200000"/>
    <n v="490200000"/>
    <n v="0.43636253152249871"/>
    <n v="0.14893810956157141"/>
  </r>
  <r>
    <n v="182"/>
    <s v="AZO"/>
    <s v="Year 1"/>
    <d v="2013-08-31T00:00:00"/>
    <x v="1"/>
    <n v="8"/>
    <n v="31"/>
    <n v="9147530000"/>
    <n v="4406595000"/>
    <n v="2967837000"/>
    <x v="0"/>
    <x v="4"/>
    <s v="Consumer Discretionary"/>
    <x v="25"/>
    <n v="2967837000"/>
    <n v="4740935000"/>
    <n v="1773098000"/>
    <n v="0.51827487857377896"/>
    <n v="0.19383352664599077"/>
  </r>
  <r>
    <n v="183"/>
    <s v="AZO"/>
    <s v="Year 2"/>
    <d v="2014-08-30T00:00:00"/>
    <x v="2"/>
    <n v="8"/>
    <n v="30"/>
    <n v="9475313000"/>
    <n v="4540406000"/>
    <n v="3104684000"/>
    <x v="0"/>
    <x v="4"/>
    <s v="Consumer Discretionary"/>
    <x v="25"/>
    <n v="3104684000"/>
    <n v="4934907000"/>
    <n v="1830223000"/>
    <n v="0.52081730703777285"/>
    <n v="0.19315699650238466"/>
  </r>
  <r>
    <n v="184"/>
    <s v="AZO"/>
    <s v="Year 3"/>
    <d v="2015-08-29T00:00:00"/>
    <x v="3"/>
    <n v="8"/>
    <n v="29"/>
    <n v="10187340000"/>
    <n v="4860309000"/>
    <n v="3373980000"/>
    <x v="0"/>
    <x v="4"/>
    <s v="Consumer Discretionary"/>
    <x v="25"/>
    <n v="3373980000"/>
    <n v="5327031000"/>
    <n v="1953051000"/>
    <n v="0.52290696099276168"/>
    <n v="0.19171353856845849"/>
  </r>
  <r>
    <n v="185"/>
    <s v="AZO"/>
    <s v="Year 4"/>
    <d v="2016-08-27T00:00:00"/>
    <x v="4"/>
    <n v="8"/>
    <n v="27"/>
    <n v="10635676000"/>
    <n v="5026940000"/>
    <n v="3548341000"/>
    <x v="0"/>
    <x v="4"/>
    <s v="Consumer Discretionary"/>
    <x v="25"/>
    <n v="3548341000"/>
    <n v="5608736000"/>
    <n v="2060395000"/>
    <n v="0.5273511528557282"/>
    <n v="0.19372487465770863"/>
  </r>
  <r>
    <n v="186"/>
    <s v="BA"/>
    <s v="Year 1"/>
    <d v="2013-12-31T00:00:00"/>
    <x v="1"/>
    <n v="12"/>
    <n v="31"/>
    <n v="86623000000"/>
    <n v="73268000000"/>
    <n v="3742000000"/>
    <x v="59"/>
    <x v="4"/>
    <s v="Industrials"/>
    <x v="30"/>
    <n v="6813000000"/>
    <n v="13355000000"/>
    <n v="6542000000"/>
    <n v="0.15417383373930715"/>
    <n v="7.5522667190007275E-2"/>
  </r>
  <r>
    <n v="187"/>
    <s v="BA"/>
    <s v="Year 2"/>
    <d v="2014-12-31T00:00:00"/>
    <x v="2"/>
    <n v="12"/>
    <n v="31"/>
    <n v="90762000000"/>
    <n v="76752000000"/>
    <n v="3480000000"/>
    <x v="60"/>
    <x v="4"/>
    <s v="Industrials"/>
    <x v="30"/>
    <n v="6527000000"/>
    <n v="14010000000"/>
    <n v="7483000000"/>
    <n v="0.15435975408210489"/>
    <n v="8.2446398272404756E-2"/>
  </r>
  <r>
    <n v="188"/>
    <s v="BA"/>
    <s v="Year 3"/>
    <d v="2015-12-31T00:00:00"/>
    <x v="3"/>
    <n v="12"/>
    <n v="31"/>
    <n v="96114000000"/>
    <n v="82088000000"/>
    <n v="3251000000"/>
    <x v="61"/>
    <x v="4"/>
    <s v="Industrials"/>
    <x v="30"/>
    <n v="6582000000"/>
    <n v="14026000000"/>
    <n v="7444000000"/>
    <n v="0.14593087375408365"/>
    <n v="7.7449695153671685E-2"/>
  </r>
  <r>
    <n v="189"/>
    <s v="BA"/>
    <s v="Year 4"/>
    <d v="2016-12-31T00:00:00"/>
    <x v="4"/>
    <n v="12"/>
    <n v="31"/>
    <n v="94571000000"/>
    <n v="80790000000"/>
    <n v="3313000000"/>
    <x v="62"/>
    <x v="4"/>
    <s v="Industrials"/>
    <x v="30"/>
    <n v="7940000000"/>
    <n v="13781000000"/>
    <n v="5841000000"/>
    <n v="0.14572120417464129"/>
    <n v="6.1763119772446098E-2"/>
  </r>
  <r>
    <n v="190"/>
    <s v="BAC"/>
    <s v="Year 1"/>
    <d v="2012-12-31T00:00:00"/>
    <x v="0"/>
    <n v="12"/>
    <n v="31"/>
    <n v="100078000000"/>
    <n v="3753000000"/>
    <n v="70829000000"/>
    <x v="0"/>
    <x v="106"/>
    <s v="Financials"/>
    <x v="35"/>
    <n v="80262000000"/>
    <n v="96325000000"/>
    <n v="16063000000"/>
    <n v="0.962499250584544"/>
    <n v="0.16050480625112412"/>
  </r>
  <r>
    <n v="191"/>
    <s v="BAC"/>
    <s v="Year 2"/>
    <d v="2013-12-31T00:00:00"/>
    <x v="1"/>
    <n v="12"/>
    <n v="31"/>
    <n v="101697000000"/>
    <n v="3034000000"/>
    <n v="68128000000"/>
    <x v="0"/>
    <x v="107"/>
    <s v="Financials"/>
    <x v="35"/>
    <n v="72770000000"/>
    <n v="98663000000"/>
    <n v="25893000000"/>
    <n v="0.97016627825796242"/>
    <n v="0.25460928050974957"/>
  </r>
  <r>
    <n v="192"/>
    <s v="BAC"/>
    <s v="Year 3"/>
    <d v="2014-12-31T00:00:00"/>
    <x v="2"/>
    <n v="12"/>
    <n v="31"/>
    <n v="95181000000"/>
    <n v="2656000000"/>
    <n v="74181000000"/>
    <x v="0"/>
    <x v="108"/>
    <s v="Financials"/>
    <x v="35"/>
    <n v="77392000000"/>
    <n v="92525000000"/>
    <n v="15133000000"/>
    <n v="0.97209527111503347"/>
    <n v="0.15899181559344827"/>
  </r>
  <r>
    <n v="193"/>
    <s v="BAC"/>
    <s v="Year 4"/>
    <d v="2015-12-31T00:00:00"/>
    <x v="3"/>
    <n v="12"/>
    <n v="31"/>
    <n v="93056000000"/>
    <n v="2204000000"/>
    <n v="56358000000"/>
    <x v="0"/>
    <x v="109"/>
    <s v="Financials"/>
    <x v="35"/>
    <n v="60353000000"/>
    <n v="90852000000"/>
    <n v="30499000000"/>
    <n v="0.97631533700137552"/>
    <n v="0.3277488823933975"/>
  </r>
  <r>
    <n v="194"/>
    <s v="BAX"/>
    <s v="Year 1"/>
    <d v="2012-12-31T00:00:00"/>
    <x v="0"/>
    <n v="12"/>
    <n v="31"/>
    <n v="13936000000"/>
    <n v="6802000000"/>
    <n v="3283000000"/>
    <x v="63"/>
    <x v="4"/>
    <s v="Health Care"/>
    <x v="5"/>
    <n v="4364000000"/>
    <n v="7134000000"/>
    <n v="2770000000"/>
    <n v="0.51191159586681967"/>
    <n v="0.19876578645235363"/>
  </r>
  <r>
    <n v="195"/>
    <s v="BAX"/>
    <s v="Year 2"/>
    <d v="2013-12-31T00:00:00"/>
    <x v="1"/>
    <n v="12"/>
    <n v="31"/>
    <n v="9413000000"/>
    <n v="5251000000"/>
    <n v="3084000000"/>
    <x v="64"/>
    <x v="4"/>
    <s v="Health Care"/>
    <x v="5"/>
    <n v="3666000000"/>
    <n v="4162000000"/>
    <n v="496000000"/>
    <n v="0.44215446722617657"/>
    <n v="5.2693084032720702E-2"/>
  </r>
  <r>
    <n v="196"/>
    <s v="BAX"/>
    <s v="Year 3"/>
    <d v="2014-12-31T00:00:00"/>
    <x v="2"/>
    <n v="12"/>
    <n v="31"/>
    <n v="10719000000"/>
    <n v="6138000000"/>
    <n v="3315000000"/>
    <x v="65"/>
    <x v="4"/>
    <s v="Health Care"/>
    <x v="5"/>
    <n v="3925000000"/>
    <n v="4581000000"/>
    <n v="656000000"/>
    <n v="0.42737195633921077"/>
    <n v="6.1199738781602758E-2"/>
  </r>
  <r>
    <n v="197"/>
    <s v="BAX"/>
    <s v="Year 4"/>
    <d v="2015-12-31T00:00:00"/>
    <x v="3"/>
    <n v="12"/>
    <n v="31"/>
    <n v="9968000000"/>
    <n v="5822000000"/>
    <n v="3094000000"/>
    <x v="66"/>
    <x v="4"/>
    <s v="Health Care"/>
    <x v="5"/>
    <n v="3697000000"/>
    <n v="4146000000"/>
    <n v="449000000"/>
    <n v="0.4159309791332263"/>
    <n v="4.5044141252006419E-2"/>
  </r>
  <r>
    <n v="198"/>
    <s v="BBBY"/>
    <s v="Year 1"/>
    <d v="2013-03-02T00:00:00"/>
    <x v="1"/>
    <n v="3"/>
    <n v="2"/>
    <n v="10914585000"/>
    <n v="6525830000"/>
    <n v="2750537000"/>
    <x v="0"/>
    <x v="4"/>
    <s v="Consumer Discretionary"/>
    <x v="25"/>
    <n v="2750537000"/>
    <n v="4388755000"/>
    <n v="1638218000"/>
    <n v="0.40210003403702477"/>
    <n v="0.15009439204513961"/>
  </r>
  <r>
    <n v="199"/>
    <s v="BBBY"/>
    <s v="Year 2"/>
    <d v="2014-03-01T00:00:00"/>
    <x v="2"/>
    <n v="3"/>
    <n v="1"/>
    <n v="11503963000"/>
    <n v="6938381000"/>
    <n v="2950995000"/>
    <x v="0"/>
    <x v="4"/>
    <s v="Consumer Discretionary"/>
    <x v="25"/>
    <n v="2950995000"/>
    <n v="4565582000"/>
    <n v="1614587000"/>
    <n v="0.3968703654557999"/>
    <n v="0.14035050356125103"/>
  </r>
  <r>
    <n v="200"/>
    <s v="BBBY"/>
    <s v="Year 3"/>
    <d v="2015-02-28T00:00:00"/>
    <x v="3"/>
    <n v="2"/>
    <n v="28"/>
    <n v="11881176000"/>
    <n v="7261397000"/>
    <n v="3065486000"/>
    <x v="0"/>
    <x v="4"/>
    <s v="Consumer Discretionary"/>
    <x v="25"/>
    <n v="3065486000"/>
    <n v="4619779000"/>
    <n v="1554293000"/>
    <n v="0.38883179577509841"/>
    <n v="0.13081979426952348"/>
  </r>
  <r>
    <n v="201"/>
    <s v="BBBY"/>
    <s v="Year 4"/>
    <d v="2016-02-27T00:00:00"/>
    <x v="4"/>
    <n v="2"/>
    <n v="27"/>
    <n v="12103887000"/>
    <n v="7483577000"/>
    <n v="3205407000"/>
    <x v="0"/>
    <x v="4"/>
    <s v="Consumer Discretionary"/>
    <x v="25"/>
    <n v="3205407000"/>
    <n v="4620310000"/>
    <n v="1414903000"/>
    <n v="0.38172117766796732"/>
    <n v="0.11689658041255672"/>
  </r>
  <r>
    <n v="202"/>
    <s v="BBT"/>
    <s v="Year 1"/>
    <d v="2012-12-31T00:00:00"/>
    <x v="0"/>
    <n v="12"/>
    <n v="31"/>
    <n v="10737000000"/>
    <n v="429000000"/>
    <n v="5650000000"/>
    <x v="0"/>
    <x v="110"/>
    <s v="Financials"/>
    <x v="35"/>
    <n v="6817000000"/>
    <n v="10308000000"/>
    <n v="3491000000"/>
    <n v="0.96004470522492313"/>
    <n v="0.32513737543075349"/>
  </r>
  <r>
    <n v="203"/>
    <s v="BBT"/>
    <s v="Year 2"/>
    <d v="2013-12-31T00:00:00"/>
    <x v="1"/>
    <n v="12"/>
    <n v="31"/>
    <n v="10543000000"/>
    <n v="301000000"/>
    <n v="5625000000"/>
    <x v="0"/>
    <x v="111"/>
    <s v="Financials"/>
    <x v="35"/>
    <n v="6323000000"/>
    <n v="10242000000"/>
    <n v="3919000000"/>
    <n v="0.97145025135160767"/>
    <n v="0.37171583040880207"/>
  </r>
  <r>
    <n v="204"/>
    <s v="BBT"/>
    <s v="Year 3"/>
    <d v="2014-12-31T00:00:00"/>
    <x v="2"/>
    <n v="12"/>
    <n v="31"/>
    <n v="9998000000"/>
    <n v="239000000"/>
    <n v="5715000000"/>
    <x v="0"/>
    <x v="112"/>
    <s v="Financials"/>
    <x v="35"/>
    <n v="6057000000"/>
    <n v="9759000000"/>
    <n v="3702000000"/>
    <n v="0.9760952190438088"/>
    <n v="0.37027405481096221"/>
  </r>
  <r>
    <n v="205"/>
    <s v="BBT"/>
    <s v="Year 4"/>
    <d v="2015-12-31T00:00:00"/>
    <x v="3"/>
    <n v="12"/>
    <n v="31"/>
    <n v="10346000000"/>
    <n v="233000000"/>
    <n v="5996000000"/>
    <x v="0"/>
    <x v="113"/>
    <s v="Financials"/>
    <x v="35"/>
    <n v="6529000000"/>
    <n v="10113000000"/>
    <n v="3584000000"/>
    <n v="0.9774792190218442"/>
    <n v="0.34641407307171856"/>
  </r>
  <r>
    <n v="206"/>
    <s v="BBY"/>
    <s v="Year 1"/>
    <d v="2012-03-03T00:00:00"/>
    <x v="0"/>
    <n v="3"/>
    <n v="3"/>
    <n v="45457000000"/>
    <n v="34473000000"/>
    <n v="8755000000"/>
    <x v="0"/>
    <x v="4"/>
    <s v="Consumer Discretionary"/>
    <x v="36"/>
    <n v="8755000000"/>
    <n v="10984000000"/>
    <n v="2229000000"/>
    <n v="0.24163495171260752"/>
    <n v="4.9035352090987083E-2"/>
  </r>
  <r>
    <n v="207"/>
    <s v="BBY"/>
    <s v="Year 2"/>
    <d v="2014-02-01T00:00:00"/>
    <x v="2"/>
    <n v="2"/>
    <n v="1"/>
    <n v="40611000000"/>
    <n v="31212000000"/>
    <n v="8106000000"/>
    <x v="0"/>
    <x v="4"/>
    <s v="Consumer Discretionary"/>
    <x v="36"/>
    <n v="8106000000"/>
    <n v="9399000000"/>
    <n v="1293000000"/>
    <n v="0.23143975770111547"/>
    <n v="3.1838664401270589E-2"/>
  </r>
  <r>
    <n v="208"/>
    <s v="BBY"/>
    <s v="Year 3"/>
    <d v="2015-01-31T00:00:00"/>
    <x v="3"/>
    <n v="1"/>
    <n v="31"/>
    <n v="40339000000"/>
    <n v="31292000000"/>
    <n v="7592000000"/>
    <x v="0"/>
    <x v="4"/>
    <s v="Consumer Discretionary"/>
    <x v="36"/>
    <n v="7592000000"/>
    <n v="9047000000"/>
    <n v="1455000000"/>
    <n v="0.22427427551501034"/>
    <n v="3.6069312575919082E-2"/>
  </r>
  <r>
    <n v="209"/>
    <s v="BBY"/>
    <s v="Year 4"/>
    <d v="2016-01-30T00:00:00"/>
    <x v="4"/>
    <n v="1"/>
    <n v="30"/>
    <n v="39528000000"/>
    <n v="30337000000"/>
    <n v="7618000000"/>
    <x v="0"/>
    <x v="4"/>
    <s v="Consumer Discretionary"/>
    <x v="36"/>
    <n v="7618000000"/>
    <n v="9191000000"/>
    <n v="1573000000"/>
    <n v="0.23251872090669901"/>
    <n v="3.979457599676179E-2"/>
  </r>
  <r>
    <n v="210"/>
    <s v="BCR"/>
    <s v="Year 1"/>
    <d v="2013-12-31T00:00:00"/>
    <x v="1"/>
    <n v="12"/>
    <n v="31"/>
    <n v="3049500000"/>
    <n v="1194400000"/>
    <n v="920300000"/>
    <x v="67"/>
    <x v="4"/>
    <s v="Health Care"/>
    <x v="5"/>
    <n v="1216000000"/>
    <n v="1855100000"/>
    <n v="639100000"/>
    <n v="0.60832923430070496"/>
    <n v="0.20957534021970814"/>
  </r>
  <r>
    <n v="211"/>
    <s v="BCR"/>
    <s v="Year 2"/>
    <d v="2014-12-31T00:00:00"/>
    <x v="2"/>
    <n v="12"/>
    <n v="31"/>
    <n v="3323600000"/>
    <n v="1258600000"/>
    <n v="981500000"/>
    <x v="68"/>
    <x v="4"/>
    <s v="Health Care"/>
    <x v="5"/>
    <n v="1283500000"/>
    <n v="2065000000"/>
    <n v="781500000"/>
    <n v="0.62131423757371529"/>
    <n v="0.23513659886869659"/>
  </r>
  <r>
    <n v="212"/>
    <s v="BCR"/>
    <s v="Year 3"/>
    <d v="2015-12-31T00:00:00"/>
    <x v="3"/>
    <n v="12"/>
    <n v="31"/>
    <n v="3416000000"/>
    <n v="1301200000"/>
    <n v="1012100000"/>
    <x v="69"/>
    <x v="4"/>
    <s v="Health Care"/>
    <x v="5"/>
    <n v="1271300000"/>
    <n v="2114800000"/>
    <n v="843500000"/>
    <n v="0.61908665105386418"/>
    <n v="0.24692622950819673"/>
  </r>
  <r>
    <n v="213"/>
    <s v="BCR"/>
    <s v="Year 4"/>
    <d v="2016-12-31T00:00:00"/>
    <x v="4"/>
    <n v="12"/>
    <n v="31"/>
    <n v="3714000000"/>
    <n v="1371700000"/>
    <n v="1101900000"/>
    <x v="70"/>
    <x v="4"/>
    <s v="Health Care"/>
    <x v="5"/>
    <n v="1394700000"/>
    <n v="2342300000"/>
    <n v="947600000"/>
    <n v="0.63066774367259026"/>
    <n v="0.25514270328486804"/>
  </r>
  <r>
    <n v="214"/>
    <s v="BDX"/>
    <s v="Year 1"/>
    <d v="2013-09-30T00:00:00"/>
    <x v="1"/>
    <n v="9"/>
    <n v="30"/>
    <n v="8054000000"/>
    <n v="3883000000"/>
    <n v="2422000000"/>
    <x v="71"/>
    <x v="4"/>
    <s v="Health Care"/>
    <x v="5"/>
    <n v="2916000000"/>
    <n v="4171000000"/>
    <n v="1255000000"/>
    <n v="0.51787931462627268"/>
    <n v="0.1558231934442513"/>
  </r>
  <r>
    <n v="215"/>
    <s v="BDX"/>
    <s v="Year 2"/>
    <d v="2014-09-30T00:00:00"/>
    <x v="2"/>
    <n v="9"/>
    <n v="30"/>
    <n v="8446000000"/>
    <n v="4145000000"/>
    <n v="2145000000"/>
    <x v="72"/>
    <x v="4"/>
    <s v="Health Care"/>
    <x v="5"/>
    <n v="2695000000"/>
    <n v="4301000000"/>
    <n v="1606000000"/>
    <n v="0.50923514089509825"/>
    <n v="0.19014918304522851"/>
  </r>
  <r>
    <n v="216"/>
    <s v="BDX"/>
    <s v="Year 3"/>
    <d v="2015-09-30T00:00:00"/>
    <x v="3"/>
    <n v="9"/>
    <n v="30"/>
    <n v="10282000000"/>
    <n v="5587000000"/>
    <n v="2563000000"/>
    <x v="73"/>
    <x v="4"/>
    <s v="Health Care"/>
    <x v="5"/>
    <n v="3195000000"/>
    <n v="4695000000"/>
    <n v="1500000000"/>
    <n v="0.45662322505349151"/>
    <n v="0.14588601439408674"/>
  </r>
  <r>
    <n v="217"/>
    <s v="BDX"/>
    <s v="Year 4"/>
    <d v="2016-09-30T00:00:00"/>
    <x v="4"/>
    <n v="9"/>
    <n v="30"/>
    <n v="12483000000"/>
    <n v="6492000000"/>
    <n v="3005000000"/>
    <x v="74"/>
    <x v="4"/>
    <s v="Health Care"/>
    <x v="5"/>
    <n v="3833000000"/>
    <n v="5991000000"/>
    <n v="2158000000"/>
    <n v="0.47993270848353764"/>
    <n v="0.17287511014980372"/>
  </r>
  <r>
    <n v="218"/>
    <s v="BHI"/>
    <s v="Year 1"/>
    <d v="2013-12-31T00:00:00"/>
    <x v="1"/>
    <n v="12"/>
    <n v="31"/>
    <n v="22364000000"/>
    <n v="18553000000"/>
    <n v="1306000000"/>
    <x v="75"/>
    <x v="4"/>
    <s v="Energy"/>
    <x v="37"/>
    <n v="1862000000"/>
    <n v="3811000000"/>
    <n v="1949000000"/>
    <n v="0.170407798247183"/>
    <n v="8.7148989447326061E-2"/>
  </r>
  <r>
    <n v="219"/>
    <s v="BHI"/>
    <s v="Year 2"/>
    <d v="2014-12-31T00:00:00"/>
    <x v="2"/>
    <n v="12"/>
    <n v="31"/>
    <n v="24551000000"/>
    <n v="19746000000"/>
    <n v="1333000000"/>
    <x v="76"/>
    <x v="4"/>
    <s v="Energy"/>
    <x v="37"/>
    <n v="1946000000"/>
    <n v="4805000000"/>
    <n v="2859000000"/>
    <n v="0.1957150421571423"/>
    <n v="0.11645146837196041"/>
  </r>
  <r>
    <n v="220"/>
    <s v="BHI"/>
    <s v="Year 3"/>
    <d v="2015-12-31T00:00:00"/>
    <x v="3"/>
    <n v="12"/>
    <n v="31"/>
    <n v="15742000000"/>
    <n v="14415000000"/>
    <n v="969000000"/>
    <x v="77"/>
    <x v="4"/>
    <s v="Energy"/>
    <x v="37"/>
    <n v="1435000000"/>
    <n v="1327000000"/>
    <n v="-108000000"/>
    <n v="8.4296785668911189E-2"/>
    <n v="-6.8606276203786046E-3"/>
  </r>
  <r>
    <n v="221"/>
    <s v="BHI"/>
    <s v="Year 4"/>
    <d v="2016-12-31T00:00:00"/>
    <x v="4"/>
    <n v="12"/>
    <n v="31"/>
    <n v="9841000000"/>
    <n v="9973000000"/>
    <n v="815000000"/>
    <x v="78"/>
    <x v="4"/>
    <s v="Energy"/>
    <x v="37"/>
    <n v="1199000000"/>
    <n v="-132000000"/>
    <n v="-1331000000"/>
    <n v="-1.341327100904377E-2"/>
    <n v="-0.13525048267452494"/>
  </r>
  <r>
    <n v="222"/>
    <s v="BIIB"/>
    <s v="Year 1"/>
    <d v="2013-12-31T00:00:00"/>
    <x v="1"/>
    <n v="12"/>
    <n v="31"/>
    <n v="6932200000"/>
    <n v="857700000"/>
    <n v="1797000000"/>
    <x v="79"/>
    <x v="114"/>
    <s v="Health Care"/>
    <x v="19"/>
    <n v="3584000000"/>
    <n v="6074500000"/>
    <n v="2490500000"/>
    <n v="0.87627304463229572"/>
    <n v="0.35926545685352412"/>
  </r>
  <r>
    <n v="223"/>
    <s v="BIIB"/>
    <s v="Year 2"/>
    <d v="2014-12-31T00:00:00"/>
    <x v="2"/>
    <n v="12"/>
    <n v="31"/>
    <n v="9703300000"/>
    <n v="1171000000"/>
    <n v="2193400000"/>
    <x v="80"/>
    <x v="115"/>
    <s v="Health Care"/>
    <x v="19"/>
    <n v="4576600000"/>
    <n v="8532300000"/>
    <n v="3955700000"/>
    <n v="0.87931940679974852"/>
    <n v="0.40766543340925254"/>
  </r>
  <r>
    <n v="224"/>
    <s v="BIIB"/>
    <s v="Year 3"/>
    <d v="2015-12-31T00:00:00"/>
    <x v="3"/>
    <n v="12"/>
    <n v="31"/>
    <n v="10763800000"/>
    <n v="1240400000"/>
    <n v="2143600000"/>
    <x v="81"/>
    <x v="116"/>
    <s v="Health Care"/>
    <x v="19"/>
    <n v="4539000000"/>
    <n v="9523400000"/>
    <n v="4984400000"/>
    <n v="0.88476188706590608"/>
    <n v="0.46307066277708614"/>
  </r>
  <r>
    <n v="225"/>
    <s v="BIIB"/>
    <s v="Year 4"/>
    <d v="2016-12-31T00:00:00"/>
    <x v="4"/>
    <n v="12"/>
    <n v="31"/>
    <n v="11448800000"/>
    <n v="1478700000"/>
    <n v="1972900000"/>
    <x v="82"/>
    <x v="117"/>
    <s v="Health Care"/>
    <x v="19"/>
    <n v="4331800000"/>
    <n v="9970100000"/>
    <n v="5638300000"/>
    <n v="0.87084235902452656"/>
    <n v="0.49247956117671721"/>
  </r>
  <r>
    <n v="230"/>
    <s v="BLL"/>
    <s v="Year 1"/>
    <d v="2012-12-31T00:00:00"/>
    <x v="0"/>
    <n v="12"/>
    <n v="31"/>
    <n v="8735700000"/>
    <n v="7174000000"/>
    <n v="488300000"/>
    <x v="0"/>
    <x v="118"/>
    <s v="Materials"/>
    <x v="38"/>
    <n v="771200000"/>
    <n v="1561700000"/>
    <n v="790500000"/>
    <n v="0.17877216479503644"/>
    <n v="9.0490744874480583E-2"/>
  </r>
  <r>
    <n v="231"/>
    <s v="BLL"/>
    <s v="Year 2"/>
    <d v="2013-12-31T00:00:00"/>
    <x v="1"/>
    <n v="12"/>
    <n v="31"/>
    <n v="8468100000"/>
    <n v="6875400000"/>
    <n v="497400000"/>
    <x v="0"/>
    <x v="119"/>
    <s v="Materials"/>
    <x v="38"/>
    <n v="797300000"/>
    <n v="1592700000"/>
    <n v="795400000"/>
    <n v="0.1880823325185107"/>
    <n v="9.3928980526918671E-2"/>
  </r>
  <r>
    <n v="232"/>
    <s v="BLL"/>
    <s v="Year 3"/>
    <d v="2014-12-31T00:00:00"/>
    <x v="2"/>
    <n v="12"/>
    <n v="31"/>
    <n v="8570000000"/>
    <n v="6903500000"/>
    <n v="547000000"/>
    <x v="0"/>
    <x v="120"/>
    <s v="Materials"/>
    <x v="38"/>
    <n v="827900000"/>
    <n v="1666500000"/>
    <n v="838600000"/>
    <n v="0.19445740956826141"/>
    <n v="9.7852975495915984E-2"/>
  </r>
  <r>
    <n v="233"/>
    <s v="BLL"/>
    <s v="Year 4"/>
    <d v="2015-12-31T00:00:00"/>
    <x v="3"/>
    <n v="12"/>
    <n v="31"/>
    <n v="7997000000"/>
    <n v="6460300000"/>
    <n v="646000000"/>
    <x v="0"/>
    <x v="121"/>
    <s v="Materials"/>
    <x v="38"/>
    <n v="931500000"/>
    <n v="1536700000"/>
    <n v="605200000"/>
    <n v="0.19215955983493815"/>
    <n v="7.5678379392272108E-2"/>
  </r>
  <r>
    <n v="234"/>
    <s v="BMY"/>
    <s v="Year 1"/>
    <d v="2012-12-31T00:00:00"/>
    <x v="0"/>
    <n v="12"/>
    <n v="31"/>
    <n v="17621000000"/>
    <n v="4610000000"/>
    <n v="5017000000"/>
    <x v="83"/>
    <x v="4"/>
    <s v="Health Care"/>
    <x v="4"/>
    <n v="8921000000"/>
    <n v="13011000000"/>
    <n v="4090000000"/>
    <n v="0.73838034163781852"/>
    <n v="0.23210941490267295"/>
  </r>
  <r>
    <n v="235"/>
    <s v="BMY"/>
    <s v="Year 2"/>
    <d v="2013-12-31T00:00:00"/>
    <x v="1"/>
    <n v="12"/>
    <n v="31"/>
    <n v="16385000000"/>
    <n v="4619000000"/>
    <n v="4939000000"/>
    <x v="84"/>
    <x v="4"/>
    <s v="Health Care"/>
    <x v="4"/>
    <n v="8670000000"/>
    <n v="11766000000"/>
    <n v="3096000000"/>
    <n v="0.71809581934696376"/>
    <n v="0.1889533109551419"/>
  </r>
  <r>
    <n v="236"/>
    <s v="BMY"/>
    <s v="Year 3"/>
    <d v="2014-12-31T00:00:00"/>
    <x v="2"/>
    <n v="12"/>
    <n v="31"/>
    <n v="15879000000"/>
    <n v="3932000000"/>
    <n v="4822000000"/>
    <x v="85"/>
    <x v="4"/>
    <s v="Health Care"/>
    <x v="4"/>
    <n v="9356000000"/>
    <n v="11947000000"/>
    <n v="2591000000"/>
    <n v="0.75237735373764092"/>
    <n v="0.16317148435039991"/>
  </r>
  <r>
    <n v="237"/>
    <s v="BMY"/>
    <s v="Year 4"/>
    <d v="2015-12-31T00:00:00"/>
    <x v="3"/>
    <n v="12"/>
    <n v="31"/>
    <n v="16560000000"/>
    <n v="3909000000"/>
    <n v="4841000000"/>
    <x v="86"/>
    <x v="4"/>
    <s v="Health Care"/>
    <x v="4"/>
    <n v="10761000000"/>
    <n v="12651000000"/>
    <n v="1890000000"/>
    <n v="0.76394927536231882"/>
    <n v="0.11413043478260869"/>
  </r>
  <r>
    <n v="238"/>
    <s v="BSX"/>
    <s v="Year 1"/>
    <d v="2012-12-31T00:00:00"/>
    <x v="0"/>
    <n v="12"/>
    <n v="31"/>
    <n v="7249000000"/>
    <n v="2349000000"/>
    <n v="2529000000"/>
    <x v="87"/>
    <x v="122"/>
    <s v="Health Care"/>
    <x v="5"/>
    <n v="3810000000"/>
    <n v="4900000000"/>
    <n v="1090000000"/>
    <n v="0.67595530417988692"/>
    <n v="0.15036556766450546"/>
  </r>
  <r>
    <n v="239"/>
    <s v="BSX"/>
    <s v="Year 2"/>
    <d v="2013-12-31T00:00:00"/>
    <x v="1"/>
    <n v="12"/>
    <n v="31"/>
    <n v="7143000000"/>
    <n v="2174000000"/>
    <n v="2678000000"/>
    <x v="88"/>
    <x v="123"/>
    <s v="Health Care"/>
    <x v="5"/>
    <n v="3949000000"/>
    <n v="4969000000"/>
    <n v="1020000000"/>
    <n v="0.69564608707825837"/>
    <n v="0.14279714405711885"/>
  </r>
  <r>
    <n v="240"/>
    <s v="BSX"/>
    <s v="Year 3"/>
    <d v="2014-12-31T00:00:00"/>
    <x v="2"/>
    <n v="12"/>
    <n v="31"/>
    <n v="7380000000"/>
    <n v="2210000000"/>
    <n v="2817000000"/>
    <x v="89"/>
    <x v="124"/>
    <s v="Health Care"/>
    <x v="5"/>
    <n v="4072000000"/>
    <n v="5170000000"/>
    <n v="1098000000"/>
    <n v="0.70054200542005418"/>
    <n v="0.14878048780487804"/>
  </r>
  <r>
    <n v="241"/>
    <s v="BSX"/>
    <s v="Year 4"/>
    <d v="2015-12-31T00:00:00"/>
    <x v="3"/>
    <n v="12"/>
    <n v="31"/>
    <n v="7477000000"/>
    <n v="2173000000"/>
    <n v="2996000000"/>
    <x v="90"/>
    <x v="125"/>
    <s v="Health Care"/>
    <x v="5"/>
    <n v="4367000000"/>
    <n v="5304000000"/>
    <n v="937000000"/>
    <n v="0.709375417948375"/>
    <n v="0.1253176407650127"/>
  </r>
  <r>
    <n v="242"/>
    <s v="BWA"/>
    <s v="Year 1"/>
    <d v="2013-12-31T00:00:00"/>
    <x v="1"/>
    <n v="12"/>
    <n v="31"/>
    <n v="7436600000"/>
    <n v="5879100000"/>
    <n v="702300000"/>
    <x v="0"/>
    <x v="4"/>
    <s v="Consumer Discretionary"/>
    <x v="39"/>
    <n v="702300000"/>
    <n v="1557500000"/>
    <n v="855200000"/>
    <n v="0.20943710835596907"/>
    <n v="0.11499878976951833"/>
  </r>
  <r>
    <n v="243"/>
    <s v="BWA"/>
    <s v="Year 2"/>
    <d v="2014-12-31T00:00:00"/>
    <x v="2"/>
    <n v="12"/>
    <n v="31"/>
    <n v="8305100000"/>
    <n v="6548700000"/>
    <n v="792700000"/>
    <x v="0"/>
    <x v="4"/>
    <s v="Consumer Discretionary"/>
    <x v="39"/>
    <n v="792700000"/>
    <n v="1756400000"/>
    <n v="963700000"/>
    <n v="0.21148450951824782"/>
    <n v="0.11603713380934606"/>
  </r>
  <r>
    <n v="244"/>
    <s v="BWA"/>
    <s v="Year 3"/>
    <d v="2015-12-31T00:00:00"/>
    <x v="3"/>
    <n v="12"/>
    <n v="31"/>
    <n v="8023200000"/>
    <n v="6320100000"/>
    <n v="763400000"/>
    <x v="0"/>
    <x v="4"/>
    <s v="Consumer Discretionary"/>
    <x v="39"/>
    <n v="763400000"/>
    <n v="1703100000"/>
    <n v="939700000"/>
    <n v="0.21227191145677538"/>
    <n v="0.11712284375311596"/>
  </r>
  <r>
    <n v="245"/>
    <s v="BWA"/>
    <s v="Year 4"/>
    <d v="2016-12-31T00:00:00"/>
    <x v="4"/>
    <n v="12"/>
    <n v="31"/>
    <n v="9071000000"/>
    <n v="7137900000"/>
    <n v="1707200000"/>
    <x v="0"/>
    <x v="4"/>
    <s v="Consumer Discretionary"/>
    <x v="39"/>
    <n v="1707200000"/>
    <n v="1933100000"/>
    <n v="225900000"/>
    <n v="0.21310770587586814"/>
    <n v="2.4903538749862199E-2"/>
  </r>
  <r>
    <n v="246"/>
    <s v="BXP"/>
    <s v="Year 1"/>
    <d v="2012-12-31T00:00:00"/>
    <x v="0"/>
    <n v="12"/>
    <n v="31"/>
    <n v="1847186000"/>
    <n v="667208000"/>
    <n v="93782000"/>
    <x v="0"/>
    <x v="126"/>
    <s v="Real Estate"/>
    <x v="14"/>
    <n v="539657000"/>
    <n v="1179978000"/>
    <n v="640321000"/>
    <n v="0.6387976089034888"/>
    <n v="0.34664673725331396"/>
  </r>
  <r>
    <n v="247"/>
    <s v="BXP"/>
    <s v="Year 2"/>
    <d v="2013-12-31T00:00:00"/>
    <x v="1"/>
    <n v="12"/>
    <n v="31"/>
    <n v="2135539000"/>
    <n v="771403000"/>
    <n v="117073000"/>
    <x v="0"/>
    <x v="127"/>
    <s v="Real Estate"/>
    <x v="14"/>
    <n v="677710000"/>
    <n v="1364136000"/>
    <n v="686426000"/>
    <n v="0.63877831310971134"/>
    <n v="0.3214298591596782"/>
  </r>
  <r>
    <n v="248"/>
    <s v="BXP"/>
    <s v="Year 3"/>
    <d v="2014-12-31T00:00:00"/>
    <x v="2"/>
    <n v="12"/>
    <n v="31"/>
    <n v="2396998000"/>
    <n v="864526000"/>
    <n v="102077000"/>
    <x v="0"/>
    <x v="128"/>
    <s v="Real Estate"/>
    <x v="14"/>
    <n v="730650000"/>
    <n v="1532472000"/>
    <n v="801822000"/>
    <n v="0.63932969489336244"/>
    <n v="0.33451091740585515"/>
  </r>
  <r>
    <n v="249"/>
    <s v="BXP"/>
    <s v="Year 4"/>
    <d v="2015-12-31T00:00:00"/>
    <x v="3"/>
    <n v="12"/>
    <n v="31"/>
    <n v="2490821000"/>
    <n v="904336000"/>
    <n v="97578000"/>
    <x v="0"/>
    <x v="129"/>
    <s v="Real Estate"/>
    <x v="14"/>
    <n v="737120000"/>
    <n v="1586485000"/>
    <n v="849365000"/>
    <n v="0.63693256159314537"/>
    <n v="0.34099800828722737"/>
  </r>
  <r>
    <n v="254"/>
    <s v="CAG"/>
    <s v="Year 1"/>
    <d v="2013-05-26T00:00:00"/>
    <x v="1"/>
    <n v="5"/>
    <n v="26"/>
    <n v="13469300000"/>
    <n v="10104400000"/>
    <n v="2065900000"/>
    <x v="0"/>
    <x v="4"/>
    <s v="Consumer Staples"/>
    <x v="40"/>
    <n v="2065900000"/>
    <n v="3364900000"/>
    <n v="1299000000"/>
    <n v="0.24981996094823045"/>
    <n v="9.6441537422137749E-2"/>
  </r>
  <r>
    <n v="255"/>
    <s v="CAG"/>
    <s v="Year 2"/>
    <d v="2014-05-25T00:00:00"/>
    <x v="2"/>
    <n v="5"/>
    <n v="25"/>
    <n v="11838200000"/>
    <n v="8910800000"/>
    <n v="1778900000"/>
    <x v="0"/>
    <x v="4"/>
    <s v="Consumer Staples"/>
    <x v="40"/>
    <n v="1778900000"/>
    <n v="2927400000"/>
    <n v="1148500000"/>
    <n v="0.24728421550573565"/>
    <n v="9.7016438309878189E-2"/>
  </r>
  <r>
    <n v="256"/>
    <s v="CAG"/>
    <s v="Year 3"/>
    <d v="2015-05-31T00:00:00"/>
    <x v="3"/>
    <n v="5"/>
    <n v="31"/>
    <n v="11937000000"/>
    <n v="9061400000"/>
    <n v="1545300000"/>
    <x v="0"/>
    <x v="4"/>
    <s v="Consumer Staples"/>
    <x v="40"/>
    <n v="1545300000"/>
    <n v="2875600000"/>
    <n v="1330300000"/>
    <n v="0.24089804808578374"/>
    <n v="0.1114434112423557"/>
  </r>
  <r>
    <n v="257"/>
    <s v="CAG"/>
    <s v="Year 4"/>
    <d v="2016-05-29T00:00:00"/>
    <x v="4"/>
    <n v="5"/>
    <n v="29"/>
    <n v="11642900000"/>
    <n v="8552100000"/>
    <n v="2209400000"/>
    <x v="0"/>
    <x v="4"/>
    <s v="Consumer Staples"/>
    <x v="40"/>
    <n v="2209400000"/>
    <n v="3090800000"/>
    <n v="881400000"/>
    <n v="0.26546650748524847"/>
    <n v="7.570278882409022E-2"/>
  </r>
  <r>
    <n v="258"/>
    <s v="CAH"/>
    <s v="Year 1"/>
    <d v="2013-06-30T00:00:00"/>
    <x v="1"/>
    <n v="6"/>
    <n v="30"/>
    <n v="101093000000"/>
    <n v="96172000000"/>
    <n v="2875000000"/>
    <x v="0"/>
    <x v="130"/>
    <s v="Health Care"/>
    <x v="4"/>
    <n v="3033000000"/>
    <n v="4921000000"/>
    <n v="1888000000"/>
    <n v="4.8677950006429715E-2"/>
    <n v="1.8675872711265865E-2"/>
  </r>
  <r>
    <n v="259"/>
    <s v="CAH"/>
    <s v="Year 2"/>
    <d v="2014-06-30T00:00:00"/>
    <x v="2"/>
    <n v="6"/>
    <n v="30"/>
    <n v="91084000000"/>
    <n v="85923000000"/>
    <n v="3028000000"/>
    <x v="0"/>
    <x v="131"/>
    <s v="Health Care"/>
    <x v="4"/>
    <n v="3251000000"/>
    <n v="5161000000"/>
    <n v="1910000000"/>
    <n v="5.6661982345966311E-2"/>
    <n v="2.0969654384963329E-2"/>
  </r>
  <r>
    <n v="260"/>
    <s v="CAH"/>
    <s v="Year 3"/>
    <d v="2015-06-30T00:00:00"/>
    <x v="3"/>
    <n v="6"/>
    <n v="30"/>
    <n v="102531000000"/>
    <n v="96819000000"/>
    <n v="3240000000"/>
    <x v="0"/>
    <x v="132"/>
    <s v="Health Care"/>
    <x v="4"/>
    <n v="3521000000"/>
    <n v="5712000000"/>
    <n v="2191000000"/>
    <n v="5.570998039617292E-2"/>
    <n v="2.1369146892159446E-2"/>
  </r>
  <r>
    <n v="261"/>
    <s v="CAH"/>
    <s v="Year 4"/>
    <d v="2016-06-30T00:00:00"/>
    <x v="4"/>
    <n v="6"/>
    <n v="30"/>
    <n v="121546000000"/>
    <n v="115003000000"/>
    <n v="3648000000"/>
    <x v="0"/>
    <x v="133"/>
    <s v="Health Care"/>
    <x v="4"/>
    <n v="4107000000"/>
    <n v="6543000000"/>
    <n v="2436000000"/>
    <n v="5.3831471212545057E-2"/>
    <n v="2.004179487601402E-2"/>
  </r>
  <r>
    <n v="262"/>
    <s v="CAT"/>
    <s v="Year 1"/>
    <d v="2013-12-31T00:00:00"/>
    <x v="1"/>
    <n v="12"/>
    <n v="31"/>
    <n v="55656000000"/>
    <n v="41454000000"/>
    <n v="6528000000"/>
    <x v="91"/>
    <x v="4"/>
    <s v="Industrials"/>
    <x v="41"/>
    <n v="8574000000"/>
    <n v="14202000000"/>
    <n v="5628000000"/>
    <n v="0.25517464424320824"/>
    <n v="0.10112117291936179"/>
  </r>
  <r>
    <n v="263"/>
    <s v="CAT"/>
    <s v="Year 2"/>
    <d v="2014-12-31T00:00:00"/>
    <x v="2"/>
    <n v="12"/>
    <n v="31"/>
    <n v="55184000000"/>
    <n v="41342000000"/>
    <n v="8148000000"/>
    <x v="92"/>
    <x v="4"/>
    <s v="Industrials"/>
    <x v="41"/>
    <n v="10528000000"/>
    <n v="13842000000"/>
    <n v="3314000000"/>
    <n v="0.25083357494926062"/>
    <n v="6.0053638735865465E-2"/>
  </r>
  <r>
    <n v="264"/>
    <s v="CAT"/>
    <s v="Year 3"/>
    <d v="2015-12-31T00:00:00"/>
    <x v="3"/>
    <n v="12"/>
    <n v="31"/>
    <n v="47011000000"/>
    <n v="34133000000"/>
    <n v="6974000000"/>
    <x v="93"/>
    <x v="4"/>
    <s v="Industrials"/>
    <x v="41"/>
    <n v="9093000000"/>
    <n v="12878000000"/>
    <n v="3785000000"/>
    <n v="0.27393588734551488"/>
    <n v="8.0513071408819206E-2"/>
  </r>
  <r>
    <n v="265"/>
    <s v="CAT"/>
    <s v="Year 4"/>
    <d v="2016-12-31T00:00:00"/>
    <x v="4"/>
    <n v="12"/>
    <n v="31"/>
    <n v="38537000000"/>
    <n v="28905000000"/>
    <n v="6588000000"/>
    <x v="94"/>
    <x v="4"/>
    <s v="Industrials"/>
    <x v="41"/>
    <n v="8539000000"/>
    <n v="9632000000"/>
    <n v="1093000000"/>
    <n v="0.2499416145522485"/>
    <n v="2.8362353063289825E-2"/>
  </r>
  <r>
    <n v="266"/>
    <s v="CB"/>
    <s v="Year 1"/>
    <d v="2012-12-31T00:00:00"/>
    <x v="0"/>
    <n v="12"/>
    <n v="31"/>
    <n v="17936000000"/>
    <n v="12620000000"/>
    <n v="2096000000"/>
    <x v="0"/>
    <x v="134"/>
    <s v="Financials"/>
    <x v="13"/>
    <n v="2090000000"/>
    <n v="5316000000"/>
    <n v="3226000000"/>
    <n v="0.29638715432649421"/>
    <n v="0.17986173059768065"/>
  </r>
  <r>
    <n v="267"/>
    <s v="CB"/>
    <s v="Year 2"/>
    <d v="2013-12-31T00:00:00"/>
    <x v="1"/>
    <n v="12"/>
    <n v="31"/>
    <n v="19261000000"/>
    <n v="12522000000"/>
    <n v="2211000000"/>
    <x v="0"/>
    <x v="135"/>
    <s v="Financials"/>
    <x v="13"/>
    <n v="2226000000"/>
    <n v="6739000000"/>
    <n v="4513000000"/>
    <n v="0.34987799179689527"/>
    <n v="0.2343076683453611"/>
  </r>
  <r>
    <n v="268"/>
    <s v="CB"/>
    <s v="Year 3"/>
    <d v="2014-12-31T00:00:00"/>
    <x v="2"/>
    <n v="12"/>
    <n v="31"/>
    <n v="19171000000"/>
    <n v="13241000000"/>
    <n v="2245000000"/>
    <x v="0"/>
    <x v="136"/>
    <s v="Financials"/>
    <x v="13"/>
    <n v="2163000000"/>
    <n v="5930000000"/>
    <n v="3767000000"/>
    <n v="0.30932137082051014"/>
    <n v="0.19649470554483334"/>
  </r>
  <r>
    <n v="269"/>
    <s v="CB"/>
    <s v="Year 4"/>
    <d v="2015-12-31T00:00:00"/>
    <x v="3"/>
    <n v="12"/>
    <n v="31"/>
    <n v="18987000000"/>
    <n v="12968000000"/>
    <n v="2270000000"/>
    <x v="0"/>
    <x v="137"/>
    <s v="Financials"/>
    <x v="13"/>
    <n v="2390000000"/>
    <n v="6019000000"/>
    <n v="3629000000"/>
    <n v="0.31700637278137678"/>
    <n v="0.1911307736872597"/>
  </r>
  <r>
    <n v="270"/>
    <s v="CBG"/>
    <s v="Year 1"/>
    <d v="2012-12-31T00:00:00"/>
    <x v="0"/>
    <n v="12"/>
    <n v="31"/>
    <n v="6514099000"/>
    <n v="5745428000"/>
    <n v="0"/>
    <x v="0"/>
    <x v="138"/>
    <s v="Real Estate"/>
    <x v="42"/>
    <n v="169645000"/>
    <n v="768671000"/>
    <n v="599026000"/>
    <n v="0.11800112340939251"/>
    <n v="9.1958381350974241E-2"/>
  </r>
  <r>
    <n v="271"/>
    <s v="CBG"/>
    <s v="Year 2"/>
    <d v="2013-12-31T00:00:00"/>
    <x v="1"/>
    <n v="12"/>
    <n v="31"/>
    <n v="7184794000"/>
    <n v="6293699000"/>
    <n v="0"/>
    <x v="0"/>
    <x v="139"/>
    <s v="Real Estate"/>
    <x v="42"/>
    <n v="190390000"/>
    <n v="891095000"/>
    <n v="700705000"/>
    <n v="0.12402512862581727"/>
    <n v="9.7526108612160628E-2"/>
  </r>
  <r>
    <n v="272"/>
    <s v="CBG"/>
    <s v="Year 3"/>
    <d v="2014-12-31T00:00:00"/>
    <x v="2"/>
    <n v="12"/>
    <n v="31"/>
    <n v="9049918000"/>
    <n v="8050222000"/>
    <n v="0"/>
    <x v="0"/>
    <x v="140"/>
    <s v="Real Estate"/>
    <x v="42"/>
    <n v="265101000"/>
    <n v="999696000"/>
    <n v="734595000"/>
    <n v="0.11046464730398664"/>
    <n v="8.1171453708199351E-2"/>
  </r>
  <r>
    <n v="273"/>
    <s v="CBG"/>
    <s v="Year 4"/>
    <d v="2015-12-31T00:00:00"/>
    <x v="3"/>
    <n v="12"/>
    <n v="31"/>
    <n v="10855810000"/>
    <n v="9716541000"/>
    <n v="0"/>
    <x v="0"/>
    <x v="141"/>
    <s v="Real Estate"/>
    <x v="42"/>
    <n v="314096000"/>
    <n v="1139269000"/>
    <n v="825173000"/>
    <n v="0.10494555450030907"/>
    <n v="7.6012107802181511E-2"/>
  </r>
  <r>
    <n v="274"/>
    <s v="CCI"/>
    <s v="Year 1"/>
    <d v="2012-12-31T00:00:00"/>
    <x v="0"/>
    <n v="12"/>
    <n v="31"/>
    <n v="2432680000"/>
    <n v="728989000"/>
    <n v="212572000"/>
    <x v="0"/>
    <x v="142"/>
    <s v="Real Estate"/>
    <x v="14"/>
    <n v="835164000"/>
    <n v="1703691000"/>
    <n v="868527000"/>
    <n v="0.70033502145781612"/>
    <n v="0.35702476281302925"/>
  </r>
  <r>
    <n v="275"/>
    <s v="CCI"/>
    <s v="Year 2"/>
    <d v="2013-12-31T00:00:00"/>
    <x v="1"/>
    <n v="12"/>
    <n v="31"/>
    <n v="2865751000"/>
    <n v="991017000"/>
    <n v="213519000"/>
    <x v="0"/>
    <x v="143"/>
    <s v="Real Estate"/>
    <x v="14"/>
    <n v="954861000"/>
    <n v="1874734000"/>
    <n v="919873000"/>
    <n v="0.65418593590301466"/>
    <n v="0.32098845991853442"/>
  </r>
  <r>
    <n v="276"/>
    <s v="CCI"/>
    <s v="Year 3"/>
    <d v="2014-12-31T00:00:00"/>
    <x v="2"/>
    <n v="12"/>
    <n v="31"/>
    <n v="3538756000"/>
    <n v="1306606000"/>
    <n v="257296000"/>
    <x v="0"/>
    <x v="144"/>
    <s v="Real Estate"/>
    <x v="14"/>
    <n v="1243077000"/>
    <n v="2232150000"/>
    <n v="989073000"/>
    <n v="0.63077250875731472"/>
    <n v="0.2794973713926589"/>
  </r>
  <r>
    <n v="277"/>
    <s v="CCI"/>
    <s v="Year 4"/>
    <d v="2015-12-31T00:00:00"/>
    <x v="3"/>
    <n v="12"/>
    <n v="31"/>
    <n v="3663851000"/>
    <n v="1321426000"/>
    <n v="310921000"/>
    <x v="0"/>
    <x v="145"/>
    <s v="Real Estate"/>
    <x v="14"/>
    <n v="1347099000"/>
    <n v="2342425000"/>
    <n v="995326000"/>
    <n v="0.6393341323105115"/>
    <n v="0.27166115652628886"/>
  </r>
  <r>
    <n v="278"/>
    <s v="CCL"/>
    <s v="Year 1"/>
    <d v="2013-11-30T00:00:00"/>
    <x v="1"/>
    <n v="11"/>
    <n v="30"/>
    <n v="15456000000"/>
    <n v="10645000000"/>
    <n v="1879000000"/>
    <x v="0"/>
    <x v="146"/>
    <s v="Consumer Discretionary"/>
    <x v="43"/>
    <n v="3469000000"/>
    <n v="4811000000"/>
    <n v="1342000000"/>
    <n v="0.31127070393374745"/>
    <n v="8.6827122153209105E-2"/>
  </r>
  <r>
    <n v="279"/>
    <s v="CCL"/>
    <s v="Year 2"/>
    <d v="2014-11-30T00:00:00"/>
    <x v="2"/>
    <n v="11"/>
    <n v="30"/>
    <n v="15884000000"/>
    <n v="10421000000"/>
    <n v="2054000000"/>
    <x v="0"/>
    <x v="147"/>
    <s v="Consumer Discretionary"/>
    <x v="43"/>
    <n v="3691000000"/>
    <n v="5463000000"/>
    <n v="1772000000"/>
    <n v="0.34393099974817432"/>
    <n v="0.11155880130949383"/>
  </r>
  <r>
    <n v="280"/>
    <s v="CCL"/>
    <s v="Year 3"/>
    <d v="2015-11-30T00:00:00"/>
    <x v="3"/>
    <n v="11"/>
    <n v="30"/>
    <n v="15714000000"/>
    <n v="9447000000"/>
    <n v="2067000000"/>
    <x v="0"/>
    <x v="148"/>
    <s v="Consumer Discretionary"/>
    <x v="43"/>
    <n v="3693000000"/>
    <n v="6267000000"/>
    <n v="2574000000"/>
    <n v="0.39881634211531114"/>
    <n v="0.16380297823596793"/>
  </r>
  <r>
    <n v="281"/>
    <s v="CCL"/>
    <s v="Year 4"/>
    <d v="2016-11-30T00:00:00"/>
    <x v="4"/>
    <n v="11"/>
    <n v="30"/>
    <n v="16389000000"/>
    <n v="9383000000"/>
    <n v="2197000000"/>
    <x v="0"/>
    <x v="149"/>
    <s v="Consumer Discretionary"/>
    <x v="43"/>
    <n v="3935000000"/>
    <n v="7006000000"/>
    <n v="3071000000"/>
    <n v="0.42748184758069441"/>
    <n v="0.18738178046250534"/>
  </r>
  <r>
    <n v="282"/>
    <s v="CELG"/>
    <s v="Year 1"/>
    <d v="2013-12-31T00:00:00"/>
    <x v="1"/>
    <n v="12"/>
    <n v="31"/>
    <n v="6493900000"/>
    <n v="340400000"/>
    <n v="1684500000"/>
    <x v="95"/>
    <x v="150"/>
    <s v="Health Care"/>
    <x v="19"/>
    <n v="4173500000"/>
    <n v="6153500000"/>
    <n v="1980000000"/>
    <n v="0.94758157655646069"/>
    <n v="0.30490152296770817"/>
  </r>
  <r>
    <n v="283"/>
    <s v="CELG"/>
    <s v="Year 2"/>
    <d v="2014-12-31T00:00:00"/>
    <x v="2"/>
    <n v="12"/>
    <n v="31"/>
    <n v="7670400000"/>
    <n v="385900000"/>
    <n v="2027900000"/>
    <x v="96"/>
    <x v="151"/>
    <s v="Health Care"/>
    <x v="19"/>
    <n v="4716800000"/>
    <n v="7284500000"/>
    <n v="2567700000"/>
    <n v="0.94968971631205679"/>
    <n v="0.33475438047559447"/>
  </r>
  <r>
    <n v="284"/>
    <s v="CELG"/>
    <s v="Year 3"/>
    <d v="2015-12-31T00:00:00"/>
    <x v="3"/>
    <n v="12"/>
    <n v="31"/>
    <n v="9256000000"/>
    <n v="420100000"/>
    <n v="2305400000"/>
    <x v="97"/>
    <x v="152"/>
    <s v="Health Care"/>
    <x v="19"/>
    <n v="6281700000"/>
    <n v="8835900000"/>
    <n v="2554200000"/>
    <n v="0.95461322385479686"/>
    <n v="0.27595073465859982"/>
  </r>
  <r>
    <n v="285"/>
    <s v="CELG"/>
    <s v="Year 4"/>
    <d v="2016-12-31T00:00:00"/>
    <x v="4"/>
    <n v="12"/>
    <n v="31"/>
    <n v="11229200000"/>
    <n v="438000000"/>
    <n v="2657700000"/>
    <x v="98"/>
    <x v="133"/>
    <s v="Health Care"/>
    <x v="19"/>
    <n v="7586800000"/>
    <n v="10791200000"/>
    <n v="3204400000"/>
    <n v="0.96099454992341393"/>
    <n v="0.28536316033199161"/>
  </r>
  <r>
    <n v="286"/>
    <s v="CERN"/>
    <s v="Year 1"/>
    <d v="2013-12-28T00:00:00"/>
    <x v="1"/>
    <n v="12"/>
    <n v="28"/>
    <n v="2910748000"/>
    <n v="514722000"/>
    <n v="1468434000"/>
    <x v="99"/>
    <x v="153"/>
    <s v="Health Care"/>
    <x v="44"/>
    <n v="1820014000"/>
    <n v="2396026000"/>
    <n v="576012000"/>
    <n v="0.82316504211288644"/>
    <n v="0.19789140111064235"/>
  </r>
  <r>
    <n v="287"/>
    <s v="CERN"/>
    <s v="Year 2"/>
    <d v="2015-01-03T00:00:00"/>
    <x v="3"/>
    <n v="1"/>
    <n v="3"/>
    <n v="3402703000"/>
    <n v="604377000"/>
    <n v="1628961000"/>
    <x v="100"/>
    <x v="154"/>
    <s v="Health Care"/>
    <x v="44"/>
    <n v="2035242000"/>
    <n v="2798326000"/>
    <n v="763084000"/>
    <n v="0.82238326412854723"/>
    <n v="0.22425818533089723"/>
  </r>
  <r>
    <n v="288"/>
    <s v="CERN"/>
    <s v="Year 3"/>
    <d v="2016-01-02T00:00:00"/>
    <x v="4"/>
    <n v="1"/>
    <n v="2"/>
    <n v="4425267000"/>
    <n v="750781000"/>
    <n v="2262024000"/>
    <x v="101"/>
    <x v="155"/>
    <s v="Health Care"/>
    <x v="44"/>
    <n v="2893350000"/>
    <n v="3674486000"/>
    <n v="781136000"/>
    <n v="0.83034221437938094"/>
    <n v="0.17651725873263693"/>
  </r>
  <r>
    <n v="289"/>
    <s v="CERN"/>
    <s v="Year 4"/>
    <d v="2016-12-31T00:00:00"/>
    <x v="4"/>
    <n v="12"/>
    <n v="31"/>
    <n v="4796473000"/>
    <n v="779116000"/>
    <n v="2464380000"/>
    <x v="102"/>
    <x v="156"/>
    <s v="Health Care"/>
    <x v="44"/>
    <n v="3106344000"/>
    <n v="4017357000"/>
    <n v="911013000"/>
    <n v="0.8375648106431538"/>
    <n v="0.18993393687403223"/>
  </r>
  <r>
    <n v="290"/>
    <s v="CF"/>
    <s v="Year 1"/>
    <d v="2012-12-31T00:00:00"/>
    <x v="0"/>
    <n v="12"/>
    <n v="31"/>
    <n v="6104000000"/>
    <n v="2990700000"/>
    <n v="200900000"/>
    <x v="0"/>
    <x v="4"/>
    <s v="Materials"/>
    <x v="45"/>
    <n v="200900000"/>
    <n v="3113300000"/>
    <n v="2912400000"/>
    <n v="0.51004259501965921"/>
    <n v="0.47712975098296201"/>
  </r>
  <r>
    <n v="291"/>
    <s v="CF"/>
    <s v="Year 2"/>
    <d v="2013-12-31T00:00:00"/>
    <x v="1"/>
    <n v="12"/>
    <n v="31"/>
    <n v="5474700000"/>
    <n v="2954500000"/>
    <n v="150200000"/>
    <x v="0"/>
    <x v="4"/>
    <s v="Materials"/>
    <x v="45"/>
    <n v="150200000"/>
    <n v="2520200000"/>
    <n v="2370000000"/>
    <n v="0.46033572615851093"/>
    <n v="0.4329004329004329"/>
  </r>
  <r>
    <n v="292"/>
    <s v="CF"/>
    <s v="Year 3"/>
    <d v="2014-12-31T00:00:00"/>
    <x v="2"/>
    <n v="12"/>
    <n v="31"/>
    <n v="4743200000"/>
    <n v="2964700000"/>
    <n v="205200000"/>
    <x v="0"/>
    <x v="4"/>
    <s v="Materials"/>
    <x v="45"/>
    <n v="205200000"/>
    <n v="1778500000"/>
    <n v="1573300000"/>
    <n v="0.37495783437341879"/>
    <n v="0.33169590150109629"/>
  </r>
  <r>
    <n v="293"/>
    <s v="CF"/>
    <s v="Year 4"/>
    <d v="2015-12-31T00:00:00"/>
    <x v="3"/>
    <n v="12"/>
    <n v="31"/>
    <n v="4308300000"/>
    <n v="2761200000"/>
    <n v="319000000"/>
    <x v="0"/>
    <x v="4"/>
    <s v="Materials"/>
    <x v="45"/>
    <n v="319000000"/>
    <n v="1547100000"/>
    <n v="1228100000"/>
    <n v="0.35909755588050973"/>
    <n v="0.2850544298215073"/>
  </r>
  <r>
    <n v="294"/>
    <s v="CFG"/>
    <s v="Year 1"/>
    <d v="2012-12-31T00:00:00"/>
    <x v="0"/>
    <n v="12"/>
    <n v="31"/>
    <n v="5513000000"/>
    <n v="375000000"/>
    <n v="3380000000"/>
    <x v="0"/>
    <x v="157"/>
    <s v="Financials"/>
    <x v="46"/>
    <n v="3870000000"/>
    <n v="5138000000"/>
    <n v="1268000000"/>
    <n v="0.93197895882459636"/>
    <n v="0.23000181389443133"/>
  </r>
  <r>
    <n v="295"/>
    <s v="CFG"/>
    <s v="Year 2"/>
    <d v="2013-12-31T00:00:00"/>
    <x v="1"/>
    <n v="12"/>
    <n v="31"/>
    <n v="5133000000"/>
    <n v="216000000"/>
    <n v="3142000000"/>
    <x v="0"/>
    <x v="158"/>
    <s v="Financials"/>
    <x v="46"/>
    <n v="3723000000"/>
    <n v="4917000000"/>
    <n v="1194000000"/>
    <n v="0.95791934541203971"/>
    <n v="0.23261250730566921"/>
  </r>
  <r>
    <n v="296"/>
    <s v="CFG"/>
    <s v="Year 3"/>
    <d v="2014-12-31T00:00:00"/>
    <x v="2"/>
    <n v="12"/>
    <n v="31"/>
    <n v="5342000000"/>
    <n v="160000000"/>
    <n v="3247000000"/>
    <x v="0"/>
    <x v="159"/>
    <s v="Financials"/>
    <x v="46"/>
    <n v="3711000000"/>
    <n v="5182000000"/>
    <n v="1471000000"/>
    <n v="0.97004867090977165"/>
    <n v="0.27536503182328714"/>
  </r>
  <r>
    <n v="297"/>
    <s v="CFG"/>
    <s v="Year 4"/>
    <d v="2015-12-31T00:00:00"/>
    <x v="3"/>
    <n v="12"/>
    <n v="31"/>
    <n v="5276000000"/>
    <n v="237000000"/>
    <n v="3113000000"/>
    <x v="0"/>
    <x v="160"/>
    <s v="Financials"/>
    <x v="46"/>
    <n v="3561000000"/>
    <n v="5039000000"/>
    <n v="1478000000"/>
    <n v="0.95507960576194084"/>
    <n v="0.28013646702047007"/>
  </r>
  <r>
    <n v="298"/>
    <s v="CHD"/>
    <s v="Year 1"/>
    <d v="2012-12-31T00:00:00"/>
    <x v="0"/>
    <n v="12"/>
    <n v="31"/>
    <n v="2921900000"/>
    <n v="1630500000"/>
    <n v="746300000"/>
    <x v="0"/>
    <x v="4"/>
    <s v="Consumer Staples"/>
    <x v="47"/>
    <n v="746300000"/>
    <n v="1291400000"/>
    <n v="545100000"/>
    <n v="0.44197268900373043"/>
    <n v="0.18655669256305829"/>
  </r>
  <r>
    <n v="299"/>
    <s v="CHD"/>
    <s v="Year 2"/>
    <d v="2013-12-31T00:00:00"/>
    <x v="1"/>
    <n v="12"/>
    <n v="31"/>
    <n v="3194300000"/>
    <n v="1756300000"/>
    <n v="815800000"/>
    <x v="0"/>
    <x v="4"/>
    <s v="Consumer Staples"/>
    <x v="47"/>
    <n v="815800000"/>
    <n v="1438000000"/>
    <n v="622200000"/>
    <n v="0.45017687756315938"/>
    <n v="0.19478445981905268"/>
  </r>
  <r>
    <n v="300"/>
    <s v="CHD"/>
    <s v="Year 3"/>
    <d v="2014-12-31T00:00:00"/>
    <x v="2"/>
    <n v="12"/>
    <n v="31"/>
    <n v="3297600000"/>
    <n v="1844700000"/>
    <n v="811700000"/>
    <x v="0"/>
    <x v="4"/>
    <s v="Consumer Staples"/>
    <x v="47"/>
    <n v="811700000"/>
    <n v="1452900000"/>
    <n v="641200000"/>
    <n v="0.44059315866084425"/>
    <n v="0.19444444444444445"/>
  </r>
  <r>
    <n v="301"/>
    <s v="CHD"/>
    <s v="Year 4"/>
    <d v="2015-12-31T00:00:00"/>
    <x v="3"/>
    <n v="12"/>
    <n v="31"/>
    <n v="3394800000"/>
    <n v="1883000000"/>
    <n v="837600000"/>
    <x v="0"/>
    <x v="4"/>
    <s v="Consumer Staples"/>
    <x v="47"/>
    <n v="837600000"/>
    <n v="1511800000"/>
    <n v="674200000"/>
    <n v="0.44532814893366324"/>
    <n v="0.19859785554377282"/>
  </r>
  <r>
    <n v="302"/>
    <s v="CHK"/>
    <s v="Year 1"/>
    <d v="2012-12-31T00:00:00"/>
    <x v="0"/>
    <n v="12"/>
    <n v="31"/>
    <n v="12316000000"/>
    <n v="7081000000"/>
    <n v="723000000"/>
    <x v="0"/>
    <x v="161"/>
    <s v="Energy"/>
    <x v="48"/>
    <n v="3534000000"/>
    <n v="5235000000"/>
    <n v="1701000000"/>
    <n v="0.42505683663527116"/>
    <n v="0.13811302370899642"/>
  </r>
  <r>
    <n v="303"/>
    <s v="CHK"/>
    <s v="Year 2"/>
    <d v="2013-12-31T00:00:00"/>
    <x v="1"/>
    <n v="12"/>
    <n v="31"/>
    <n v="19080000000"/>
    <n v="12930000000"/>
    <n v="686000000"/>
    <x v="0"/>
    <x v="162"/>
    <s v="Energy"/>
    <x v="48"/>
    <n v="3589000000"/>
    <n v="6150000000"/>
    <n v="2561000000"/>
    <n v="0.32232704402515722"/>
    <n v="0.13422431865828091"/>
  </r>
  <r>
    <n v="304"/>
    <s v="CHK"/>
    <s v="Year 3"/>
    <d v="2014-12-31T00:00:00"/>
    <x v="2"/>
    <n v="12"/>
    <n v="31"/>
    <n v="23125000000"/>
    <n v="16049000000"/>
    <n v="554000000"/>
    <x v="0"/>
    <x v="163"/>
    <s v="Energy"/>
    <x v="48"/>
    <n v="3469000000"/>
    <n v="7076000000"/>
    <n v="3607000000"/>
    <n v="0.30598918918918916"/>
    <n v="0.15597837837837839"/>
  </r>
  <r>
    <n v="305"/>
    <s v="CHK"/>
    <s v="Year 4"/>
    <d v="2015-12-31T00:00:00"/>
    <x v="3"/>
    <n v="12"/>
    <n v="31"/>
    <n v="12764000000"/>
    <n v="10295000000"/>
    <n v="334000000"/>
    <x v="0"/>
    <x v="164"/>
    <s v="Energy"/>
    <x v="48"/>
    <n v="2563000000"/>
    <n v="2469000000"/>
    <n v="-94000000"/>
    <n v="0.19343465998119713"/>
    <n v="-7.3644625509244749E-3"/>
  </r>
  <r>
    <n v="306"/>
    <s v="CHRW"/>
    <s v="Year 1"/>
    <d v="2012-12-31T00:00:00"/>
    <x v="0"/>
    <n v="12"/>
    <n v="31"/>
    <n v="11359113000"/>
    <n v="9641542000"/>
    <n v="1042251000"/>
    <x v="0"/>
    <x v="4"/>
    <s v="Industrials"/>
    <x v="49"/>
    <n v="1042251000"/>
    <n v="1717571000"/>
    <n v="675320000"/>
    <n v="0.15120643662933897"/>
    <n v="5.9451825155714184E-2"/>
  </r>
  <r>
    <n v="307"/>
    <s v="CHRW"/>
    <s v="Year 2"/>
    <d v="2013-12-31T00:00:00"/>
    <x v="1"/>
    <n v="12"/>
    <n v="31"/>
    <n v="12752076000"/>
    <n v="10915981000"/>
    <n v="1153445000"/>
    <x v="0"/>
    <x v="4"/>
    <s v="Industrials"/>
    <x v="49"/>
    <n v="1153445000"/>
    <n v="1836095000"/>
    <n v="682650000"/>
    <n v="0.14398400699619418"/>
    <n v="5.3532460126492348E-2"/>
  </r>
  <r>
    <n v="308"/>
    <s v="CHRW"/>
    <s v="Year 3"/>
    <d v="2014-12-31T00:00:00"/>
    <x v="2"/>
    <n v="12"/>
    <n v="31"/>
    <n v="13470067000"/>
    <n v="11462415000"/>
    <n v="1259234000"/>
    <x v="0"/>
    <x v="4"/>
    <s v="Industrials"/>
    <x v="49"/>
    <n v="1259234000"/>
    <n v="2007652000"/>
    <n v="748418000"/>
    <n v="0.14904543533450876"/>
    <n v="5.5561564764302955E-2"/>
  </r>
  <r>
    <n v="309"/>
    <s v="CHRW"/>
    <s v="Year 4"/>
    <d v="2015-12-31T00:00:00"/>
    <x v="3"/>
    <n v="12"/>
    <n v="31"/>
    <n v="13476084000"/>
    <n v="11207604000"/>
    <n v="1410170000"/>
    <x v="0"/>
    <x v="4"/>
    <s v="Industrials"/>
    <x v="49"/>
    <n v="1410170000"/>
    <n v="2268480000"/>
    <n v="858310000"/>
    <n v="0.16833376817775847"/>
    <n v="6.36913512857296E-2"/>
  </r>
  <r>
    <n v="310"/>
    <s v="CHTR"/>
    <s v="Year 1"/>
    <d v="2013-12-31T00:00:00"/>
    <x v="1"/>
    <n v="12"/>
    <n v="31"/>
    <n v="8155000000"/>
    <n v="5345000000"/>
    <n v="47000000"/>
    <x v="0"/>
    <x v="165"/>
    <s v="Consumer Discretionary"/>
    <x v="50"/>
    <n v="1901000000"/>
    <n v="2810000000"/>
    <n v="909000000"/>
    <n v="0.34457388105456777"/>
    <n v="0.1114653586756591"/>
  </r>
  <r>
    <n v="311"/>
    <s v="CHTR"/>
    <s v="Year 2"/>
    <d v="2014-12-31T00:00:00"/>
    <x v="2"/>
    <n v="12"/>
    <n v="31"/>
    <n v="9108000000"/>
    <n v="5973000000"/>
    <n v="62000000"/>
    <x v="0"/>
    <x v="166"/>
    <s v="Consumer Discretionary"/>
    <x v="50"/>
    <n v="2164000000"/>
    <n v="3135000000"/>
    <n v="971000000"/>
    <n v="0.34420289855072461"/>
    <n v="0.10660957400087835"/>
  </r>
  <r>
    <n v="312"/>
    <s v="CHTR"/>
    <s v="Year 3"/>
    <d v="2015-12-31T00:00:00"/>
    <x v="3"/>
    <n v="12"/>
    <n v="31"/>
    <n v="9754000000"/>
    <n v="6426000000"/>
    <n v="89000000"/>
    <x v="0"/>
    <x v="167"/>
    <s v="Consumer Discretionary"/>
    <x v="50"/>
    <n v="2214000000"/>
    <n v="3328000000"/>
    <n v="1114000000"/>
    <n v="0.34119335657166294"/>
    <n v="0.11420955505433668"/>
  </r>
  <r>
    <n v="313"/>
    <s v="CHTR"/>
    <s v="Year 4"/>
    <d v="2016-12-31T00:00:00"/>
    <x v="4"/>
    <n v="12"/>
    <n v="31"/>
    <n v="29003000000"/>
    <n v="18655000000"/>
    <n v="86000000"/>
    <x v="0"/>
    <x v="168"/>
    <s v="Consumer Discretionary"/>
    <x v="50"/>
    <n v="6993000000"/>
    <n v="10348000000"/>
    <n v="3355000000"/>
    <n v="0.3567906768265352"/>
    <n v="0.11567768851498121"/>
  </r>
  <r>
    <n v="314"/>
    <s v="CI"/>
    <s v="Year 1"/>
    <d v="2012-12-31T00:00:00"/>
    <x v="0"/>
    <n v="12"/>
    <n v="31"/>
    <n v="29119000000"/>
    <n v="17900000000"/>
    <n v="0"/>
    <x v="0"/>
    <x v="169"/>
    <s v="Health Care"/>
    <x v="26"/>
    <n v="8742000000"/>
    <n v="11219000000"/>
    <n v="2477000000"/>
    <n v="0.38528108794944882"/>
    <n v="8.5064734365877956E-2"/>
  </r>
  <r>
    <n v="315"/>
    <s v="CI"/>
    <s v="Year 2"/>
    <d v="2013-12-31T00:00:00"/>
    <x v="1"/>
    <n v="12"/>
    <n v="31"/>
    <n v="32380000000"/>
    <n v="20865000000"/>
    <n v="0"/>
    <x v="0"/>
    <x v="170"/>
    <s v="Health Care"/>
    <x v="26"/>
    <n v="9339000000"/>
    <n v="11515000000"/>
    <n v="2176000000"/>
    <n v="0.35562075355157508"/>
    <n v="6.7201976528721438E-2"/>
  </r>
  <r>
    <n v="316"/>
    <s v="CI"/>
    <s v="Year 3"/>
    <d v="2014-12-31T00:00:00"/>
    <x v="2"/>
    <n v="12"/>
    <n v="31"/>
    <n v="34914000000"/>
    <n v="21334000000"/>
    <n v="0"/>
    <x v="0"/>
    <x v="171"/>
    <s v="Health Care"/>
    <x v="26"/>
    <n v="10276000000"/>
    <n v="13580000000"/>
    <n v="3304000000"/>
    <n v="0.38895571976857424"/>
    <n v="9.4632525634415987E-2"/>
  </r>
  <r>
    <n v="317"/>
    <s v="CI"/>
    <s v="Year 4"/>
    <d v="2015-12-31T00:00:00"/>
    <x v="3"/>
    <n v="12"/>
    <n v="31"/>
    <n v="37876000000"/>
    <n v="23290000000"/>
    <n v="0"/>
    <x v="0"/>
    <x v="172"/>
    <s v="Health Care"/>
    <x v="26"/>
    <n v="11259000000"/>
    <n v="14586000000"/>
    <n v="3327000000"/>
    <n v="0.38509874326750448"/>
    <n v="8.7839264969901784E-2"/>
  </r>
  <r>
    <n v="318"/>
    <s v="CINF"/>
    <s v="Year 1"/>
    <d v="2012-12-31T00:00:00"/>
    <x v="0"/>
    <n v="12"/>
    <n v="31"/>
    <n v="4111000000"/>
    <n v="3477000000"/>
    <n v="0"/>
    <x v="0"/>
    <x v="173"/>
    <s v="Financials"/>
    <x v="13"/>
    <n v="14000000"/>
    <n v="634000000"/>
    <n v="620000000"/>
    <n v="0.15422038433471175"/>
    <n v="0.15081488688883482"/>
  </r>
  <r>
    <n v="319"/>
    <s v="CINF"/>
    <s v="Year 2"/>
    <d v="2013-12-31T00:00:00"/>
    <x v="1"/>
    <n v="12"/>
    <n v="31"/>
    <n v="4531000000"/>
    <n v="3748000000"/>
    <n v="0"/>
    <x v="0"/>
    <x v="135"/>
    <s v="Financials"/>
    <x v="13"/>
    <n v="15000000"/>
    <n v="783000000"/>
    <n v="768000000"/>
    <n v="0.17280953431913482"/>
    <n v="0.16949900684175678"/>
  </r>
  <r>
    <n v="320"/>
    <s v="CINF"/>
    <s v="Year 3"/>
    <d v="2014-12-31T00:00:00"/>
    <x v="2"/>
    <n v="12"/>
    <n v="31"/>
    <n v="4945000000"/>
    <n v="4157000000"/>
    <n v="0"/>
    <x v="0"/>
    <x v="173"/>
    <s v="Financials"/>
    <x v="13"/>
    <n v="14000000"/>
    <n v="788000000"/>
    <n v="774000000"/>
    <n v="0.15935288169868556"/>
    <n v="0.15652173913043479"/>
  </r>
  <r>
    <n v="321"/>
    <s v="CINF"/>
    <s v="Year 4"/>
    <d v="2015-12-31T00:00:00"/>
    <x v="3"/>
    <n v="12"/>
    <n v="31"/>
    <n v="5142000000"/>
    <n v="4195000000"/>
    <n v="0"/>
    <x v="0"/>
    <x v="174"/>
    <s v="Financials"/>
    <x v="13"/>
    <n v="13000000"/>
    <n v="947000000"/>
    <n v="934000000"/>
    <n v="0.18416958381952553"/>
    <n v="0.18164138467522364"/>
  </r>
  <r>
    <n v="322"/>
    <s v="CL"/>
    <s v="Year 1"/>
    <d v="2012-12-31T00:00:00"/>
    <x v="0"/>
    <n v="12"/>
    <n v="31"/>
    <n v="17085000000"/>
    <n v="7153000000"/>
    <n v="6043000000"/>
    <x v="0"/>
    <x v="4"/>
    <s v="Consumer Staples"/>
    <x v="47"/>
    <n v="6043000000"/>
    <n v="9932000000"/>
    <n v="3889000000"/>
    <n v="0.58132865086333041"/>
    <n v="0.2276265730172666"/>
  </r>
  <r>
    <n v="323"/>
    <s v="CL"/>
    <s v="Year 2"/>
    <d v="2013-12-31T00:00:00"/>
    <x v="1"/>
    <n v="12"/>
    <n v="31"/>
    <n v="17420000000"/>
    <n v="7219000000"/>
    <n v="6645000000"/>
    <x v="0"/>
    <x v="4"/>
    <s v="Consumer Staples"/>
    <x v="47"/>
    <n v="6645000000"/>
    <n v="10201000000"/>
    <n v="3556000000"/>
    <n v="0.58559127439724457"/>
    <n v="0.20413318025258323"/>
  </r>
  <r>
    <n v="324"/>
    <s v="CL"/>
    <s v="Year 3"/>
    <d v="2014-12-31T00:00:00"/>
    <x v="2"/>
    <n v="12"/>
    <n v="31"/>
    <n v="17277000000"/>
    <n v="7168000000"/>
    <n v="6552000000"/>
    <x v="0"/>
    <x v="4"/>
    <s v="Consumer Staples"/>
    <x v="47"/>
    <n v="6552000000"/>
    <n v="10109000000"/>
    <n v="3557000000"/>
    <n v="0.58511315621925108"/>
    <n v="0.20588065057591018"/>
  </r>
  <r>
    <n v="325"/>
    <s v="CL"/>
    <s v="Year 4"/>
    <d v="2015-12-31T00:00:00"/>
    <x v="3"/>
    <n v="12"/>
    <n v="31"/>
    <n v="16034000000"/>
    <n v="6635000000"/>
    <n v="6610000000"/>
    <x v="0"/>
    <x v="4"/>
    <s v="Consumer Staples"/>
    <x v="47"/>
    <n v="6610000000"/>
    <n v="9399000000"/>
    <n v="2789000000"/>
    <n v="0.58619184233503807"/>
    <n v="0.17394287139827866"/>
  </r>
  <r>
    <n v="326"/>
    <s v="CLX"/>
    <s v="Year 1"/>
    <d v="2013-06-30T00:00:00"/>
    <x v="1"/>
    <n v="6"/>
    <n v="30"/>
    <n v="5533000000"/>
    <n v="3142000000"/>
    <n v="1291000000"/>
    <x v="103"/>
    <x v="4"/>
    <s v="Consumer Staples"/>
    <x v="47"/>
    <n v="1421000000"/>
    <n v="2391000000"/>
    <n v="970000000"/>
    <n v="0.43213446593168259"/>
    <n v="0.17531176576902224"/>
  </r>
  <r>
    <n v="327"/>
    <s v="CLX"/>
    <s v="Year 2"/>
    <d v="2014-06-30T00:00:00"/>
    <x v="2"/>
    <n v="6"/>
    <n v="30"/>
    <n v="5514000000"/>
    <n v="3158000000"/>
    <n v="1254000000"/>
    <x v="104"/>
    <x v="4"/>
    <s v="Consumer Staples"/>
    <x v="47"/>
    <n v="1379000000"/>
    <n v="2356000000"/>
    <n v="977000000"/>
    <n v="0.42727602466449044"/>
    <n v="0.17718534639100472"/>
  </r>
  <r>
    <n v="328"/>
    <s v="CLX"/>
    <s v="Year 3"/>
    <d v="2015-06-30T00:00:00"/>
    <x v="3"/>
    <n v="6"/>
    <n v="30"/>
    <n v="5655000000"/>
    <n v="3190000000"/>
    <n v="1321000000"/>
    <x v="105"/>
    <x v="4"/>
    <s v="Consumer Staples"/>
    <x v="47"/>
    <n v="1457000000"/>
    <n v="2465000000"/>
    <n v="1008000000"/>
    <n v="0.4358974358974359"/>
    <n v="0.17824933687002653"/>
  </r>
  <r>
    <n v="329"/>
    <s v="CLX"/>
    <s v="Year 4"/>
    <d v="2016-06-30T00:00:00"/>
    <x v="4"/>
    <n v="6"/>
    <n v="30"/>
    <n v="5761000000"/>
    <n v="3163000000"/>
    <n v="1393000000"/>
    <x v="106"/>
    <x v="4"/>
    <s v="Consumer Staples"/>
    <x v="47"/>
    <n v="1534000000"/>
    <n v="2598000000"/>
    <n v="1064000000"/>
    <n v="0.45096337441416423"/>
    <n v="0.18469015795868773"/>
  </r>
  <r>
    <n v="330"/>
    <s v="CMA"/>
    <s v="Year 1"/>
    <d v="2013-12-31T00:00:00"/>
    <x v="1"/>
    <n v="12"/>
    <n v="31"/>
    <n v="2666000000"/>
    <n v="55000000"/>
    <n v="1670000000"/>
    <x v="0"/>
    <x v="175"/>
    <s v="Financials"/>
    <x v="46"/>
    <n v="1716000000"/>
    <n v="2611000000"/>
    <n v="895000000"/>
    <n v="0.9793698424606152"/>
    <n v="0.33570892723180795"/>
  </r>
  <r>
    <n v="331"/>
    <s v="CMA"/>
    <s v="Year 2"/>
    <d v="2014-12-31T00:00:00"/>
    <x v="2"/>
    <n v="12"/>
    <n v="31"/>
    <n v="2607000000"/>
    <n v="45000000"/>
    <n v="1611000000"/>
    <x v="0"/>
    <x v="176"/>
    <s v="Financials"/>
    <x v="46"/>
    <n v="1638000000"/>
    <n v="2562000000"/>
    <n v="924000000"/>
    <n v="0.98273878020713468"/>
    <n v="0.35443037974683544"/>
  </r>
  <r>
    <n v="332"/>
    <s v="CMA"/>
    <s v="Year 3"/>
    <d v="2015-12-31T00:00:00"/>
    <x v="3"/>
    <n v="12"/>
    <n v="31"/>
    <n v="2819000000"/>
    <n v="43000000"/>
    <n v="1859000000"/>
    <x v="0"/>
    <x v="177"/>
    <s v="Financials"/>
    <x v="46"/>
    <n v="2006000000"/>
    <n v="2776000000"/>
    <n v="770000000"/>
    <n v="0.98474636395885062"/>
    <n v="0.27314650585313943"/>
  </r>
  <r>
    <n v="333"/>
    <s v="CMA"/>
    <s v="Year 4"/>
    <d v="2016-12-31T00:00:00"/>
    <x v="4"/>
    <n v="12"/>
    <n v="31"/>
    <n v="2960000000"/>
    <n v="40000000"/>
    <n v="1836000000"/>
    <x v="0"/>
    <x v="178"/>
    <s v="Financials"/>
    <x v="46"/>
    <n v="2084000000"/>
    <n v="2920000000"/>
    <n v="836000000"/>
    <n v="0.98648648648648651"/>
    <n v="0.28243243243243243"/>
  </r>
  <r>
    <n v="338"/>
    <s v="CMG"/>
    <s v="Year 1"/>
    <d v="2013-12-31T00:00:00"/>
    <x v="1"/>
    <n v="12"/>
    <n v="31"/>
    <n v="3214591000"/>
    <n v="2359822000"/>
    <n v="203733000"/>
    <x v="0"/>
    <x v="179"/>
    <s v="Consumer Discretionary"/>
    <x v="51"/>
    <n v="299787000"/>
    <n v="854769000"/>
    <n v="554982000"/>
    <n v="0.26590287846883165"/>
    <n v="0.1726446692596352"/>
  </r>
  <r>
    <n v="339"/>
    <s v="CMG"/>
    <s v="Year 2"/>
    <d v="2014-12-31T00:00:00"/>
    <x v="2"/>
    <n v="12"/>
    <n v="31"/>
    <n v="4108269000"/>
    <n v="2990513000"/>
    <n v="273897000"/>
    <x v="0"/>
    <x v="180"/>
    <s v="Consumer Discretionary"/>
    <x v="51"/>
    <n v="384371000"/>
    <n v="1117756000"/>
    <n v="733385000"/>
    <n v="0.27207468644336585"/>
    <n v="0.17851435726336323"/>
  </r>
  <r>
    <n v="340"/>
    <s v="CMG"/>
    <s v="Year 3"/>
    <d v="2015-12-31T00:00:00"/>
    <x v="3"/>
    <n v="12"/>
    <n v="31"/>
    <n v="4501223000"/>
    <n v="3326936000"/>
    <n v="250214000"/>
    <x v="0"/>
    <x v="181"/>
    <s v="Consumer Discretionary"/>
    <x v="51"/>
    <n v="380582000"/>
    <n v="1174287000"/>
    <n v="793705000"/>
    <n v="0.26088176480036651"/>
    <n v="0.17633096605078219"/>
  </r>
  <r>
    <n v="341"/>
    <s v="CMG"/>
    <s v="Year 4"/>
    <d v="2016-12-31T00:00:00"/>
    <x v="4"/>
    <n v="12"/>
    <n v="31"/>
    <n v="3904384000"/>
    <n v="3406170000"/>
    <n v="276240000"/>
    <x v="0"/>
    <x v="182"/>
    <s v="Consumer Discretionary"/>
    <x v="51"/>
    <n v="422608000"/>
    <n v="498214000"/>
    <n v="75606000"/>
    <n v="0.12760373979608564"/>
    <n v="1.9364386289873126E-2"/>
  </r>
  <r>
    <n v="342"/>
    <s v="CMI"/>
    <s v="Year 1"/>
    <d v="2013-12-31T00:00:00"/>
    <x v="1"/>
    <n v="12"/>
    <n v="31"/>
    <n v="17301000000"/>
    <n v="13021000000"/>
    <n v="1827000000"/>
    <x v="107"/>
    <x v="4"/>
    <s v="Industrials"/>
    <x v="52"/>
    <n v="2540000000"/>
    <n v="4280000000"/>
    <n v="1740000000"/>
    <n v="0.24738454424599732"/>
    <n v="0.10057222125888678"/>
  </r>
  <r>
    <n v="343"/>
    <s v="CMI"/>
    <s v="Year 2"/>
    <d v="2014-12-31T00:00:00"/>
    <x v="2"/>
    <n v="12"/>
    <n v="31"/>
    <n v="19221000000"/>
    <n v="14360000000"/>
    <n v="2112000000"/>
    <x v="108"/>
    <x v="4"/>
    <s v="Industrials"/>
    <x v="52"/>
    <n v="2866000000"/>
    <n v="4861000000"/>
    <n v="1995000000"/>
    <n v="0.25290047344050781"/>
    <n v="0.10379272670516622"/>
  </r>
  <r>
    <n v="344"/>
    <s v="CMI"/>
    <s v="Year 3"/>
    <d v="2015-12-31T00:00:00"/>
    <x v="3"/>
    <n v="12"/>
    <n v="31"/>
    <n v="19110000000"/>
    <n v="14163000000"/>
    <n v="2169000000"/>
    <x v="109"/>
    <x v="4"/>
    <s v="Industrials"/>
    <x v="52"/>
    <n v="2904000000"/>
    <n v="4947000000"/>
    <n v="2043000000"/>
    <n v="0.25886970172684454"/>
    <n v="0.10690737833594977"/>
  </r>
  <r>
    <n v="345"/>
    <s v="CMI"/>
    <s v="Year 4"/>
    <d v="2016-12-31T00:00:00"/>
    <x v="4"/>
    <n v="12"/>
    <n v="31"/>
    <n v="17509000000"/>
    <n v="13057000000"/>
    <n v="2189000000"/>
    <x v="110"/>
    <x v="4"/>
    <s v="Industrials"/>
    <x v="52"/>
    <n v="2825000000"/>
    <n v="4452000000"/>
    <n v="1627000000"/>
    <n v="0.2542692329659032"/>
    <n v="9.2923639271231942E-2"/>
  </r>
  <r>
    <n v="346"/>
    <s v="CMS"/>
    <s v="Year 1"/>
    <d v="2013-12-31T00:00:00"/>
    <x v="1"/>
    <n v="12"/>
    <n v="31"/>
    <n v="6566000000"/>
    <n v="4562000000"/>
    <n v="234000000"/>
    <x v="0"/>
    <x v="183"/>
    <s v="Utilities"/>
    <x v="10"/>
    <n v="862000000"/>
    <n v="2004000000"/>
    <n v="1142000000"/>
    <n v="0.30520865062442892"/>
    <n v="0.17392628693268353"/>
  </r>
  <r>
    <n v="347"/>
    <s v="CMS"/>
    <s v="Year 2"/>
    <d v="2014-12-31T00:00:00"/>
    <x v="2"/>
    <n v="12"/>
    <n v="31"/>
    <n v="7179000000"/>
    <n v="5090000000"/>
    <n v="252000000"/>
    <x v="0"/>
    <x v="184"/>
    <s v="Utilities"/>
    <x v="10"/>
    <n v="937000000"/>
    <n v="2089000000"/>
    <n v="1152000000"/>
    <n v="0.29098760273018531"/>
    <n v="0.16046803175929794"/>
  </r>
  <r>
    <n v="348"/>
    <s v="CMS"/>
    <s v="Year 3"/>
    <d v="2015-12-31T00:00:00"/>
    <x v="3"/>
    <n v="12"/>
    <n v="31"/>
    <n v="6456000000"/>
    <n v="4281000000"/>
    <n v="262000000"/>
    <x v="0"/>
    <x v="185"/>
    <s v="Utilities"/>
    <x v="10"/>
    <n v="1012000000"/>
    <n v="2175000000"/>
    <n v="1163000000"/>
    <n v="0.33689591078066916"/>
    <n v="0.18014250309789342"/>
  </r>
  <r>
    <n v="349"/>
    <s v="CMS"/>
    <s v="Year 4"/>
    <d v="2016-12-31T00:00:00"/>
    <x v="4"/>
    <n v="12"/>
    <n v="31"/>
    <n v="6399000000"/>
    <n v="4010000000"/>
    <n v="281000000"/>
    <x v="0"/>
    <x v="186"/>
    <s v="Utilities"/>
    <x v="10"/>
    <n v="1092000000"/>
    <n v="2389000000"/>
    <n v="1297000000"/>
    <n v="0.37333958431004843"/>
    <n v="0.20268791998749805"/>
  </r>
  <r>
    <n v="350"/>
    <s v="CNC"/>
    <s v="Year 1"/>
    <d v="2012-12-31T00:00:00"/>
    <x v="0"/>
    <n v="12"/>
    <n v="31"/>
    <n v="8110000000"/>
    <n v="6781000000"/>
    <n v="1105000000"/>
    <x v="0"/>
    <x v="187"/>
    <s v="Health Care"/>
    <x v="26"/>
    <n v="1193000000"/>
    <n v="1329000000"/>
    <n v="136000000"/>
    <n v="0.16387176325524044"/>
    <n v="1.6769420468557335E-2"/>
  </r>
  <r>
    <n v="351"/>
    <s v="CNC"/>
    <s v="Year 2"/>
    <d v="2013-12-31T00:00:00"/>
    <x v="1"/>
    <n v="12"/>
    <n v="31"/>
    <n v="10863000000"/>
    <n v="8995000000"/>
    <n v="1264000000"/>
    <x v="0"/>
    <x v="188"/>
    <s v="Health Care"/>
    <x v="26"/>
    <n v="1591000000"/>
    <n v="1868000000"/>
    <n v="277000000"/>
    <n v="0.17195986375770966"/>
    <n v="2.5499401638589707E-2"/>
  </r>
  <r>
    <n v="352"/>
    <s v="CNC"/>
    <s v="Year 3"/>
    <d v="2014-12-31T00:00:00"/>
    <x v="2"/>
    <n v="12"/>
    <n v="31"/>
    <n v="16560000000"/>
    <n v="12678000000"/>
    <n v="2012000000"/>
    <x v="0"/>
    <x v="189"/>
    <s v="Health Care"/>
    <x v="26"/>
    <n v="3418000000"/>
    <n v="3882000000"/>
    <n v="464000000"/>
    <n v="0.23442028985507246"/>
    <n v="2.8019323671497585E-2"/>
  </r>
  <r>
    <n v="353"/>
    <s v="CNC"/>
    <s v="Year 4"/>
    <d v="2015-12-31T00:00:00"/>
    <x v="3"/>
    <n v="12"/>
    <n v="31"/>
    <n v="22760000000"/>
    <n v="17242000000"/>
    <n v="2977000000"/>
    <x v="0"/>
    <x v="190"/>
    <s v="Health Care"/>
    <x v="26"/>
    <n v="4813000000"/>
    <n v="5518000000"/>
    <n v="705000000"/>
    <n v="0.24244288224956068"/>
    <n v="3.0975395430579963E-2"/>
  </r>
  <r>
    <n v="354"/>
    <s v="CNP"/>
    <s v="Year 1"/>
    <d v="2012-12-31T00:00:00"/>
    <x v="0"/>
    <n v="12"/>
    <n v="31"/>
    <n v="7452000000"/>
    <n v="4747000000"/>
    <n v="365000000"/>
    <x v="0"/>
    <x v="191"/>
    <s v="Utilities"/>
    <x v="10"/>
    <n v="1415000000"/>
    <n v="2705000000"/>
    <n v="1290000000"/>
    <n v="0.36298980139559844"/>
    <n v="0.17310789049919484"/>
  </r>
  <r>
    <n v="355"/>
    <s v="CNP"/>
    <s v="Year 2"/>
    <d v="2013-12-31T00:00:00"/>
    <x v="1"/>
    <n v="12"/>
    <n v="31"/>
    <n v="8106000000"/>
    <n v="5755000000"/>
    <n v="387000000"/>
    <x v="0"/>
    <x v="192"/>
    <s v="Utilities"/>
    <x v="10"/>
    <n v="1341000000"/>
    <n v="2351000000"/>
    <n v="1010000000"/>
    <n v="0.29003207500616823"/>
    <n v="0.12459906242289662"/>
  </r>
  <r>
    <n v="356"/>
    <s v="CNP"/>
    <s v="Year 3"/>
    <d v="2014-12-31T00:00:00"/>
    <x v="2"/>
    <n v="12"/>
    <n v="31"/>
    <n v="9226000000"/>
    <n v="6890000000"/>
    <n v="388000000"/>
    <x v="0"/>
    <x v="193"/>
    <s v="Utilities"/>
    <x v="10"/>
    <n v="1401000000"/>
    <n v="2336000000"/>
    <n v="935000000"/>
    <n v="0.2531974853674398"/>
    <n v="0.10134402774766962"/>
  </r>
  <r>
    <n v="357"/>
    <s v="CNP"/>
    <s v="Year 4"/>
    <d v="2015-12-31T00:00:00"/>
    <x v="3"/>
    <n v="12"/>
    <n v="31"/>
    <n v="7386000000"/>
    <n v="5109000000"/>
    <n v="374000000"/>
    <x v="0"/>
    <x v="194"/>
    <s v="Utilities"/>
    <x v="10"/>
    <n v="1344000000"/>
    <n v="2277000000"/>
    <n v="933000000"/>
    <n v="0.3082859463850528"/>
    <n v="0.12632006498781478"/>
  </r>
  <r>
    <n v="358"/>
    <s v="COF"/>
    <s v="Year 1"/>
    <d v="2012-12-31T00:00:00"/>
    <x v="0"/>
    <n v="12"/>
    <n v="31"/>
    <n v="23771000000"/>
    <n v="1403000000"/>
    <n v="11188000000"/>
    <x v="0"/>
    <x v="195"/>
    <s v="Financials"/>
    <x v="34"/>
    <n v="16212000000"/>
    <n v="22368000000"/>
    <n v="6156000000"/>
    <n v="0.94097850321820709"/>
    <n v="0.25897101510243575"/>
  </r>
  <r>
    <n v="359"/>
    <s v="COF"/>
    <s v="Year 2"/>
    <d v="2013-12-31T00:00:00"/>
    <x v="1"/>
    <n v="12"/>
    <n v="31"/>
    <n v="24176000000"/>
    <n v="1241000000"/>
    <n v="11682000000"/>
    <x v="0"/>
    <x v="196"/>
    <s v="Financials"/>
    <x v="34"/>
    <n v="15806000000"/>
    <n v="22935000000"/>
    <n v="7129000000"/>
    <n v="0.948668100595632"/>
    <n v="0.29487921906022502"/>
  </r>
  <r>
    <n v="360"/>
    <s v="COF"/>
    <s v="Year 3"/>
    <d v="2014-12-31T00:00:00"/>
    <x v="2"/>
    <n v="12"/>
    <n v="31"/>
    <n v="23869000000"/>
    <n v="1088000000"/>
    <n v="11648000000"/>
    <x v="0"/>
    <x v="197"/>
    <s v="Financials"/>
    <x v="34"/>
    <n v="15721000000"/>
    <n v="22781000000"/>
    <n v="7060000000"/>
    <n v="0.95441786417529018"/>
    <n v="0.29578113871548872"/>
  </r>
  <r>
    <n v="361"/>
    <s v="COF"/>
    <s v="Year 4"/>
    <d v="2015-12-31T00:00:00"/>
    <x v="3"/>
    <n v="12"/>
    <n v="31"/>
    <n v="25038000000"/>
    <n v="1091000000"/>
    <n v="12566000000"/>
    <x v="0"/>
    <x v="198"/>
    <s v="Financials"/>
    <x v="34"/>
    <n v="17532000000"/>
    <n v="23947000000"/>
    <n v="6415000000"/>
    <n v="0.95642623212716671"/>
    <n v="0.2562105599488777"/>
  </r>
  <r>
    <n v="362"/>
    <s v="COG"/>
    <s v="Year 1"/>
    <d v="2012-12-31T00:00:00"/>
    <x v="0"/>
    <n v="12"/>
    <n v="31"/>
    <n v="1204546000"/>
    <n v="290054000"/>
    <n v="170113000"/>
    <x v="0"/>
    <x v="199"/>
    <s v="Energy"/>
    <x v="27"/>
    <n v="621518000"/>
    <n v="914492000"/>
    <n v="292974000"/>
    <n v="0.75920056187144369"/>
    <n v="0.2432235879742243"/>
  </r>
  <r>
    <n v="363"/>
    <s v="COG"/>
    <s v="Year 2"/>
    <d v="2013-12-31T00:00:00"/>
    <x v="1"/>
    <n v="12"/>
    <n v="31"/>
    <n v="1746278000"/>
    <n v="400281000"/>
    <n v="147651000"/>
    <x v="0"/>
    <x v="200"/>
    <s v="Energy"/>
    <x v="27"/>
    <n v="798703000"/>
    <n v="1345997000"/>
    <n v="547294000"/>
    <n v="0.77078048283263034"/>
    <n v="0.31340599835764982"/>
  </r>
  <r>
    <n v="364"/>
    <s v="COG"/>
    <s v="Year 3"/>
    <d v="2014-12-31T00:00:00"/>
    <x v="2"/>
    <n v="12"/>
    <n v="31"/>
    <n v="2173011000"/>
    <n v="524880000"/>
    <n v="129602000"/>
    <x v="0"/>
    <x v="201"/>
    <s v="Energy"/>
    <x v="27"/>
    <n v="762362000"/>
    <n v="1648131000"/>
    <n v="885769000"/>
    <n v="0.75845497330662381"/>
    <n v="0.40762287903742778"/>
  </r>
  <r>
    <n v="365"/>
    <s v="COG"/>
    <s v="Year 4"/>
    <d v="2015-12-31T00:00:00"/>
    <x v="3"/>
    <n v="12"/>
    <n v="31"/>
    <n v="1357150000"/>
    <n v="580994000"/>
    <n v="112253000"/>
    <x v="0"/>
    <x v="202"/>
    <s v="Energy"/>
    <x v="27"/>
    <n v="734464000"/>
    <n v="776156000"/>
    <n v="41692000"/>
    <n v="0.57190141104520498"/>
    <n v="3.0720259367055962E-2"/>
  </r>
  <r>
    <n v="366"/>
    <s v="COL"/>
    <s v="Year 1"/>
    <d v="2013-09-30T00:00:00"/>
    <x v="1"/>
    <n v="9"/>
    <n v="30"/>
    <n v="4474000000"/>
    <n v="3103000000"/>
    <n v="495000000"/>
    <x v="0"/>
    <x v="4"/>
    <s v="Industrials"/>
    <x v="53"/>
    <n v="495000000"/>
    <n v="1371000000"/>
    <n v="876000000"/>
    <n v="0.3064371926687528"/>
    <n v="0.19579794367456416"/>
  </r>
  <r>
    <n v="367"/>
    <s v="COL"/>
    <s v="Year 2"/>
    <d v="2014-09-30T00:00:00"/>
    <x v="2"/>
    <n v="9"/>
    <n v="30"/>
    <n v="4979000000"/>
    <n v="3469000000"/>
    <n v="594000000"/>
    <x v="0"/>
    <x v="4"/>
    <s v="Industrials"/>
    <x v="53"/>
    <n v="594000000"/>
    <n v="1510000000"/>
    <n v="916000000"/>
    <n v="0.30327374974894561"/>
    <n v="0.18397268527816832"/>
  </r>
  <r>
    <n v="368"/>
    <s v="COL"/>
    <s v="Year 3"/>
    <d v="2015-09-30T00:00:00"/>
    <x v="3"/>
    <n v="9"/>
    <n v="30"/>
    <n v="5244000000"/>
    <n v="3630000000"/>
    <n v="606000000"/>
    <x v="0"/>
    <x v="4"/>
    <s v="Industrials"/>
    <x v="53"/>
    <n v="606000000"/>
    <n v="1614000000"/>
    <n v="1008000000"/>
    <n v="0.30778032036613268"/>
    <n v="0.19221967963386727"/>
  </r>
  <r>
    <n v="369"/>
    <s v="COL"/>
    <s v="Year 4"/>
    <d v="2016-09-30T00:00:00"/>
    <x v="4"/>
    <n v="9"/>
    <n v="30"/>
    <n v="5259000000"/>
    <n v="3642000000"/>
    <n v="638000000"/>
    <x v="0"/>
    <x v="4"/>
    <s v="Industrials"/>
    <x v="53"/>
    <n v="638000000"/>
    <n v="1617000000"/>
    <n v="979000000"/>
    <n v="0.30747290359383916"/>
    <n v="0.18615706408062369"/>
  </r>
  <r>
    <n v="370"/>
    <s v="COO"/>
    <s v="Year 1"/>
    <d v="2013-10-31T00:00:00"/>
    <x v="1"/>
    <n v="10"/>
    <n v="31"/>
    <n v="1587725000"/>
    <n v="560917000"/>
    <n v="610735000"/>
    <x v="111"/>
    <x v="203"/>
    <s v="Health Care"/>
    <x v="54"/>
    <n v="699801000"/>
    <n v="1026808000"/>
    <n v="327007000"/>
    <n v="0.64671652836605831"/>
    <n v="0.20595947031129447"/>
  </r>
  <r>
    <n v="371"/>
    <s v="COO"/>
    <s v="Year 2"/>
    <d v="2014-10-31T00:00:00"/>
    <x v="2"/>
    <n v="10"/>
    <n v="31"/>
    <n v="1717776000"/>
    <n v="626206000"/>
    <n v="683115000"/>
    <x v="112"/>
    <x v="204"/>
    <s v="Health Care"/>
    <x v="54"/>
    <n v="785084000"/>
    <n v="1091570000"/>
    <n v="306486000"/>
    <n v="0.63545537951397624"/>
    <n v="0.17842023639869226"/>
  </r>
  <r>
    <n v="372"/>
    <s v="COO"/>
    <s v="Year 3"/>
    <d v="2015-10-31T00:00:00"/>
    <x v="3"/>
    <n v="10"/>
    <n v="31"/>
    <n v="1797060000"/>
    <n v="726798000"/>
    <n v="712543000"/>
    <x v="113"/>
    <x v="205"/>
    <s v="Health Care"/>
    <x v="54"/>
    <n v="833591000"/>
    <n v="1070262000"/>
    <n v="236671000"/>
    <n v="0.59556275249574298"/>
    <n v="0.13169899725106562"/>
  </r>
  <r>
    <n v="373"/>
    <s v="COO"/>
    <s v="Year 4"/>
    <d v="2016-10-31T00:00:00"/>
    <x v="4"/>
    <n v="10"/>
    <n v="31"/>
    <n v="1966814000"/>
    <n v="793735000"/>
    <n v="722798000"/>
    <x v="114"/>
    <x v="206"/>
    <s v="Health Care"/>
    <x v="54"/>
    <n v="848999000"/>
    <n v="1173079000"/>
    <n v="324080000"/>
    <n v="0.59643616529066801"/>
    <n v="0.16477409658462874"/>
  </r>
  <r>
    <n v="374"/>
    <s v="COST"/>
    <s v="Year 1"/>
    <d v="2013-09-01T00:00:00"/>
    <x v="1"/>
    <n v="9"/>
    <n v="1"/>
    <n v="105156000000"/>
    <n v="91948000000"/>
    <n v="10104000000"/>
    <x v="0"/>
    <x v="4"/>
    <s v="Consumer Staples"/>
    <x v="55"/>
    <n v="10104000000"/>
    <n v="13208000000"/>
    <n v="3104000000"/>
    <n v="0.12560386473429952"/>
    <n v="2.9518049374263E-2"/>
  </r>
  <r>
    <n v="375"/>
    <s v="COST"/>
    <s v="Year 2"/>
    <d v="2014-08-31T00:00:00"/>
    <x v="2"/>
    <n v="8"/>
    <n v="31"/>
    <n v="112640000000"/>
    <n v="98458000000"/>
    <n v="10899000000"/>
    <x v="0"/>
    <x v="4"/>
    <s v="Consumer Staples"/>
    <x v="55"/>
    <n v="10899000000"/>
    <n v="14182000000"/>
    <n v="3283000000"/>
    <n v="0.12590553977272723"/>
    <n v="2.9145951704545453E-2"/>
  </r>
  <r>
    <n v="376"/>
    <s v="COST"/>
    <s v="Year 3"/>
    <d v="2015-08-30T00:00:00"/>
    <x v="3"/>
    <n v="8"/>
    <n v="30"/>
    <n v="116199000000"/>
    <n v="101065000000"/>
    <n v="11445000000"/>
    <x v="0"/>
    <x v="4"/>
    <s v="Consumer Staples"/>
    <x v="55"/>
    <n v="11445000000"/>
    <n v="15134000000"/>
    <n v="3689000000"/>
    <n v="0.13024208469952414"/>
    <n v="3.1747261164037553E-2"/>
  </r>
  <r>
    <n v="377"/>
    <s v="COST"/>
    <s v="Year 4"/>
    <d v="2016-08-28T00:00:00"/>
    <x v="4"/>
    <n v="8"/>
    <n v="28"/>
    <n v="118719000000"/>
    <n v="102901000000"/>
    <n v="12068000000"/>
    <x v="0"/>
    <x v="4"/>
    <s v="Consumer Staples"/>
    <x v="55"/>
    <n v="12068000000"/>
    <n v="15818000000"/>
    <n v="3750000000"/>
    <n v="0.13323899291604546"/>
    <n v="3.1587193288353167E-2"/>
  </r>
  <r>
    <n v="378"/>
    <s v="COTY"/>
    <s v="Year 1"/>
    <d v="2003-06-30T00:00:00"/>
    <x v="5"/>
    <n v="6"/>
    <n v="30"/>
    <n v="1577000"/>
    <n v="258000"/>
    <n v="2410000"/>
    <x v="115"/>
    <x v="4"/>
    <s v="Consumer Staples"/>
    <x v="56"/>
    <n v="2475000"/>
    <n v="1319000"/>
    <n v="-1156000"/>
    <n v="0.83639822447685486"/>
    <n v="-0.73303741280913126"/>
  </r>
  <r>
    <n v="379"/>
    <s v="COTY"/>
    <s v="Year 2"/>
    <d v="2004-06-30T00:00:00"/>
    <x v="6"/>
    <n v="6"/>
    <n v="30"/>
    <n v="1514000"/>
    <n v="142000"/>
    <n v="3940000"/>
    <x v="116"/>
    <x v="207"/>
    <s v="Consumer Staples"/>
    <x v="56"/>
    <n v="4133000"/>
    <n v="1372000"/>
    <n v="-2761000"/>
    <n v="0.90620871862615582"/>
    <n v="-1.8236459709379129"/>
  </r>
  <r>
    <n v="380"/>
    <s v="COTY"/>
    <s v="Year 3"/>
    <d v="2006-02-28T00:00:00"/>
    <x v="7"/>
    <n v="2"/>
    <n v="28"/>
    <n v="79562000"/>
    <n v="75508000"/>
    <n v="15359000"/>
    <x v="0"/>
    <x v="4"/>
    <s v="Consumer Staples"/>
    <x v="56"/>
    <n v="15359000"/>
    <n v="4054000"/>
    <n v="-11305000"/>
    <n v="5.0953973002186959E-2"/>
    <n v="-0.14209044518740102"/>
  </r>
  <r>
    <n v="381"/>
    <s v="COTY"/>
    <s v="Year 4"/>
    <d v="2007-02-28T00:00:00"/>
    <x v="8"/>
    <n v="2"/>
    <n v="28"/>
    <n v="99642000"/>
    <n v="84477000"/>
    <n v="25853000"/>
    <x v="0"/>
    <x v="4"/>
    <s v="Consumer Staples"/>
    <x v="56"/>
    <n v="25853000"/>
    <n v="15165000"/>
    <n v="-10688000"/>
    <n v="0.15219485759017282"/>
    <n v="-0.10726400513839546"/>
  </r>
  <r>
    <n v="382"/>
    <s v="CPB"/>
    <s v="Year 1"/>
    <d v="2013-07-28T00:00:00"/>
    <x v="1"/>
    <n v="7"/>
    <n v="28"/>
    <n v="8052000000"/>
    <n v="5140000000"/>
    <n v="1653000000"/>
    <x v="117"/>
    <x v="4"/>
    <s v="Consumer Staples"/>
    <x v="40"/>
    <n v="1781000000"/>
    <n v="2912000000"/>
    <n v="1131000000"/>
    <n v="0.36164927968206662"/>
    <n v="0.14046199701937406"/>
  </r>
  <r>
    <n v="383"/>
    <s v="CPB"/>
    <s v="Year 2"/>
    <d v="2014-08-03T00:00:00"/>
    <x v="2"/>
    <n v="8"/>
    <n v="3"/>
    <n v="8268000000"/>
    <n v="5297000000"/>
    <n v="1527000000"/>
    <x v="118"/>
    <x v="4"/>
    <s v="Consumer Staples"/>
    <x v="40"/>
    <n v="1649000000"/>
    <n v="2971000000"/>
    <n v="1322000000"/>
    <n v="0.35933720367682631"/>
    <n v="0.15989356555394291"/>
  </r>
  <r>
    <n v="384"/>
    <s v="CPB"/>
    <s v="Year 3"/>
    <d v="2015-08-02T00:00:00"/>
    <x v="3"/>
    <n v="8"/>
    <n v="2"/>
    <n v="8082000000"/>
    <n v="5300000000"/>
    <n v="1509000000"/>
    <x v="119"/>
    <x v="4"/>
    <s v="Consumer Staples"/>
    <x v="40"/>
    <n v="1626000000"/>
    <n v="2782000000"/>
    <n v="1156000000"/>
    <n v="0.34422172729522393"/>
    <n v="0.14303390249938133"/>
  </r>
  <r>
    <n v="385"/>
    <s v="CPB"/>
    <s v="Year 4"/>
    <d v="2016-07-31T00:00:00"/>
    <x v="4"/>
    <n v="7"/>
    <n v="31"/>
    <n v="7961000000"/>
    <n v="5181000000"/>
    <n v="1665000000"/>
    <x v="120"/>
    <x v="4"/>
    <s v="Consumer Staples"/>
    <x v="40"/>
    <n v="1789000000"/>
    <n v="2780000000"/>
    <n v="991000000"/>
    <n v="0.34920236151237283"/>
    <n v="0.12448184901394298"/>
  </r>
  <r>
    <n v="386"/>
    <s v="CRM"/>
    <s v="Year 1"/>
    <d v="2013-01-31T00:00:00"/>
    <x v="1"/>
    <n v="1"/>
    <n v="31"/>
    <n v="3050195000"/>
    <n v="683579000"/>
    <n v="2047847000"/>
    <x v="121"/>
    <x v="4"/>
    <s v="Information Technology"/>
    <x v="16"/>
    <n v="2477326000"/>
    <n v="2366616000"/>
    <n v="-110710000"/>
    <n v="0.7758900660449578"/>
    <n v="-3.6296040089240193E-2"/>
  </r>
  <r>
    <n v="387"/>
    <s v="CRM"/>
    <s v="Year 2"/>
    <d v="2014-01-31T00:00:00"/>
    <x v="2"/>
    <n v="1"/>
    <n v="31"/>
    <n v="4071003000"/>
    <n v="968428000"/>
    <n v="2764851000"/>
    <x v="122"/>
    <x v="4"/>
    <s v="Information Technology"/>
    <x v="16"/>
    <n v="3388649000"/>
    <n v="3102575000"/>
    <n v="-286074000"/>
    <n v="0.76211562605087735"/>
    <n v="-7.0271134656496204E-2"/>
  </r>
  <r>
    <n v="388"/>
    <s v="CRM"/>
    <s v="Year 3"/>
    <d v="2015-01-31T00:00:00"/>
    <x v="3"/>
    <n v="1"/>
    <n v="31"/>
    <n v="5373586000"/>
    <n v="1289270000"/>
    <n v="3437032000"/>
    <x v="123"/>
    <x v="4"/>
    <s v="Information Technology"/>
    <x v="16"/>
    <n v="4229949000"/>
    <n v="4084316000"/>
    <n v="-145633000"/>
    <n v="0.76007269633350982"/>
    <n v="-2.7101641250368003E-2"/>
  </r>
  <r>
    <n v="389"/>
    <s v="CRM"/>
    <s v="Year 4"/>
    <d v="2016-01-31T00:00:00"/>
    <x v="4"/>
    <n v="1"/>
    <n v="31"/>
    <n v="6667216000"/>
    <n v="1654548000"/>
    <n v="3951445000"/>
    <x v="124"/>
    <x v="4"/>
    <s v="Information Technology"/>
    <x v="16"/>
    <n v="4897745000"/>
    <n v="5012668000"/>
    <n v="114923000"/>
    <n v="0.75183824852832126"/>
    <n v="1.7237029668755295E-2"/>
  </r>
  <r>
    <n v="390"/>
    <s v="CSCO"/>
    <s v="Year 1"/>
    <d v="2013-07-27T00:00:00"/>
    <x v="1"/>
    <n v="7"/>
    <n v="27"/>
    <n v="48607000000"/>
    <n v="19167000000"/>
    <n v="11802000000"/>
    <x v="125"/>
    <x v="122"/>
    <s v="Information Technology"/>
    <x v="57"/>
    <n v="18139000000"/>
    <n v="29440000000"/>
    <n v="11301000000"/>
    <n v="0.60567407986503996"/>
    <n v="0.2324973769210196"/>
  </r>
  <r>
    <n v="391"/>
    <s v="CSCO"/>
    <s v="Year 2"/>
    <d v="2014-07-26T00:00:00"/>
    <x v="2"/>
    <n v="7"/>
    <n v="26"/>
    <n v="47142000000"/>
    <n v="19373000000"/>
    <n v="11437000000"/>
    <x v="126"/>
    <x v="208"/>
    <s v="Information Technology"/>
    <x v="57"/>
    <n v="18006000000"/>
    <n v="27769000000"/>
    <n v="9763000000"/>
    <n v="0.58905010394128376"/>
    <n v="0.20709770480675407"/>
  </r>
  <r>
    <n v="392"/>
    <s v="CSCO"/>
    <s v="Year 3"/>
    <d v="2015-07-25T00:00:00"/>
    <x v="3"/>
    <n v="7"/>
    <n v="25"/>
    <n v="49161000000"/>
    <n v="19480000000"/>
    <n v="11861000000"/>
    <x v="127"/>
    <x v="209"/>
    <s v="Information Technology"/>
    <x v="57"/>
    <n v="18427000000"/>
    <n v="29681000000"/>
    <n v="11254000000"/>
    <n v="0.60375094078639568"/>
    <n v="0.22892129940399911"/>
  </r>
  <r>
    <n v="393"/>
    <s v="CSCO"/>
    <s v="Year 4"/>
    <d v="2016-07-30T00:00:00"/>
    <x v="4"/>
    <n v="7"/>
    <n v="30"/>
    <n v="49247000000"/>
    <n v="18287000000"/>
    <n v="11433000000"/>
    <x v="128"/>
    <x v="210"/>
    <s v="Information Technology"/>
    <x v="57"/>
    <n v="18032000000"/>
    <n v="30960000000"/>
    <n v="12928000000"/>
    <n v="0.62866773610575266"/>
    <n v="0.26251345259609721"/>
  </r>
  <r>
    <n v="394"/>
    <s v="CSRA"/>
    <s v="Year 1"/>
    <d v="2015-04-03T00:00:00"/>
    <x v="3"/>
    <n v="4"/>
    <n v="3"/>
    <n v="4069746000"/>
    <n v="3282301000"/>
    <n v="194207000"/>
    <x v="0"/>
    <x v="211"/>
    <s v="Information Technology"/>
    <x v="58"/>
    <n v="331265000"/>
    <n v="787445000"/>
    <n v="456180000"/>
    <n v="0.19348750511702695"/>
    <n v="0.11209053341412462"/>
  </r>
  <r>
    <n v="395"/>
    <s v="CSRA"/>
    <s v="Year 2"/>
    <d v="2016-04-01T00:00:00"/>
    <x v="4"/>
    <n v="4"/>
    <n v="1"/>
    <n v="4250447000"/>
    <n v="3575631000"/>
    <n v="187244000"/>
    <x v="0"/>
    <x v="212"/>
    <s v="Information Technology"/>
    <x v="58"/>
    <n v="369486000"/>
    <n v="674816000"/>
    <n v="305330000"/>
    <n v="0.15876353710562674"/>
    <n v="7.1834797610698359E-2"/>
  </r>
  <r>
    <n v="396"/>
    <s v="CSX"/>
    <s v="Year 1"/>
    <d v="2013-12-31T00:00:00"/>
    <x v="1"/>
    <n v="12"/>
    <n v="31"/>
    <n v="12026000000"/>
    <n v="3931000000"/>
    <n v="3518000000"/>
    <x v="0"/>
    <x v="213"/>
    <s v="Industrials"/>
    <x v="59"/>
    <n v="4622000000"/>
    <n v="8095000000"/>
    <n v="3473000000"/>
    <n v="0.67312489605853987"/>
    <n v="0.28879095293530682"/>
  </r>
  <r>
    <n v="397"/>
    <s v="CSX"/>
    <s v="Year 2"/>
    <d v="2014-12-26T00:00:00"/>
    <x v="2"/>
    <n v="12"/>
    <n v="26"/>
    <n v="12669000000"/>
    <n v="4100000000"/>
    <n v="3805000000"/>
    <x v="0"/>
    <x v="214"/>
    <s v="Industrials"/>
    <x v="59"/>
    <n v="4956000000"/>
    <n v="8569000000"/>
    <n v="3613000000"/>
    <n v="0.67637540453074441"/>
    <n v="0.28518430815376117"/>
  </r>
  <r>
    <n v="398"/>
    <s v="CSX"/>
    <s v="Year 3"/>
    <d v="2015-12-25T00:00:00"/>
    <x v="3"/>
    <n v="12"/>
    <n v="25"/>
    <n v="11811000000"/>
    <n v="3293000000"/>
    <n v="3726000000"/>
    <x v="0"/>
    <x v="215"/>
    <s v="Industrials"/>
    <x v="59"/>
    <n v="4934000000"/>
    <n v="8518000000"/>
    <n v="3584000000"/>
    <n v="0.72119210905088482"/>
    <n v="0.30344594022521376"/>
  </r>
  <r>
    <n v="399"/>
    <s v="CSX"/>
    <s v="Year 4"/>
    <d v="2016-12-30T00:00:00"/>
    <x v="4"/>
    <n v="12"/>
    <n v="30"/>
    <n v="11069000000"/>
    <n v="2782000000"/>
    <n v="3597000000"/>
    <x v="0"/>
    <x v="216"/>
    <s v="Industrials"/>
    <x v="59"/>
    <n v="4898000000"/>
    <n v="8287000000"/>
    <n v="3389000000"/>
    <n v="0.74866744963411325"/>
    <n v="0.30617038576203814"/>
  </r>
  <r>
    <n v="400"/>
    <s v="CTAS"/>
    <s v="Year 1"/>
    <d v="2013-05-31T00:00:00"/>
    <x v="1"/>
    <n v="5"/>
    <n v="31"/>
    <n v="4245964000"/>
    <n v="2492655000"/>
    <n v="1187331000"/>
    <x v="0"/>
    <x v="4"/>
    <s v="Industrials"/>
    <x v="60"/>
    <n v="1187331000"/>
    <n v="1753309000"/>
    <n v="565978000"/>
    <n v="0.41293543704091695"/>
    <n v="0.13329788005739096"/>
  </r>
  <r>
    <n v="401"/>
    <s v="CTAS"/>
    <s v="Year 2"/>
    <d v="2014-05-31T00:00:00"/>
    <x v="2"/>
    <n v="5"/>
    <n v="31"/>
    <n v="4193844000"/>
    <n v="2444085000"/>
    <n v="1147039000"/>
    <x v="0"/>
    <x v="4"/>
    <s v="Industrials"/>
    <x v="60"/>
    <n v="1147039000"/>
    <n v="1749759000"/>
    <n v="602720000"/>
    <n v="0.41722081221905249"/>
    <n v="0.14371540763080362"/>
  </r>
  <r>
    <n v="402"/>
    <s v="CTAS"/>
    <s v="Year 3"/>
    <d v="2015-05-31T00:00:00"/>
    <x v="3"/>
    <n v="5"/>
    <n v="31"/>
    <n v="4476886000"/>
    <n v="2555549000"/>
    <n v="1224930000"/>
    <x v="0"/>
    <x v="4"/>
    <s v="Industrials"/>
    <x v="60"/>
    <n v="1224930000"/>
    <n v="1921337000"/>
    <n v="696407000"/>
    <n v="0.42916817627252513"/>
    <n v="0.15555611646130815"/>
  </r>
  <r>
    <n v="403"/>
    <s v="CTAS"/>
    <s v="Year 4"/>
    <d v="2016-05-31T00:00:00"/>
    <x v="4"/>
    <n v="5"/>
    <n v="31"/>
    <n v="4905458000"/>
    <n v="2775588000"/>
    <n v="1348122000"/>
    <x v="0"/>
    <x v="4"/>
    <s v="Industrials"/>
    <x v="60"/>
    <n v="1348122000"/>
    <n v="2129870000"/>
    <n v="781748000"/>
    <n v="0.43418371944067202"/>
    <n v="0.15936289740937543"/>
  </r>
  <r>
    <n v="404"/>
    <s v="CTL"/>
    <s v="Year 1"/>
    <d v="2012-12-31T00:00:00"/>
    <x v="0"/>
    <n v="12"/>
    <n v="31"/>
    <n v="18376000000"/>
    <n v="7639000000"/>
    <n v="3244000000"/>
    <x v="0"/>
    <x v="217"/>
    <s v="Telecommunications Services"/>
    <x v="61"/>
    <n v="8024000000"/>
    <n v="10737000000"/>
    <n v="2713000000"/>
    <n v="0.58429473225946893"/>
    <n v="0.14763822377013497"/>
  </r>
  <r>
    <n v="405"/>
    <s v="CTL"/>
    <s v="Year 2"/>
    <d v="2013-12-31T00:00:00"/>
    <x v="1"/>
    <n v="12"/>
    <n v="31"/>
    <n v="18095000000"/>
    <n v="7507000000"/>
    <n v="3502000000"/>
    <x v="0"/>
    <x v="218"/>
    <s v="Telecommunications Services"/>
    <x v="61"/>
    <n v="8043000000"/>
    <n v="10588000000"/>
    <n v="2545000000"/>
    <n v="0.58513401492124895"/>
    <n v="0.14064658745509809"/>
  </r>
  <r>
    <n v="406"/>
    <s v="CTL"/>
    <s v="Year 3"/>
    <d v="2014-12-31T00:00:00"/>
    <x v="2"/>
    <n v="12"/>
    <n v="31"/>
    <n v="18031000000"/>
    <n v="7846000000"/>
    <n v="3347000000"/>
    <x v="0"/>
    <x v="219"/>
    <s v="Telecommunications Services"/>
    <x v="61"/>
    <n v="7775000000"/>
    <n v="10185000000"/>
    <n v="2410000000"/>
    <n v="0.56486051799678338"/>
    <n v="0.1336586989074372"/>
  </r>
  <r>
    <n v="407"/>
    <s v="CTL"/>
    <s v="Year 4"/>
    <d v="2015-12-31T00:00:00"/>
    <x v="3"/>
    <n v="12"/>
    <n v="31"/>
    <n v="17900000000"/>
    <n v="7778000000"/>
    <n v="3328000000"/>
    <x v="0"/>
    <x v="220"/>
    <s v="Telecommunications Services"/>
    <x v="61"/>
    <n v="7517000000"/>
    <n v="10122000000"/>
    <n v="2605000000"/>
    <n v="0.56547486033519556"/>
    <n v="0.14553072625698324"/>
  </r>
  <r>
    <n v="408"/>
    <s v="CTSH"/>
    <s v="Year 1"/>
    <d v="2012-12-31T00:00:00"/>
    <x v="0"/>
    <n v="12"/>
    <n v="31"/>
    <n v="7346472000"/>
    <n v="4278241000"/>
    <n v="1557646000"/>
    <x v="0"/>
    <x v="221"/>
    <s v="Information Technology"/>
    <x v="58"/>
    <n v="1706735000"/>
    <n v="3068231000"/>
    <n v="1361496000"/>
    <n v="0.4176468650530486"/>
    <n v="0.18532650774412535"/>
  </r>
  <r>
    <n v="409"/>
    <s v="CTSH"/>
    <s v="Year 2"/>
    <d v="2013-12-31T00:00:00"/>
    <x v="1"/>
    <n v="12"/>
    <n v="31"/>
    <n v="8843200000"/>
    <n v="5265500000"/>
    <n v="1727600000"/>
    <x v="0"/>
    <x v="222"/>
    <s v="Information Technology"/>
    <x v="58"/>
    <n v="1899800000"/>
    <n v="3577700000"/>
    <n v="1677900000"/>
    <n v="0.40457074362221823"/>
    <n v="0.18973900850370906"/>
  </r>
  <r>
    <n v="410"/>
    <s v="CTSH"/>
    <s v="Year 3"/>
    <d v="2014-12-31T00:00:00"/>
    <x v="2"/>
    <n v="12"/>
    <n v="31"/>
    <n v="10262700000"/>
    <n v="6141100000"/>
    <n v="2037000000"/>
    <x v="0"/>
    <x v="223"/>
    <s v="Information Technology"/>
    <x v="58"/>
    <n v="2236700000"/>
    <n v="4121600000"/>
    <n v="1884900000"/>
    <n v="0.4016097128435987"/>
    <n v="0.18366511736677482"/>
  </r>
  <r>
    <n v="411"/>
    <s v="CTSH"/>
    <s v="Year 4"/>
    <d v="2015-12-31T00:00:00"/>
    <x v="3"/>
    <n v="12"/>
    <n v="31"/>
    <n v="12416000000"/>
    <n v="7440200000"/>
    <n v="2508600000"/>
    <x v="0"/>
    <x v="224"/>
    <s v="Information Technology"/>
    <x v="58"/>
    <n v="2833800000"/>
    <n v="4975800000"/>
    <n v="2142000000"/>
    <n v="0.40075708762886597"/>
    <n v="0.17251932989690721"/>
  </r>
  <r>
    <n v="412"/>
    <s v="CTXS"/>
    <s v="Year 1"/>
    <d v="2013-12-31T00:00:00"/>
    <x v="1"/>
    <n v="12"/>
    <n v="31"/>
    <n v="2918434000"/>
    <n v="502795000"/>
    <n v="1476916000"/>
    <x v="129"/>
    <x v="225"/>
    <s v="Information Technology"/>
    <x v="16"/>
    <n v="2034922000"/>
    <n v="2415639000"/>
    <n v="380717000"/>
    <n v="0.82771753618550226"/>
    <n v="0.13045249609893525"/>
  </r>
  <r>
    <n v="413"/>
    <s v="CTXS"/>
    <s v="Year 2"/>
    <d v="2014-12-31T00:00:00"/>
    <x v="2"/>
    <n v="12"/>
    <n v="31"/>
    <n v="3142856000"/>
    <n v="620219000"/>
    <n v="1600187000"/>
    <x v="130"/>
    <x v="226"/>
    <s v="Information Technology"/>
    <x v="16"/>
    <n v="2193581000"/>
    <n v="2522637000"/>
    <n v="329056000"/>
    <n v="0.80265751914818884"/>
    <n v="0.10469967443624525"/>
  </r>
  <r>
    <n v="414"/>
    <s v="CTXS"/>
    <s v="Year 3"/>
    <d v="2015-12-31T00:00:00"/>
    <x v="3"/>
    <n v="12"/>
    <n v="31"/>
    <n v="3275594000"/>
    <n v="614364000"/>
    <n v="1538027000"/>
    <x v="131"/>
    <x v="227"/>
    <s v="Information Technology"/>
    <x v="16"/>
    <n v="2143597000"/>
    <n v="2661230000"/>
    <n v="517633000"/>
    <n v="0.81244195709236244"/>
    <n v="0.1580272158271141"/>
  </r>
  <r>
    <n v="415"/>
    <s v="CTXS"/>
    <s v="Year 4"/>
    <d v="2016-12-31T00:00:00"/>
    <x v="4"/>
    <n v="12"/>
    <n v="31"/>
    <n v="3418265000"/>
    <n v="559541000"/>
    <n v="1620006000"/>
    <x v="132"/>
    <x v="228"/>
    <s v="Information Technology"/>
    <x v="16"/>
    <n v="2138444000"/>
    <n v="2858724000"/>
    <n v="720280000"/>
    <n v="0.83630847813144971"/>
    <n v="0.21071508499194766"/>
  </r>
  <r>
    <n v="416"/>
    <s v="CVS"/>
    <s v="Year 1"/>
    <d v="2013-12-31T00:00:00"/>
    <x v="1"/>
    <n v="12"/>
    <n v="31"/>
    <n v="126761000000"/>
    <n v="102978000000"/>
    <n v="0"/>
    <x v="0"/>
    <x v="4"/>
    <s v="Consumer Staples"/>
    <x v="62"/>
    <n v="0"/>
    <n v="23783000000"/>
    <n v="23783000000"/>
    <n v="0.18762079819502842"/>
    <n v="0.18762079819502844"/>
  </r>
  <r>
    <n v="417"/>
    <s v="CVS"/>
    <s v="Year 2"/>
    <d v="2014-12-31T00:00:00"/>
    <x v="2"/>
    <n v="12"/>
    <n v="31"/>
    <n v="139367000000"/>
    <n v="114000000000"/>
    <n v="0"/>
    <x v="0"/>
    <x v="4"/>
    <s v="Consumer Staples"/>
    <x v="62"/>
    <n v="0"/>
    <n v="25367000000"/>
    <n v="25367000000"/>
    <n v="0.18201582871124444"/>
    <n v="0.18201582871124442"/>
  </r>
  <r>
    <n v="418"/>
    <s v="CVS"/>
    <s v="Year 3"/>
    <d v="2015-12-31T00:00:00"/>
    <x v="3"/>
    <n v="12"/>
    <n v="31"/>
    <n v="153290000000"/>
    <n v="126762000000"/>
    <n v="0"/>
    <x v="0"/>
    <x v="4"/>
    <s v="Consumer Staples"/>
    <x v="62"/>
    <n v="0"/>
    <n v="26528000000"/>
    <n v="26528000000"/>
    <n v="0.17305760323569708"/>
    <n v="0.17305760323569705"/>
  </r>
  <r>
    <n v="419"/>
    <s v="CVS"/>
    <s v="Year 4"/>
    <d v="2016-12-31T00:00:00"/>
    <x v="4"/>
    <n v="12"/>
    <n v="31"/>
    <n v="177526000000"/>
    <n v="148669000000"/>
    <n v="0"/>
    <x v="0"/>
    <x v="4"/>
    <s v="Consumer Staples"/>
    <x v="62"/>
    <n v="0"/>
    <n v="28857000000"/>
    <n v="28857000000"/>
    <n v="0.16255083762378464"/>
    <n v="0.16255083762378469"/>
  </r>
  <r>
    <n v="420"/>
    <s v="CVX"/>
    <s v="Year 1"/>
    <d v="2012-12-31T00:00:00"/>
    <x v="0"/>
    <n v="12"/>
    <n v="31"/>
    <n v="230590000000"/>
    <n v="163336000000"/>
    <n v="17100000000"/>
    <x v="0"/>
    <x v="229"/>
    <s v="Energy"/>
    <x v="48"/>
    <n v="30513000000"/>
    <n v="67254000000"/>
    <n v="36741000000"/>
    <n v="0.29166052300620149"/>
    <n v="0.15933474998915825"/>
  </r>
  <r>
    <n v="421"/>
    <s v="CVX"/>
    <s v="Year 2"/>
    <d v="2013-12-31T00:00:00"/>
    <x v="1"/>
    <n v="12"/>
    <n v="31"/>
    <n v="220156000000"/>
    <n v="159323000000"/>
    <n v="17573000000"/>
    <x v="0"/>
    <x v="230"/>
    <s v="Energy"/>
    <x v="48"/>
    <n v="31759000000"/>
    <n v="60833000000"/>
    <n v="29074000000"/>
    <n v="0.2763177019931321"/>
    <n v="0.13206090226929995"/>
  </r>
  <r>
    <n v="422"/>
    <s v="CVX"/>
    <s v="Year 3"/>
    <d v="2014-12-31T00:00:00"/>
    <x v="2"/>
    <n v="12"/>
    <n v="31"/>
    <n v="200494000000"/>
    <n v="144956000000"/>
    <n v="17034000000"/>
    <x v="0"/>
    <x v="231"/>
    <s v="Energy"/>
    <x v="48"/>
    <n v="33827000000"/>
    <n v="55538000000"/>
    <n v="21711000000"/>
    <n v="0.27700579568465888"/>
    <n v="0.10828752980139056"/>
  </r>
  <r>
    <n v="423"/>
    <s v="CVX"/>
    <s v="Year 4"/>
    <d v="2015-12-31T00:00:00"/>
    <x v="3"/>
    <n v="12"/>
    <n v="31"/>
    <n v="129925000000"/>
    <n v="92785000000"/>
    <n v="16473000000"/>
    <x v="0"/>
    <x v="232"/>
    <s v="Energy"/>
    <x v="48"/>
    <n v="37510000000"/>
    <n v="37140000000"/>
    <n v="-370000000"/>
    <n v="0.28585722532230129"/>
    <n v="-2.8477968058495287E-3"/>
  </r>
  <r>
    <n v="424"/>
    <s v="CXO"/>
    <s v="Year 1"/>
    <d v="2012-12-31T00:00:00"/>
    <x v="0"/>
    <n v="12"/>
    <n v="31"/>
    <n v="1819814000"/>
    <n v="343743000"/>
    <n v="133796000"/>
    <x v="0"/>
    <x v="233"/>
    <s v="Energy"/>
    <x v="27"/>
    <n v="713111000"/>
    <n v="1476071000"/>
    <n v="762960000"/>
    <n v="0.81111091573094829"/>
    <n v="0.41925163780474267"/>
  </r>
  <r>
    <n v="425"/>
    <s v="CXO"/>
    <s v="Year 2"/>
    <d v="2013-12-31T00:00:00"/>
    <x v="1"/>
    <n v="12"/>
    <n v="31"/>
    <n v="2319919000"/>
    <n v="455436000"/>
    <n v="169815000"/>
    <x v="0"/>
    <x v="234"/>
    <s v="Energy"/>
    <x v="27"/>
    <n v="948470000"/>
    <n v="1864483000"/>
    <n v="916013000"/>
    <n v="0.80368452519247435"/>
    <n v="0.39484697526077417"/>
  </r>
  <r>
    <n v="426"/>
    <s v="CXO"/>
    <s v="Year 3"/>
    <d v="2014-12-31T00:00:00"/>
    <x v="2"/>
    <n v="12"/>
    <n v="31"/>
    <n v="2660147000"/>
    <n v="538374000"/>
    <n v="204161000"/>
    <x v="0"/>
    <x v="235"/>
    <s v="Energy"/>
    <x v="27"/>
    <n v="1190973000"/>
    <n v="2121773000"/>
    <n v="930800000"/>
    <n v="0.79761494383581055"/>
    <n v="0.3499054751485538"/>
  </r>
  <r>
    <n v="427"/>
    <s v="CXO"/>
    <s v="Year 4"/>
    <d v="2015-12-31T00:00:00"/>
    <x v="3"/>
    <n v="12"/>
    <n v="31"/>
    <n v="1803573000"/>
    <n v="541359000"/>
    <n v="230734000"/>
    <x v="0"/>
    <x v="236"/>
    <s v="Energy"/>
    <x v="27"/>
    <n v="1461587000"/>
    <n v="1262214000"/>
    <n v="-199373000"/>
    <n v="0.69984081598027914"/>
    <n v="-0.11054334922955711"/>
  </r>
  <r>
    <n v="428"/>
    <s v="D"/>
    <s v="Year 1"/>
    <d v="2012-12-31T00:00:00"/>
    <x v="0"/>
    <n v="12"/>
    <n v="31"/>
    <n v="12835000000"/>
    <n v="8300000000"/>
    <n v="550000000"/>
    <x v="0"/>
    <x v="237"/>
    <s v="Utilities"/>
    <x v="11"/>
    <n v="1677000000"/>
    <n v="4535000000"/>
    <n v="2858000000"/>
    <n v="0.35333073626801714"/>
    <n v="0.22267238021036229"/>
  </r>
  <r>
    <n v="429"/>
    <s v="D"/>
    <s v="Year 2"/>
    <d v="2013-12-31T00:00:00"/>
    <x v="1"/>
    <n v="12"/>
    <n v="31"/>
    <n v="13120000000"/>
    <n v="8033000000"/>
    <n v="563000000"/>
    <x v="0"/>
    <x v="215"/>
    <s v="Utilities"/>
    <x v="11"/>
    <n v="1771000000"/>
    <n v="5087000000"/>
    <n v="3316000000"/>
    <n v="0.38772865853658534"/>
    <n v="0.25274390243902439"/>
  </r>
  <r>
    <n v="430"/>
    <s v="D"/>
    <s v="Year 3"/>
    <d v="2014-12-31T00:00:00"/>
    <x v="2"/>
    <n v="12"/>
    <n v="31"/>
    <n v="12436000000"/>
    <n v="7881000000"/>
    <n v="542000000"/>
    <x v="0"/>
    <x v="238"/>
    <s v="Utilities"/>
    <x v="11"/>
    <n v="1834000000"/>
    <n v="4555000000"/>
    <n v="2721000000"/>
    <n v="0.36627532968800258"/>
    <n v="0.21880025731746541"/>
  </r>
  <r>
    <n v="431"/>
    <s v="D"/>
    <s v="Year 4"/>
    <d v="2015-12-31T00:00:00"/>
    <x v="3"/>
    <n v="12"/>
    <n v="31"/>
    <n v="11683000000"/>
    <n v="6201000000"/>
    <n v="551000000"/>
    <x v="0"/>
    <x v="239"/>
    <s v="Utilities"/>
    <x v="11"/>
    <n v="1946000000"/>
    <n v="5482000000"/>
    <n v="3536000000"/>
    <n v="0.46922879397415052"/>
    <n v="0.30266198750320977"/>
  </r>
  <r>
    <n v="432"/>
    <s v="DAL"/>
    <s v="Year 1"/>
    <d v="2013-12-31T00:00:00"/>
    <x v="1"/>
    <n v="12"/>
    <n v="31"/>
    <n v="37773000000"/>
    <n v="20964000000"/>
    <n v="11349000000"/>
    <x v="0"/>
    <x v="240"/>
    <s v="Industrials"/>
    <x v="0"/>
    <n v="13007000000"/>
    <n v="16809000000"/>
    <n v="3802000000"/>
    <n v="0.44500039710904615"/>
    <n v="0.10065390622931723"/>
  </r>
  <r>
    <n v="433"/>
    <s v="DAL"/>
    <s v="Year 2"/>
    <d v="2014-12-31T00:00:00"/>
    <x v="2"/>
    <n v="12"/>
    <n v="31"/>
    <n v="40362000000"/>
    <n v="22967000000"/>
    <n v="12702000000"/>
    <x v="0"/>
    <x v="241"/>
    <s v="Industrials"/>
    <x v="0"/>
    <n v="14473000000"/>
    <n v="17395000000"/>
    <n v="2922000000"/>
    <n v="0.43097467915365939"/>
    <n v="7.2394826817303401E-2"/>
  </r>
  <r>
    <n v="434"/>
    <s v="DAL"/>
    <s v="Year 3"/>
    <d v="2015-12-31T00:00:00"/>
    <x v="3"/>
    <n v="12"/>
    <n v="31"/>
    <n v="40704000000"/>
    <n v="17096000000"/>
    <n v="13936000000"/>
    <x v="0"/>
    <x v="242"/>
    <s v="Industrials"/>
    <x v="0"/>
    <n v="15771000000"/>
    <n v="23608000000"/>
    <n v="7837000000"/>
    <n v="0.57999213836477992"/>
    <n v="0.19253636006289307"/>
  </r>
  <r>
    <n v="435"/>
    <s v="DAL"/>
    <s v="Year 4"/>
    <d v="2016-12-31T00:00:00"/>
    <x v="4"/>
    <n v="12"/>
    <n v="31"/>
    <n v="39639000000"/>
    <n v="15940000000"/>
    <n v="14845000000"/>
    <x v="0"/>
    <x v="243"/>
    <s v="Industrials"/>
    <x v="0"/>
    <n v="16747000000"/>
    <n v="23699000000"/>
    <n v="6952000000"/>
    <n v="0.59787078382401171"/>
    <n v="0.17538283004112112"/>
  </r>
  <r>
    <n v="436"/>
    <s v="DD"/>
    <s v="Year 1"/>
    <d v="2013-12-31T00:00:00"/>
    <x v="1"/>
    <n v="12"/>
    <n v="31"/>
    <n v="28998000000"/>
    <n v="17642000000"/>
    <n v="6564000000"/>
    <x v="133"/>
    <x v="4"/>
    <s v="Materials"/>
    <x v="63"/>
    <n v="8601000000"/>
    <n v="11356000000"/>
    <n v="2755000000"/>
    <n v="0.39161321470446242"/>
    <n v="9.5006552176012143E-2"/>
  </r>
  <r>
    <n v="437"/>
    <s v="DD"/>
    <s v="Year 2"/>
    <d v="2014-12-31T00:00:00"/>
    <x v="2"/>
    <n v="12"/>
    <n v="31"/>
    <n v="28406000000"/>
    <n v="17023000000"/>
    <n v="5536000000"/>
    <x v="134"/>
    <x v="4"/>
    <s v="Materials"/>
    <x v="63"/>
    <n v="7494000000"/>
    <n v="11383000000"/>
    <n v="3889000000"/>
    <n v="0.40072519890164049"/>
    <n v="0.13690769555727664"/>
  </r>
  <r>
    <n v="438"/>
    <s v="DD"/>
    <s v="Year 3"/>
    <d v="2015-12-31T00:00:00"/>
    <x v="3"/>
    <n v="12"/>
    <n v="31"/>
    <n v="25130000000"/>
    <n v="15112000000"/>
    <n v="5074000000"/>
    <x v="135"/>
    <x v="4"/>
    <s v="Materials"/>
    <x v="63"/>
    <n v="6972000000"/>
    <n v="10018000000"/>
    <n v="3046000000"/>
    <n v="0.39864703541583768"/>
    <n v="0.12120970951054516"/>
  </r>
  <r>
    <n v="439"/>
    <s v="DD"/>
    <s v="Year 4"/>
    <d v="2016-12-31T00:00:00"/>
    <x v="4"/>
    <n v="12"/>
    <n v="31"/>
    <n v="24594000000"/>
    <n v="14469000000"/>
    <n v="5005000000"/>
    <x v="136"/>
    <x v="4"/>
    <s v="Materials"/>
    <x v="63"/>
    <n v="6646000000"/>
    <n v="10125000000"/>
    <n v="3479000000"/>
    <n v="0.41168577701878506"/>
    <n v="0.14145726599983735"/>
  </r>
  <r>
    <n v="440"/>
    <s v="DE"/>
    <s v="Year 1"/>
    <d v="2013-10-31T00:00:00"/>
    <x v="1"/>
    <n v="10"/>
    <n v="31"/>
    <n v="37795400000"/>
    <n v="25667300000"/>
    <n v="4426100000"/>
    <x v="137"/>
    <x v="4"/>
    <s v="Industrials"/>
    <x v="41"/>
    <n v="5903400000"/>
    <n v="12128100000"/>
    <n v="6224700000"/>
    <n v="0.32088825624282324"/>
    <n v="0.16469464538012563"/>
  </r>
  <r>
    <n v="441"/>
    <s v="DE"/>
    <s v="Year 2"/>
    <d v="2014-10-31T00:00:00"/>
    <x v="2"/>
    <n v="10"/>
    <n v="31"/>
    <n v="36066900000"/>
    <n v="24775800000"/>
    <n v="4377700000"/>
    <x v="138"/>
    <x v="4"/>
    <s v="Industrials"/>
    <x v="41"/>
    <n v="5829700000"/>
    <n v="11291100000"/>
    <n v="5461400000"/>
    <n v="0.31305989702469572"/>
    <n v="0.15142415899342609"/>
  </r>
  <r>
    <n v="442"/>
    <s v="DE"/>
    <s v="Year 3"/>
    <d v="2015-10-31T00:00:00"/>
    <x v="3"/>
    <n v="10"/>
    <n v="31"/>
    <n v="28862800000"/>
    <n v="20143200000"/>
    <n v="3834400000"/>
    <x v="139"/>
    <x v="4"/>
    <s v="Industrials"/>
    <x v="41"/>
    <n v="5259500000"/>
    <n v="8719600000"/>
    <n v="3460100000"/>
    <n v="0.30210513186523835"/>
    <n v="0.11988095403079396"/>
  </r>
  <r>
    <n v="443"/>
    <s v="DE"/>
    <s v="Year 4"/>
    <d v="2016-10-31T00:00:00"/>
    <x v="4"/>
    <n v="10"/>
    <n v="31"/>
    <n v="26644000000"/>
    <n v="18248900000"/>
    <n v="4018300000"/>
    <x v="140"/>
    <x v="4"/>
    <s v="Industrials"/>
    <x v="41"/>
    <n v="5407400000"/>
    <n v="8395100000"/>
    <n v="2987700000"/>
    <n v="0.31508407146074158"/>
    <n v="0.11213406395436121"/>
  </r>
  <r>
    <n v="444"/>
    <s v="DFS"/>
    <s v="Year 1"/>
    <d v="2012-11-30T00:00:00"/>
    <x v="0"/>
    <n v="11"/>
    <n v="30"/>
    <n v="8984000000"/>
    <n v="845000000"/>
    <n v="3052000000"/>
    <x v="0"/>
    <x v="244"/>
    <s v="Financials"/>
    <x v="34"/>
    <n v="3900000000"/>
    <n v="8139000000"/>
    <n v="4239000000"/>
    <n v="0.90594390026714156"/>
    <n v="0.47183882457702581"/>
  </r>
  <r>
    <n v="445"/>
    <s v="DFS"/>
    <s v="Year 2"/>
    <d v="2013-12-31T00:00:00"/>
    <x v="1"/>
    <n v="12"/>
    <n v="31"/>
    <n v="9370000000"/>
    <n v="698000000"/>
    <n v="3194000000"/>
    <x v="0"/>
    <x v="245"/>
    <s v="Financials"/>
    <x v="34"/>
    <n v="4280000000"/>
    <n v="8672000000"/>
    <n v="4392000000"/>
    <n v="0.92550693703308429"/>
    <n v="0.46872998932764143"/>
  </r>
  <r>
    <n v="446"/>
    <s v="DFS"/>
    <s v="Year 3"/>
    <d v="2014-12-31T00:00:00"/>
    <x v="2"/>
    <n v="12"/>
    <n v="31"/>
    <n v="9611000000"/>
    <n v="614000000"/>
    <n v="3340000000"/>
    <x v="0"/>
    <x v="246"/>
    <s v="Financials"/>
    <x v="34"/>
    <n v="4783000000"/>
    <n v="8997000000"/>
    <n v="4214000000"/>
    <n v="0.93611486837998126"/>
    <n v="0.43845593590677351"/>
  </r>
  <r>
    <n v="447"/>
    <s v="DFS"/>
    <s v="Year 4"/>
    <d v="2015-12-31T00:00:00"/>
    <x v="3"/>
    <n v="12"/>
    <n v="31"/>
    <n v="10002000000"/>
    <n v="623000000"/>
    <n v="3615000000"/>
    <x v="0"/>
    <x v="247"/>
    <s v="Financials"/>
    <x v="34"/>
    <n v="5127000000"/>
    <n v="9379000000"/>
    <n v="4252000000"/>
    <n v="0.9377124575084983"/>
    <n v="0.4251149770045991"/>
  </r>
  <r>
    <n v="448"/>
    <s v="DG"/>
    <s v="Year 1"/>
    <d v="2013-02-01T00:00:00"/>
    <x v="1"/>
    <n v="2"/>
    <n v="1"/>
    <n v="16022128000"/>
    <n v="10936727000"/>
    <n v="3430125000"/>
    <x v="0"/>
    <x v="4"/>
    <s v="Consumer Discretionary"/>
    <x v="64"/>
    <n v="3430125000"/>
    <n v="5085401000"/>
    <n v="1655276000"/>
    <n v="0.31739860023587374"/>
    <n v="0.10331186968422672"/>
  </r>
  <r>
    <n v="449"/>
    <s v="DG"/>
    <s v="Year 2"/>
    <d v="2014-01-31T00:00:00"/>
    <x v="2"/>
    <n v="1"/>
    <n v="31"/>
    <n v="17504167000"/>
    <n v="12068425000"/>
    <n v="3699557000"/>
    <x v="0"/>
    <x v="4"/>
    <s v="Consumer Discretionary"/>
    <x v="64"/>
    <n v="3699557000"/>
    <n v="5435742000"/>
    <n v="1736185000"/>
    <n v="0.31053988458862392"/>
    <n v="9.918695359796327E-2"/>
  </r>
  <r>
    <n v="450"/>
    <s v="DG"/>
    <s v="Year 3"/>
    <d v="2015-01-30T00:00:00"/>
    <x v="3"/>
    <n v="1"/>
    <n v="30"/>
    <n v="18909588000"/>
    <n v="13107081000"/>
    <n v="4033414000"/>
    <x v="0"/>
    <x v="4"/>
    <s v="Consumer Discretionary"/>
    <x v="64"/>
    <n v="4033414000"/>
    <n v="5802507000"/>
    <n v="1769093000"/>
    <n v="0.30685528420820163"/>
    <n v="9.3555343458567156E-2"/>
  </r>
  <r>
    <n v="451"/>
    <s v="DG"/>
    <s v="Year 4"/>
    <d v="2016-01-29T00:00:00"/>
    <x v="4"/>
    <n v="1"/>
    <n v="29"/>
    <n v="20368562000"/>
    <n v="14062471000"/>
    <n v="4365797000"/>
    <x v="0"/>
    <x v="4"/>
    <s v="Consumer Discretionary"/>
    <x v="64"/>
    <n v="4365797000"/>
    <n v="6306091000"/>
    <n v="1940294000"/>
    <n v="0.30959922453043076"/>
    <n v="9.5259252960518279E-2"/>
  </r>
  <r>
    <n v="452"/>
    <s v="DGX"/>
    <s v="Year 1"/>
    <d v="2012-12-31T00:00:00"/>
    <x v="0"/>
    <n v="12"/>
    <n v="31"/>
    <n v="7383000000"/>
    <n v="4365000000"/>
    <n v="1742000000"/>
    <x v="0"/>
    <x v="248"/>
    <s v="Health Care"/>
    <x v="65"/>
    <n v="1817000000"/>
    <n v="3018000000"/>
    <n v="1201000000"/>
    <n v="0.40877691995123933"/>
    <n v="0.16267100094812406"/>
  </r>
  <r>
    <n v="453"/>
    <s v="DGX"/>
    <s v="Year 2"/>
    <d v="2013-12-31T00:00:00"/>
    <x v="1"/>
    <n v="12"/>
    <n v="31"/>
    <n v="7146000000"/>
    <n v="4326000000"/>
    <n v="1740000000"/>
    <x v="0"/>
    <x v="249"/>
    <s v="Health Care"/>
    <x v="65"/>
    <n v="1819000000"/>
    <n v="2820000000"/>
    <n v="1001000000"/>
    <n v="0.39462636439966414"/>
    <n v="0.14007836551917158"/>
  </r>
  <r>
    <n v="454"/>
    <s v="DGX"/>
    <s v="Year 3"/>
    <d v="2014-12-31T00:00:00"/>
    <x v="2"/>
    <n v="12"/>
    <n v="31"/>
    <n v="7435000000"/>
    <n v="4637000000"/>
    <n v="1721000000"/>
    <x v="0"/>
    <x v="250"/>
    <s v="Health Care"/>
    <x v="65"/>
    <n v="1815000000"/>
    <n v="2798000000"/>
    <n v="983000000"/>
    <n v="0.37632817753866843"/>
    <n v="0.13221250840618695"/>
  </r>
  <r>
    <n v="455"/>
    <s v="DGX"/>
    <s v="Year 4"/>
    <d v="2015-12-31T00:00:00"/>
    <x v="3"/>
    <n v="12"/>
    <n v="31"/>
    <n v="7493000000"/>
    <n v="4657000000"/>
    <n v="1356000000"/>
    <x v="0"/>
    <x v="251"/>
    <s v="Health Care"/>
    <x v="65"/>
    <n v="1437000000"/>
    <n v="2836000000"/>
    <n v="1399000000"/>
    <n v="0.37848658748164954"/>
    <n v="0.18670759375417056"/>
  </r>
  <r>
    <n v="456"/>
    <s v="DHI"/>
    <s v="Year 1"/>
    <d v="2013-09-30T00:00:00"/>
    <x v="1"/>
    <n v="9"/>
    <n v="30"/>
    <n v="6259300000"/>
    <n v="4853500000"/>
    <n v="649900000"/>
    <x v="0"/>
    <x v="4"/>
    <s v="Consumer Discretionary"/>
    <x v="66"/>
    <n v="649900000"/>
    <n v="1405800000"/>
    <n v="755900000"/>
    <n v="0.22459380441902455"/>
    <n v="0.12076430271755628"/>
  </r>
  <r>
    <n v="457"/>
    <s v="DHI"/>
    <s v="Year 2"/>
    <d v="2014-09-30T00:00:00"/>
    <x v="2"/>
    <n v="9"/>
    <n v="30"/>
    <n v="8024900000"/>
    <n v="6268600000"/>
    <n v="826900000"/>
    <x v="0"/>
    <x v="4"/>
    <s v="Consumer Discretionary"/>
    <x v="66"/>
    <n v="826900000"/>
    <n v="1756300000"/>
    <n v="929400000"/>
    <n v="0.21885630973594683"/>
    <n v="0.11581452728382909"/>
  </r>
  <r>
    <n v="458"/>
    <s v="DHI"/>
    <s v="Year 3"/>
    <d v="2015-09-30T00:00:00"/>
    <x v="3"/>
    <n v="9"/>
    <n v="30"/>
    <n v="10824000000"/>
    <n v="8535700000"/>
    <n v="1003000000"/>
    <x v="0"/>
    <x v="4"/>
    <s v="Consumer Discretionary"/>
    <x v="66"/>
    <n v="1003000000"/>
    <n v="2288300000"/>
    <n v="1285300000"/>
    <n v="0.211409830007391"/>
    <n v="0.11874538063562454"/>
  </r>
  <r>
    <n v="459"/>
    <s v="DHI"/>
    <s v="Year 4"/>
    <d v="2016-09-30T00:00:00"/>
    <x v="4"/>
    <n v="9"/>
    <n v="30"/>
    <n v="12157400000"/>
    <n v="9502600000"/>
    <n v="1100300000"/>
    <x v="0"/>
    <x v="4"/>
    <s v="Consumer Discretionary"/>
    <x v="66"/>
    <n v="1100300000"/>
    <n v="2654800000"/>
    <n v="1554500000"/>
    <n v="0.21836905917383653"/>
    <n v="0.12786451050389064"/>
  </r>
  <r>
    <n v="460"/>
    <s v="DHR"/>
    <s v="Year 1"/>
    <d v="2012-12-31T00:00:00"/>
    <x v="0"/>
    <n v="12"/>
    <n v="31"/>
    <n v="18260400000"/>
    <n v="8846100000"/>
    <n v="5181200000"/>
    <x v="141"/>
    <x v="4"/>
    <s v="Industrials"/>
    <x v="53"/>
    <n v="6319100000"/>
    <n v="9414300000"/>
    <n v="3095200000"/>
    <n v="0.51555825721232829"/>
    <n v="0.1695034062780662"/>
  </r>
  <r>
    <n v="461"/>
    <s v="DHR"/>
    <s v="Year 2"/>
    <d v="2013-12-31T00:00:00"/>
    <x v="1"/>
    <n v="12"/>
    <n v="31"/>
    <n v="18283100000"/>
    <n v="8941100000"/>
    <n v="5117100000"/>
    <x v="142"/>
    <x v="4"/>
    <s v="Industrials"/>
    <x v="53"/>
    <n v="6221500000"/>
    <n v="9342000000"/>
    <n v="3120500000"/>
    <n v="0.5109636768381729"/>
    <n v="0.17067674519091403"/>
  </r>
  <r>
    <n v="462"/>
    <s v="DHR"/>
    <s v="Year 3"/>
    <d v="2014-12-31T00:00:00"/>
    <x v="2"/>
    <n v="12"/>
    <n v="31"/>
    <n v="19154000000"/>
    <n v="9261400000"/>
    <n v="5389000000"/>
    <x v="143"/>
    <x v="4"/>
    <s v="Industrials"/>
    <x v="53"/>
    <n v="6546000000"/>
    <n v="9892600000"/>
    <n v="3346600000"/>
    <n v="0.51647697608854548"/>
    <n v="0.17472068497441787"/>
  </r>
  <r>
    <n v="463"/>
    <s v="DHR"/>
    <s v="Year 4"/>
    <d v="2015-12-31T00:00:00"/>
    <x v="3"/>
    <n v="12"/>
    <n v="31"/>
    <n v="20563100000"/>
    <n v="9800600000"/>
    <n v="6054300000"/>
    <x v="144"/>
    <x v="4"/>
    <s v="Industrials"/>
    <x v="53"/>
    <n v="7293400000"/>
    <n v="10762500000"/>
    <n v="3469100000"/>
    <n v="0.52338898317860627"/>
    <n v="0.16870510769290623"/>
  </r>
  <r>
    <n v="464"/>
    <s v="DIS"/>
    <s v="Year 1"/>
    <d v="2013-09-28T00:00:00"/>
    <x v="1"/>
    <n v="9"/>
    <n v="28"/>
    <n v="45041000000"/>
    <n v="25034000000"/>
    <n v="8365000000"/>
    <x v="0"/>
    <x v="252"/>
    <s v="Consumer Discretionary"/>
    <x v="67"/>
    <n v="10557000000"/>
    <n v="20007000000"/>
    <n v="9450000000"/>
    <n v="0.4441952887369286"/>
    <n v="0.20980884083390688"/>
  </r>
  <r>
    <n v="465"/>
    <s v="DIS"/>
    <s v="Year 2"/>
    <d v="2014-09-27T00:00:00"/>
    <x v="2"/>
    <n v="9"/>
    <n v="27"/>
    <n v="48813000000"/>
    <n v="26420000000"/>
    <n v="8565000000"/>
    <x v="0"/>
    <x v="253"/>
    <s v="Consumer Discretionary"/>
    <x v="67"/>
    <n v="10853000000"/>
    <n v="22393000000"/>
    <n v="11540000000"/>
    <n v="0.45875074263003712"/>
    <n v="0.23641243111466209"/>
  </r>
  <r>
    <n v="466"/>
    <s v="DIS"/>
    <s v="Year 3"/>
    <d v="2015-10-03T00:00:00"/>
    <x v="3"/>
    <n v="10"/>
    <n v="3"/>
    <n v="52465000000"/>
    <n v="28364000000"/>
    <n v="8523000000"/>
    <x v="0"/>
    <x v="254"/>
    <s v="Consumer Discretionary"/>
    <x v="67"/>
    <n v="10877000000"/>
    <n v="24101000000"/>
    <n v="13224000000"/>
    <n v="0.4593729152768512"/>
    <n v="0.25205375011912706"/>
  </r>
  <r>
    <n v="467"/>
    <s v="DIS"/>
    <s v="Year 4"/>
    <d v="2016-10-01T00:00:00"/>
    <x v="4"/>
    <n v="10"/>
    <n v="1"/>
    <n v="55632000000"/>
    <n v="29993000000"/>
    <n v="8754000000"/>
    <x v="0"/>
    <x v="255"/>
    <s v="Consumer Discretionary"/>
    <x v="67"/>
    <n v="11281000000"/>
    <n v="25639000000"/>
    <n v="14358000000"/>
    <n v="0.46086784584411844"/>
    <n v="0.25808886971527178"/>
  </r>
  <r>
    <n v="468"/>
    <s v="DISCA"/>
    <s v="Year 1"/>
    <d v="2013-12-31T00:00:00"/>
    <x v="1"/>
    <n v="12"/>
    <n v="31"/>
    <n v="5535000000"/>
    <n v="1689000000"/>
    <n v="1598000000"/>
    <x v="0"/>
    <x v="256"/>
    <s v="Consumer Discretionary"/>
    <x v="50"/>
    <n v="1874000000"/>
    <n v="3846000000"/>
    <n v="1972000000"/>
    <n v="0.69485094850948514"/>
    <n v="0.35627822944896115"/>
  </r>
  <r>
    <n v="469"/>
    <s v="DISCA"/>
    <s v="Year 2"/>
    <d v="2014-12-31T00:00:00"/>
    <x v="2"/>
    <n v="12"/>
    <n v="31"/>
    <n v="6265000000"/>
    <n v="2124000000"/>
    <n v="1692000000"/>
    <x v="0"/>
    <x v="257"/>
    <s v="Consumer Discretionary"/>
    <x v="50"/>
    <n v="2021000000"/>
    <n v="4141000000"/>
    <n v="2120000000"/>
    <n v="0.66097366320830009"/>
    <n v="0.33838786911412611"/>
  </r>
  <r>
    <n v="470"/>
    <s v="DISCA"/>
    <s v="Year 3"/>
    <d v="2015-12-31T00:00:00"/>
    <x v="3"/>
    <n v="12"/>
    <n v="31"/>
    <n v="6394000000"/>
    <n v="2343000000"/>
    <n v="1669000000"/>
    <x v="0"/>
    <x v="258"/>
    <s v="Consumer Discretionary"/>
    <x v="50"/>
    <n v="1999000000"/>
    <n v="4051000000"/>
    <n v="2052000000"/>
    <n v="0.633562715045355"/>
    <n v="0.32092586800125117"/>
  </r>
  <r>
    <n v="471"/>
    <s v="DISCA"/>
    <s v="Year 4"/>
    <d v="2016-12-31T00:00:00"/>
    <x v="4"/>
    <n v="12"/>
    <n v="31"/>
    <n v="6497000000"/>
    <n v="2432000000"/>
    <n v="1690000000"/>
    <x v="0"/>
    <x v="63"/>
    <s v="Consumer Discretionary"/>
    <x v="50"/>
    <n v="2012000000"/>
    <n v="4065000000"/>
    <n v="2053000000"/>
    <n v="0.6256733877174081"/>
    <n v="0.3159919963059874"/>
  </r>
  <r>
    <n v="472"/>
    <s v="DISCK"/>
    <s v="Year 1"/>
    <d v="2013-12-31T00:00:00"/>
    <x v="1"/>
    <n v="12"/>
    <n v="31"/>
    <n v="5535000000"/>
    <n v="1689000000"/>
    <n v="1598000000"/>
    <x v="0"/>
    <x v="256"/>
    <s v="Consumer Discretionary"/>
    <x v="50"/>
    <n v="1874000000"/>
    <n v="3846000000"/>
    <n v="1972000000"/>
    <n v="0.69485094850948514"/>
    <n v="0.35627822944896115"/>
  </r>
  <r>
    <n v="473"/>
    <s v="DISCK"/>
    <s v="Year 2"/>
    <d v="2014-12-31T00:00:00"/>
    <x v="2"/>
    <n v="12"/>
    <n v="31"/>
    <n v="6265000000"/>
    <n v="2124000000"/>
    <n v="1692000000"/>
    <x v="0"/>
    <x v="257"/>
    <s v="Consumer Discretionary"/>
    <x v="50"/>
    <n v="2021000000"/>
    <n v="4141000000"/>
    <n v="2120000000"/>
    <n v="0.66097366320830009"/>
    <n v="0.33838786911412611"/>
  </r>
  <r>
    <n v="474"/>
    <s v="DISCK"/>
    <s v="Year 3"/>
    <d v="2015-12-31T00:00:00"/>
    <x v="3"/>
    <n v="12"/>
    <n v="31"/>
    <n v="6394000000"/>
    <n v="2343000000"/>
    <n v="1669000000"/>
    <x v="0"/>
    <x v="258"/>
    <s v="Consumer Discretionary"/>
    <x v="50"/>
    <n v="1999000000"/>
    <n v="4051000000"/>
    <n v="2052000000"/>
    <n v="0.633562715045355"/>
    <n v="0.32092586800125117"/>
  </r>
  <r>
    <n v="475"/>
    <s v="DISCK"/>
    <s v="Year 4"/>
    <d v="2016-12-31T00:00:00"/>
    <x v="4"/>
    <n v="12"/>
    <n v="31"/>
    <n v="6497000000"/>
    <n v="2432000000"/>
    <n v="1690000000"/>
    <x v="0"/>
    <x v="63"/>
    <s v="Consumer Discretionary"/>
    <x v="50"/>
    <n v="2012000000"/>
    <n v="4065000000"/>
    <n v="2053000000"/>
    <n v="0.6256733877174081"/>
    <n v="0.3159919963059874"/>
  </r>
  <r>
    <n v="476"/>
    <s v="DLPH"/>
    <s v="Year 1"/>
    <d v="2013-12-31T00:00:00"/>
    <x v="1"/>
    <n v="12"/>
    <n v="31"/>
    <n v="15051000000"/>
    <n v="12274000000"/>
    <n v="916000000"/>
    <x v="0"/>
    <x v="259"/>
    <s v="Consumer Discretionary"/>
    <x v="39"/>
    <n v="1013000000"/>
    <n v="2777000000"/>
    <n v="1764000000"/>
    <n v="0.18450601288950896"/>
    <n v="0.11720151484951166"/>
  </r>
  <r>
    <n v="477"/>
    <s v="DLPH"/>
    <s v="Year 2"/>
    <d v="2014-12-31T00:00:00"/>
    <x v="2"/>
    <n v="12"/>
    <n v="31"/>
    <n v="15499000000"/>
    <n v="12471000000"/>
    <n v="1036000000"/>
    <x v="0"/>
    <x v="250"/>
    <s v="Consumer Discretionary"/>
    <x v="39"/>
    <n v="1130000000"/>
    <n v="3028000000"/>
    <n v="1898000000"/>
    <n v="0.19536744306084264"/>
    <n v="0.1224595135170011"/>
  </r>
  <r>
    <n v="478"/>
    <s v="DLPH"/>
    <s v="Year 3"/>
    <d v="2015-12-31T00:00:00"/>
    <x v="3"/>
    <n v="12"/>
    <n v="31"/>
    <n v="15165000000"/>
    <n v="12155000000"/>
    <n v="1017000000"/>
    <x v="0"/>
    <x v="260"/>
    <s v="Consumer Discretionary"/>
    <x v="39"/>
    <n v="1110000000"/>
    <n v="3010000000"/>
    <n v="1900000000"/>
    <n v="0.19848334981866134"/>
    <n v="0.12528849324101549"/>
  </r>
  <r>
    <n v="479"/>
    <s v="DLPH"/>
    <s v="Year 4"/>
    <d v="2016-12-31T00:00:00"/>
    <x v="4"/>
    <n v="12"/>
    <n v="31"/>
    <n v="16661000000"/>
    <n v="13107000000"/>
    <n v="1145000000"/>
    <x v="0"/>
    <x v="261"/>
    <s v="Consumer Discretionary"/>
    <x v="39"/>
    <n v="1279000000"/>
    <n v="3554000000"/>
    <n v="2275000000"/>
    <n v="0.21331252625892805"/>
    <n v="0.13654642578476683"/>
  </r>
  <r>
    <n v="480"/>
    <s v="DLR"/>
    <s v="Year 1"/>
    <d v="2012-12-31T00:00:00"/>
    <x v="0"/>
    <n v="12"/>
    <n v="31"/>
    <n v="1279067000"/>
    <n v="461898000"/>
    <n v="68538000"/>
    <x v="0"/>
    <x v="262"/>
    <s v="Real Estate"/>
    <x v="23"/>
    <n v="451091000"/>
    <n v="817169000"/>
    <n v="366078000"/>
    <n v="0.63887896411994061"/>
    <n v="0.2862070556116294"/>
  </r>
  <r>
    <n v="481"/>
    <s v="DLR"/>
    <s v="Year 2"/>
    <d v="2013-12-31T00:00:00"/>
    <x v="1"/>
    <n v="12"/>
    <n v="31"/>
    <n v="1482259000"/>
    <n v="555660000"/>
    <n v="69323000"/>
    <x v="0"/>
    <x v="263"/>
    <s v="Real Estate"/>
    <x v="23"/>
    <n v="544787000"/>
    <n v="926599000"/>
    <n v="381812000"/>
    <n v="0.62512624311945486"/>
    <n v="0.2575879114243867"/>
  </r>
  <r>
    <n v="482"/>
    <s v="DLR"/>
    <s v="Year 3"/>
    <d v="2014-12-31T00:00:00"/>
    <x v="2"/>
    <n v="12"/>
    <n v="31"/>
    <n v="1616438000"/>
    <n v="603321000"/>
    <n v="89468000"/>
    <x v="0"/>
    <x v="264"/>
    <s v="Real Estate"/>
    <x v="23"/>
    <n v="627981000"/>
    <n v="1013117000"/>
    <n v="385136000"/>
    <n v="0.62675896013333021"/>
    <n v="0.238262154193356"/>
  </r>
  <r>
    <n v="483"/>
    <s v="DLR"/>
    <s v="Year 4"/>
    <d v="2015-12-31T00:00:00"/>
    <x v="3"/>
    <n v="12"/>
    <n v="31"/>
    <n v="1763336000"/>
    <n v="651282000"/>
    <n v="139616000"/>
    <x v="0"/>
    <x v="265"/>
    <s v="Real Estate"/>
    <x v="23"/>
    <n v="710143000"/>
    <n v="1112054000"/>
    <n v="401911000"/>
    <n v="0.630653488614762"/>
    <n v="0.22792649840983228"/>
  </r>
  <r>
    <n v="484"/>
    <s v="DLTR"/>
    <s v="Year 1"/>
    <d v="2013-02-02T00:00:00"/>
    <x v="1"/>
    <n v="2"/>
    <n v="2"/>
    <n v="7394500000"/>
    <n v="4741800000"/>
    <n v="1732600000"/>
    <x v="0"/>
    <x v="4"/>
    <s v="Consumer Discretionary"/>
    <x v="64"/>
    <n v="1732600000"/>
    <n v="2652700000"/>
    <n v="920100000"/>
    <n v="0.35873960375955105"/>
    <n v="0.12443031983230779"/>
  </r>
  <r>
    <n v="485"/>
    <s v="DLTR"/>
    <s v="Year 2"/>
    <d v="2014-02-01T00:00:00"/>
    <x v="2"/>
    <n v="2"/>
    <n v="1"/>
    <n v="7840300000"/>
    <n v="5050500000"/>
    <n v="1819500000"/>
    <x v="0"/>
    <x v="4"/>
    <s v="Consumer Discretionary"/>
    <x v="64"/>
    <n v="1819500000"/>
    <n v="2789800000"/>
    <n v="970300000"/>
    <n v="0.35582822085889576"/>
    <n v="0.12375801946354094"/>
  </r>
  <r>
    <n v="486"/>
    <s v="DLTR"/>
    <s v="Year 3"/>
    <d v="2015-01-31T00:00:00"/>
    <x v="3"/>
    <n v="1"/>
    <n v="31"/>
    <n v="8602200000"/>
    <n v="5568200000"/>
    <n v="1993800000"/>
    <x v="0"/>
    <x v="4"/>
    <s v="Consumer Discretionary"/>
    <x v="64"/>
    <n v="1993800000"/>
    <n v="3034000000"/>
    <n v="1040200000"/>
    <n v="0.35270047197228616"/>
    <n v="0.12092255469531051"/>
  </r>
  <r>
    <n v="487"/>
    <s v="DLTR"/>
    <s v="Year 4"/>
    <d v="2016-01-30T00:00:00"/>
    <x v="4"/>
    <n v="1"/>
    <n v="30"/>
    <n v="15498400000"/>
    <n v="10841700000"/>
    <n v="3607000000"/>
    <x v="0"/>
    <x v="4"/>
    <s v="Consumer Discretionary"/>
    <x v="64"/>
    <n v="3607000000"/>
    <n v="4656700000"/>
    <n v="1049700000"/>
    <n v="0.30046327362824554"/>
    <n v="6.7729572084860371E-2"/>
  </r>
  <r>
    <n v="488"/>
    <s v="DNB"/>
    <s v="Year 1"/>
    <d v="2012-12-31T00:00:00"/>
    <x v="0"/>
    <n v="12"/>
    <n v="31"/>
    <n v="1663000000"/>
    <n v="0"/>
    <n v="1123200000"/>
    <x v="0"/>
    <x v="266"/>
    <s v="Industrials"/>
    <x v="68"/>
    <n v="1201500000"/>
    <n v="1663000000"/>
    <n v="461500000"/>
    <n v="1"/>
    <n v="0.27751052315093205"/>
  </r>
  <r>
    <n v="489"/>
    <s v="DNB"/>
    <s v="Year 2"/>
    <d v="2013-12-31T00:00:00"/>
    <x v="1"/>
    <n v="12"/>
    <n v="31"/>
    <n v="1558400000"/>
    <n v="0"/>
    <n v="1058000000"/>
    <x v="0"/>
    <x v="267"/>
    <s v="Industrials"/>
    <x v="68"/>
    <n v="1118400000"/>
    <n v="1558400000"/>
    <n v="440000000"/>
    <n v="1"/>
    <n v="0.28234086242299794"/>
  </r>
  <r>
    <n v="490"/>
    <s v="DNB"/>
    <s v="Year 3"/>
    <d v="2014-12-31T00:00:00"/>
    <x v="2"/>
    <n v="12"/>
    <n v="31"/>
    <n v="1584500000"/>
    <n v="0"/>
    <n v="1105700000"/>
    <x v="0"/>
    <x v="268"/>
    <s v="Industrials"/>
    <x v="68"/>
    <n v="1158200000"/>
    <n v="1584500000"/>
    <n v="426300000"/>
    <n v="1"/>
    <n v="0.26904386241716632"/>
  </r>
  <r>
    <n v="491"/>
    <s v="DNB"/>
    <s v="Year 4"/>
    <d v="2015-12-31T00:00:00"/>
    <x v="3"/>
    <n v="12"/>
    <n v="31"/>
    <n v="1637100000"/>
    <n v="0"/>
    <n v="1209100000"/>
    <x v="0"/>
    <x v="269"/>
    <s v="Industrials"/>
    <x v="68"/>
    <n v="1267800000"/>
    <n v="1637100000"/>
    <n v="369300000"/>
    <n v="1"/>
    <n v="0.22558182151365219"/>
  </r>
  <r>
    <n v="492"/>
    <s v="DOV"/>
    <s v="Year 1"/>
    <d v="2013-12-31T00:00:00"/>
    <x v="1"/>
    <n v="12"/>
    <n v="31"/>
    <n v="7155096000"/>
    <n v="4376505000"/>
    <n v="1616921000"/>
    <x v="0"/>
    <x v="4"/>
    <s v="Industrials"/>
    <x v="52"/>
    <n v="1616921000"/>
    <n v="2778591000"/>
    <n v="1161670000"/>
    <n v="0.38833734725571811"/>
    <n v="0.16235561339777971"/>
  </r>
  <r>
    <n v="493"/>
    <s v="DOV"/>
    <s v="Year 2"/>
    <d v="2014-12-31T00:00:00"/>
    <x v="2"/>
    <n v="12"/>
    <n v="31"/>
    <n v="7752728000"/>
    <n v="4778479000"/>
    <n v="1758765000"/>
    <x v="0"/>
    <x v="4"/>
    <s v="Industrials"/>
    <x v="52"/>
    <n v="1758765000"/>
    <n v="2974249000"/>
    <n v="1215484000"/>
    <n v="0.38363902357982893"/>
    <n v="0.15678145808804334"/>
  </r>
  <r>
    <n v="494"/>
    <s v="DOV"/>
    <s v="Year 3"/>
    <d v="2015-12-31T00:00:00"/>
    <x v="3"/>
    <n v="12"/>
    <n v="31"/>
    <n v="6956311000"/>
    <n v="4388167000"/>
    <n v="1647382000"/>
    <x v="0"/>
    <x v="4"/>
    <s v="Industrials"/>
    <x v="52"/>
    <n v="1647382000"/>
    <n v="2568144000"/>
    <n v="920762000"/>
    <n v="0.36918188390369555"/>
    <n v="0.13236354728821068"/>
  </r>
  <r>
    <n v="495"/>
    <s v="DOV"/>
    <s v="Year 4"/>
    <d v="2016-12-31T00:00:00"/>
    <x v="4"/>
    <n v="12"/>
    <n v="31"/>
    <n v="6794342000"/>
    <n v="4322373000"/>
    <n v="1757523000"/>
    <x v="0"/>
    <x v="4"/>
    <s v="Industrials"/>
    <x v="52"/>
    <n v="1757523000"/>
    <n v="2471969000"/>
    <n v="714446000"/>
    <n v="0.36382757888843398"/>
    <n v="0.10515308178481449"/>
  </r>
  <r>
    <n v="496"/>
    <s v="DPS"/>
    <s v="Year 1"/>
    <d v="2013-12-31T00:00:00"/>
    <x v="1"/>
    <n v="12"/>
    <n v="31"/>
    <n v="5997000000"/>
    <n v="2499000000"/>
    <n v="2337000000"/>
    <x v="0"/>
    <x v="270"/>
    <s v="Consumer Staples"/>
    <x v="69"/>
    <n v="2452000000"/>
    <n v="3498000000"/>
    <n v="1046000000"/>
    <n v="0.58329164582291138"/>
    <n v="0.1744205436051359"/>
  </r>
  <r>
    <n v="497"/>
    <s v="DPS"/>
    <s v="Year 2"/>
    <d v="2014-12-31T00:00:00"/>
    <x v="2"/>
    <n v="12"/>
    <n v="31"/>
    <n v="6121000000"/>
    <n v="2491000000"/>
    <n v="2335000000"/>
    <x v="0"/>
    <x v="270"/>
    <s v="Consumer Staples"/>
    <x v="69"/>
    <n v="2450000000"/>
    <n v="3630000000"/>
    <n v="1180000000"/>
    <n v="0.59304035288351575"/>
    <n v="0.19277895768665251"/>
  </r>
  <r>
    <n v="498"/>
    <s v="DPS"/>
    <s v="Year 3"/>
    <d v="2015-12-31T00:00:00"/>
    <x v="3"/>
    <n v="12"/>
    <n v="31"/>
    <n v="6282000000"/>
    <n v="2559000000"/>
    <n v="2320000000"/>
    <x v="0"/>
    <x v="271"/>
    <s v="Consumer Staples"/>
    <x v="69"/>
    <n v="2425000000"/>
    <n v="3723000000"/>
    <n v="1298000000"/>
    <n v="0.59264565425023874"/>
    <n v="0.20662209487424388"/>
  </r>
  <r>
    <n v="499"/>
    <s v="DPS"/>
    <s v="Year 4"/>
    <d v="2016-12-31T00:00:00"/>
    <x v="4"/>
    <n v="12"/>
    <n v="31"/>
    <n v="6440000000"/>
    <n v="2582000000"/>
    <n v="2326000000"/>
    <x v="0"/>
    <x v="272"/>
    <s v="Consumer Staples"/>
    <x v="69"/>
    <n v="2425000000"/>
    <n v="3858000000"/>
    <n v="1433000000"/>
    <n v="0.59906832298136647"/>
    <n v="0.22251552795031057"/>
  </r>
  <r>
    <n v="500"/>
    <s v="DRI"/>
    <s v="Year 1"/>
    <d v="2013-05-26T00:00:00"/>
    <x v="1"/>
    <n v="5"/>
    <n v="26"/>
    <n v="5921000000"/>
    <n v="4616600000"/>
    <n v="625200000"/>
    <x v="0"/>
    <x v="273"/>
    <s v="Consumer Discretionary"/>
    <x v="51"/>
    <n v="903500000"/>
    <n v="1304400000"/>
    <n v="400900000"/>
    <n v="0.22030062489444346"/>
    <n v="6.7708157405843614E-2"/>
  </r>
  <r>
    <n v="501"/>
    <s v="DRI"/>
    <s v="Year 2"/>
    <d v="2014-05-25T00:00:00"/>
    <x v="2"/>
    <n v="5"/>
    <n v="25"/>
    <n v="6285600000"/>
    <n v="4990500000"/>
    <n v="665400000"/>
    <x v="0"/>
    <x v="274"/>
    <s v="Consumer Discretionary"/>
    <x v="51"/>
    <n v="969800000"/>
    <n v="1295100000"/>
    <n v="325300000"/>
    <n v="0.20604238258877439"/>
    <n v="5.175321369479445E-2"/>
  </r>
  <r>
    <n v="502"/>
    <s v="DRI"/>
    <s v="Year 3"/>
    <d v="2015-05-31T00:00:00"/>
    <x v="3"/>
    <n v="5"/>
    <n v="31"/>
    <n v="6764000000"/>
    <n v="5341500000"/>
    <n v="673500000"/>
    <x v="0"/>
    <x v="275"/>
    <s v="Consumer Discretionary"/>
    <x v="51"/>
    <n v="992800000"/>
    <n v="1422500000"/>
    <n v="429700000"/>
    <n v="0.21030455351862798"/>
    <n v="6.352749852158486E-2"/>
  </r>
  <r>
    <n v="503"/>
    <s v="DRI"/>
    <s v="Year 4"/>
    <d v="2016-05-29T00:00:00"/>
    <x v="4"/>
    <n v="5"/>
    <n v="29"/>
    <n v="6933500000"/>
    <n v="5392400000"/>
    <n v="622900000"/>
    <x v="0"/>
    <x v="276"/>
    <s v="Consumer Discretionary"/>
    <x v="51"/>
    <n v="913100000"/>
    <n v="1541100000"/>
    <n v="628000000"/>
    <n v="0.22226869546405137"/>
    <n v="9.0574745799379824E-2"/>
  </r>
  <r>
    <n v="504"/>
    <s v="DUK"/>
    <s v="Year 1"/>
    <d v="2012-12-31T00:00:00"/>
    <x v="0"/>
    <n v="12"/>
    <n v="31"/>
    <n v="17912000000"/>
    <n v="11235000000"/>
    <n v="965000000"/>
    <x v="0"/>
    <x v="277"/>
    <s v="Utilities"/>
    <x v="11"/>
    <n v="3110000000"/>
    <n v="6677000000"/>
    <n v="3567000000"/>
    <n v="0.37276686020544891"/>
    <n v="0.19914024117909782"/>
  </r>
  <r>
    <n v="505"/>
    <s v="DUK"/>
    <s v="Year 2"/>
    <d v="2013-12-31T00:00:00"/>
    <x v="1"/>
    <n v="12"/>
    <n v="31"/>
    <n v="22756000000"/>
    <n v="13545000000"/>
    <n v="1274000000"/>
    <x v="0"/>
    <x v="278"/>
    <s v="Utilities"/>
    <x v="11"/>
    <n v="3942000000"/>
    <n v="9211000000"/>
    <n v="5269000000"/>
    <n v="0.40477236772719283"/>
    <n v="0.23154332923185095"/>
  </r>
  <r>
    <n v="506"/>
    <s v="DUK"/>
    <s v="Year 3"/>
    <d v="2014-12-31T00:00:00"/>
    <x v="2"/>
    <n v="12"/>
    <n v="31"/>
    <n v="23925000000"/>
    <n v="14323000000"/>
    <n v="1213000000"/>
    <x v="0"/>
    <x v="279"/>
    <s v="Utilities"/>
    <x v="11"/>
    <n v="4279000000"/>
    <n v="9602000000"/>
    <n v="5323000000"/>
    <n v="0.401337513061651"/>
    <n v="0.22248693834900732"/>
  </r>
  <r>
    <n v="507"/>
    <s v="DUK"/>
    <s v="Year 4"/>
    <d v="2015-12-31T00:00:00"/>
    <x v="3"/>
    <n v="12"/>
    <n v="31"/>
    <n v="23459000000"/>
    <n v="13728000000"/>
    <n v="1135000000"/>
    <x v="0"/>
    <x v="280"/>
    <s v="Utilities"/>
    <x v="11"/>
    <n v="4279000000"/>
    <n v="9731000000"/>
    <n v="5452000000"/>
    <n v="0.41480881538002468"/>
    <n v="0.23240547337908693"/>
  </r>
  <r>
    <n v="508"/>
    <s v="DVA"/>
    <s v="Year 1"/>
    <d v="2012-12-31T00:00:00"/>
    <x v="0"/>
    <n v="12"/>
    <n v="31"/>
    <n v="8186280000"/>
    <n v="5583549000"/>
    <n v="889879000"/>
    <x v="0"/>
    <x v="281"/>
    <s v="Health Care"/>
    <x v="65"/>
    <n v="1231848000"/>
    <n v="2602731000"/>
    <n v="1370883000"/>
    <n v="0.31793818437678656"/>
    <n v="0.16746104457702399"/>
  </r>
  <r>
    <n v="509"/>
    <s v="DVA"/>
    <s v="Year 2"/>
    <d v="2013-12-31T00:00:00"/>
    <x v="1"/>
    <n v="12"/>
    <n v="31"/>
    <n v="11764050000"/>
    <n v="8198377000"/>
    <n v="1516508000"/>
    <x v="0"/>
    <x v="282"/>
    <s v="Health Care"/>
    <x v="65"/>
    <n v="2045245000"/>
    <n v="3565673000"/>
    <n v="1520428000"/>
    <n v="0.30309910277497976"/>
    <n v="0.12924358532988214"/>
  </r>
  <r>
    <n v="510"/>
    <s v="DVA"/>
    <s v="Year 3"/>
    <d v="2014-12-31T00:00:00"/>
    <x v="2"/>
    <n v="12"/>
    <n v="31"/>
    <n v="12795106000"/>
    <n v="9119305000"/>
    <n v="1278506000"/>
    <x v="0"/>
    <x v="283"/>
    <s v="Health Care"/>
    <x v="65"/>
    <n v="1869441000"/>
    <n v="3675801000"/>
    <n v="1806360000"/>
    <n v="0.28728179352324246"/>
    <n v="0.14117585270493266"/>
  </r>
  <r>
    <n v="511"/>
    <s v="DVA"/>
    <s v="Year 4"/>
    <d v="2015-12-31T00:00:00"/>
    <x v="3"/>
    <n v="12"/>
    <n v="31"/>
    <n v="13781837000"/>
    <n v="9824834000"/>
    <n v="1947135000"/>
    <x v="0"/>
    <x v="284"/>
    <s v="Health Care"/>
    <x v="65"/>
    <n v="2585159000"/>
    <n v="3957003000"/>
    <n v="1371844000"/>
    <n v="0.28711723988609061"/>
    <n v="9.9539996010691467E-2"/>
  </r>
  <r>
    <n v="512"/>
    <s v="DVN"/>
    <s v="Year 1"/>
    <d v="2013-12-31T00:00:00"/>
    <x v="1"/>
    <n v="12"/>
    <n v="31"/>
    <n v="10397000000"/>
    <n v="2268000000"/>
    <n v="2743000000"/>
    <x v="0"/>
    <x v="285"/>
    <s v="Energy"/>
    <x v="27"/>
    <n v="5523000000"/>
    <n v="8129000000"/>
    <n v="2606000000"/>
    <n v="0.7818601519669135"/>
    <n v="0.2506492257381937"/>
  </r>
  <r>
    <n v="513"/>
    <s v="DVN"/>
    <s v="Year 2"/>
    <d v="2014-12-31T00:00:00"/>
    <x v="2"/>
    <n v="12"/>
    <n v="31"/>
    <n v="20638000000"/>
    <n v="2332000000"/>
    <n v="8290000000"/>
    <x v="0"/>
    <x v="286"/>
    <s v="Energy"/>
    <x v="27"/>
    <n v="11609000000"/>
    <n v="18306000000"/>
    <n v="6697000000"/>
    <n v="0.88700455470491324"/>
    <n v="0.32449849791646479"/>
  </r>
  <r>
    <n v="514"/>
    <s v="DVN"/>
    <s v="Year 3"/>
    <d v="2015-12-31T00:00:00"/>
    <x v="3"/>
    <n v="12"/>
    <n v="31"/>
    <n v="13145000000"/>
    <n v="2104000000"/>
    <n v="7741000000"/>
    <x v="0"/>
    <x v="287"/>
    <s v="Energy"/>
    <x v="27"/>
    <n v="10870000000"/>
    <n v="11041000000"/>
    <n v="171000000"/>
    <n v="0.83993914035755046"/>
    <n v="1.300874857360213E-2"/>
  </r>
  <r>
    <n v="515"/>
    <s v="DVN"/>
    <s v="Year 4"/>
    <d v="2016-12-31T00:00:00"/>
    <x v="4"/>
    <n v="12"/>
    <n v="31"/>
    <n v="12197000000"/>
    <n v="1582000000"/>
    <n v="6476000000"/>
    <x v="0"/>
    <x v="288"/>
    <s v="Energy"/>
    <x v="27"/>
    <n v="8268000000"/>
    <n v="10615000000"/>
    <n v="2347000000"/>
    <n v="0.87029597441993933"/>
    <n v="0.19242436664753629"/>
  </r>
  <r>
    <n v="516"/>
    <s v="EA"/>
    <s v="Year 1"/>
    <d v="2013-03-31T00:00:00"/>
    <x v="1"/>
    <n v="3"/>
    <n v="31"/>
    <n v="3797000000"/>
    <n v="1388000000"/>
    <n v="1078000000"/>
    <x v="145"/>
    <x v="289"/>
    <s v="Information Technology"/>
    <x v="31"/>
    <n v="2261000000"/>
    <n v="2409000000"/>
    <n v="148000000"/>
    <n v="0.63444824861732951"/>
    <n v="3.8978140637345275E-2"/>
  </r>
  <r>
    <n v="517"/>
    <s v="EA"/>
    <s v="Year 2"/>
    <d v="2014-03-31T00:00:00"/>
    <x v="2"/>
    <n v="3"/>
    <n v="31"/>
    <n v="3575000000"/>
    <n v="1347000000"/>
    <n v="1055000000"/>
    <x v="146"/>
    <x v="290"/>
    <s v="Information Technology"/>
    <x v="31"/>
    <n v="2196000000"/>
    <n v="2228000000"/>
    <n v="32000000"/>
    <n v="0.6232167832167832"/>
    <n v="8.951048951048951E-3"/>
  </r>
  <r>
    <n v="518"/>
    <s v="EA"/>
    <s v="Year 3"/>
    <d v="2015-03-31T00:00:00"/>
    <x v="3"/>
    <n v="3"/>
    <n v="31"/>
    <n v="4515000000"/>
    <n v="1429000000"/>
    <n v="1030000000"/>
    <x v="147"/>
    <x v="173"/>
    <s v="Information Technology"/>
    <x v="31"/>
    <n v="2138000000"/>
    <n v="3086000000"/>
    <n v="948000000"/>
    <n v="0.68349944629014403"/>
    <n v="0.20996677740863787"/>
  </r>
  <r>
    <n v="519"/>
    <s v="EA"/>
    <s v="Year 4"/>
    <d v="2016-03-31T00:00:00"/>
    <x v="4"/>
    <n v="3"/>
    <n v="31"/>
    <n v="4396000000"/>
    <n v="1354000000"/>
    <n v="1028000000"/>
    <x v="148"/>
    <x v="291"/>
    <s v="Information Technology"/>
    <x v="31"/>
    <n v="2144000000"/>
    <n v="3042000000"/>
    <n v="898000000"/>
    <n v="0.69199272065514106"/>
    <n v="0.20427661510464057"/>
  </r>
  <r>
    <n v="520"/>
    <s v="EBAY"/>
    <s v="Year 1"/>
    <d v="2013-12-31T00:00:00"/>
    <x v="1"/>
    <n v="12"/>
    <n v="31"/>
    <n v="8257000000"/>
    <n v="1492000000"/>
    <n v="3260000000"/>
    <x v="149"/>
    <x v="292"/>
    <s v="Information Technology"/>
    <x v="16"/>
    <n v="4311000000"/>
    <n v="6765000000"/>
    <n v="2454000000"/>
    <n v="0.81930483226353401"/>
    <n v="0.29720237374349034"/>
  </r>
  <r>
    <n v="521"/>
    <s v="EBAY"/>
    <s v="Year 2"/>
    <d v="2014-12-31T00:00:00"/>
    <x v="2"/>
    <n v="12"/>
    <n v="31"/>
    <n v="8790000000"/>
    <n v="1663000000"/>
    <n v="3593000000"/>
    <x v="150"/>
    <x v="248"/>
    <s v="Information Technology"/>
    <x v="16"/>
    <n v="4651000000"/>
    <n v="7127000000"/>
    <n v="2476000000"/>
    <n v="0.81080773606370871"/>
    <n v="0.28168373151308307"/>
  </r>
  <r>
    <n v="522"/>
    <s v="EBAY"/>
    <s v="Year 3"/>
    <d v="2015-12-31T00:00:00"/>
    <x v="3"/>
    <n v="12"/>
    <n v="31"/>
    <n v="8592000000"/>
    <n v="1771000000"/>
    <n v="3660000000"/>
    <x v="151"/>
    <x v="293"/>
    <s v="Information Technology"/>
    <x v="16"/>
    <n v="4624000000"/>
    <n v="6821000000"/>
    <n v="2197000000"/>
    <n v="0.79387802607076352"/>
    <n v="0.25570297951582865"/>
  </r>
  <r>
    <n v="523"/>
    <s v="EBAY"/>
    <s v="Year 4"/>
    <d v="2016-12-31T00:00:00"/>
    <x v="4"/>
    <n v="12"/>
    <n v="31"/>
    <n v="8979000000"/>
    <n v="2007000000"/>
    <n v="3499000000"/>
    <x v="152"/>
    <x v="294"/>
    <s v="Information Technology"/>
    <x v="16"/>
    <n v="4647000000"/>
    <n v="6972000000"/>
    <n v="2325000000"/>
    <n v="0.77647844971600399"/>
    <n v="0.25893752088205813"/>
  </r>
  <r>
    <n v="524"/>
    <s v="ECL"/>
    <s v="Year 1"/>
    <d v="2012-12-31T00:00:00"/>
    <x v="0"/>
    <n v="12"/>
    <n v="31"/>
    <n v="11838700000"/>
    <n v="6385400000"/>
    <n v="4018300000"/>
    <x v="0"/>
    <x v="4"/>
    <s v="Materials"/>
    <x v="17"/>
    <n v="4018300000"/>
    <n v="5453300000"/>
    <n v="1435000000"/>
    <n v="0.46063334656676835"/>
    <n v="0.12121263314384181"/>
  </r>
  <r>
    <n v="525"/>
    <s v="ECL"/>
    <s v="Year 2"/>
    <d v="2013-12-31T00:00:00"/>
    <x v="1"/>
    <n v="12"/>
    <n v="31"/>
    <n v="13253400000"/>
    <n v="7161200000"/>
    <n v="4360300000"/>
    <x v="0"/>
    <x v="4"/>
    <s v="Materials"/>
    <x v="17"/>
    <n v="4360300000"/>
    <n v="6092200000"/>
    <n v="1731900000"/>
    <n v="0.45967072600238434"/>
    <n v="0.13067590203268595"/>
  </r>
  <r>
    <n v="526"/>
    <s v="ECL"/>
    <s v="Year 3"/>
    <d v="2014-12-31T00:00:00"/>
    <x v="2"/>
    <n v="12"/>
    <n v="31"/>
    <n v="14280500000"/>
    <n v="7679100000"/>
    <n v="4577600000"/>
    <x v="0"/>
    <x v="4"/>
    <s v="Materials"/>
    <x v="17"/>
    <n v="4577600000"/>
    <n v="6601400000"/>
    <n v="2023800000"/>
    <n v="0.4622667273554848"/>
    <n v="0.14171772697034418"/>
  </r>
  <r>
    <n v="527"/>
    <s v="ECL"/>
    <s v="Year 4"/>
    <d v="2015-12-31T00:00:00"/>
    <x v="3"/>
    <n v="12"/>
    <n v="31"/>
    <n v="13545100000"/>
    <n v="7223500000"/>
    <n v="4345500000"/>
    <x v="0"/>
    <x v="4"/>
    <s v="Materials"/>
    <x v="17"/>
    <n v="4345500000"/>
    <n v="6321600000"/>
    <n v="1976100000"/>
    <n v="0.46670751784778264"/>
    <n v="0.14589039578888308"/>
  </r>
  <r>
    <n v="528"/>
    <s v="ED"/>
    <s v="Year 1"/>
    <d v="2013-12-31T00:00:00"/>
    <x v="1"/>
    <n v="12"/>
    <n v="31"/>
    <n v="12354000000"/>
    <n v="7191000000"/>
    <n v="1895000000"/>
    <x v="0"/>
    <x v="295"/>
    <s v="Utilities"/>
    <x v="11"/>
    <n v="2919000000"/>
    <n v="5163000000"/>
    <n v="2244000000"/>
    <n v="0.41792132102962598"/>
    <n v="0.18164157357940747"/>
  </r>
  <r>
    <n v="529"/>
    <s v="ED"/>
    <s v="Year 2"/>
    <d v="2014-12-31T00:00:00"/>
    <x v="2"/>
    <n v="12"/>
    <n v="31"/>
    <n v="12919000000"/>
    <n v="7807000000"/>
    <n v="1877000000"/>
    <x v="0"/>
    <x v="296"/>
    <s v="Utilities"/>
    <x v="11"/>
    <n v="2948000000"/>
    <n v="5112000000"/>
    <n v="2164000000"/>
    <n v="0.39569626132053559"/>
    <n v="0.16750522486260547"/>
  </r>
  <r>
    <n v="530"/>
    <s v="ED"/>
    <s v="Year 3"/>
    <d v="2015-12-31T00:00:00"/>
    <x v="3"/>
    <n v="12"/>
    <n v="31"/>
    <n v="12554000000"/>
    <n v="7060000000"/>
    <n v="1937000000"/>
    <x v="0"/>
    <x v="297"/>
    <s v="Utilities"/>
    <x v="11"/>
    <n v="3067000000"/>
    <n v="5494000000"/>
    <n v="2427000000"/>
    <n v="0.43762944081567623"/>
    <n v="0.19332483670543252"/>
  </r>
  <r>
    <n v="531"/>
    <s v="ED"/>
    <s v="Year 4"/>
    <d v="2016-12-31T00:00:00"/>
    <x v="4"/>
    <n v="12"/>
    <n v="31"/>
    <n v="12075000000"/>
    <n v="6357000000"/>
    <n v="2031000000"/>
    <x v="0"/>
    <x v="298"/>
    <s v="Utilities"/>
    <x v="11"/>
    <n v="3247000000"/>
    <n v="5718000000"/>
    <n v="2471000000"/>
    <n v="0.47354037267080751"/>
    <n v="0.2046376811594203"/>
  </r>
  <r>
    <n v="532"/>
    <s v="EFX"/>
    <s v="Year 1"/>
    <d v="2012-12-31T00:00:00"/>
    <x v="0"/>
    <n v="12"/>
    <n v="31"/>
    <n v="2073000000"/>
    <n v="759500000"/>
    <n v="673500000"/>
    <x v="0"/>
    <x v="299"/>
    <s v="Industrials"/>
    <x v="68"/>
    <n v="833500000"/>
    <n v="1313500000"/>
    <n v="480000000"/>
    <n v="0.63362276893391223"/>
    <n v="0.23154848046309695"/>
  </r>
  <r>
    <n v="533"/>
    <s v="EFX"/>
    <s v="Year 2"/>
    <d v="2013-12-31T00:00:00"/>
    <x v="1"/>
    <n v="12"/>
    <n v="31"/>
    <n v="2303900000"/>
    <n v="787300000"/>
    <n v="715800000"/>
    <x v="0"/>
    <x v="300"/>
    <s v="Industrials"/>
    <x v="68"/>
    <n v="905400000"/>
    <n v="1516600000"/>
    <n v="611200000"/>
    <n v="0.6582750987456053"/>
    <n v="0.26528929206996832"/>
  </r>
  <r>
    <n v="534"/>
    <s v="EFX"/>
    <s v="Year 3"/>
    <d v="2014-12-31T00:00:00"/>
    <x v="2"/>
    <n v="12"/>
    <n v="31"/>
    <n v="2436400000"/>
    <n v="844700000"/>
    <n v="751700000"/>
    <x v="0"/>
    <x v="301"/>
    <s v="Industrials"/>
    <x v="68"/>
    <n v="953500000"/>
    <n v="1591700000"/>
    <n v="638200000"/>
    <n v="0.65329995074700375"/>
    <n v="0.26194385158430472"/>
  </r>
  <r>
    <n v="535"/>
    <s v="EFX"/>
    <s v="Year 4"/>
    <d v="2015-12-31T00:00:00"/>
    <x v="3"/>
    <n v="12"/>
    <n v="31"/>
    <n v="2663600000"/>
    <n v="887400000"/>
    <n v="884300000"/>
    <x v="0"/>
    <x v="302"/>
    <s v="Industrials"/>
    <x v="68"/>
    <n v="1082300000"/>
    <n v="1776200000"/>
    <n v="693900000"/>
    <n v="0.66684186814837065"/>
    <n v="0.26051208890223759"/>
  </r>
  <r>
    <n v="536"/>
    <s v="EIX"/>
    <s v="Year 1"/>
    <d v="2012-12-31T00:00:00"/>
    <x v="0"/>
    <n v="12"/>
    <n v="31"/>
    <n v="11862000000"/>
    <n v="7747000000"/>
    <n v="296000000"/>
    <x v="0"/>
    <x v="303"/>
    <s v="Utilities"/>
    <x v="11"/>
    <n v="1858000000"/>
    <n v="4115000000"/>
    <n v="2257000000"/>
    <n v="0.34690608666329459"/>
    <n v="0.19027145506659923"/>
  </r>
  <r>
    <n v="537"/>
    <s v="EIX"/>
    <s v="Year 2"/>
    <d v="2013-12-31T00:00:00"/>
    <x v="1"/>
    <n v="12"/>
    <n v="31"/>
    <n v="12581000000"/>
    <n v="8364000000"/>
    <n v="309000000"/>
    <x v="0"/>
    <x v="304"/>
    <s v="Utilities"/>
    <x v="11"/>
    <n v="1931000000"/>
    <n v="4217000000"/>
    <n v="2286000000"/>
    <n v="0.33518798187743426"/>
    <n v="0.18170256736348461"/>
  </r>
  <r>
    <n v="538"/>
    <s v="EIX"/>
    <s v="Year 3"/>
    <d v="2014-12-31T00:00:00"/>
    <x v="2"/>
    <n v="12"/>
    <n v="31"/>
    <n v="13413000000"/>
    <n v="8742000000"/>
    <n v="322000000"/>
    <x v="0"/>
    <x v="305"/>
    <s v="Utilities"/>
    <x v="11"/>
    <n v="2042000000"/>
    <n v="4671000000"/>
    <n v="2629000000"/>
    <n v="0.34824424066204429"/>
    <n v="0.19600387683590548"/>
  </r>
  <r>
    <n v="539"/>
    <s v="EIX"/>
    <s v="Year 4"/>
    <d v="2015-12-31T00:00:00"/>
    <x v="3"/>
    <n v="12"/>
    <n v="31"/>
    <n v="11524000000"/>
    <n v="7256000000"/>
    <n v="336000000"/>
    <x v="0"/>
    <x v="306"/>
    <s v="Utilities"/>
    <x v="11"/>
    <n v="2255000000"/>
    <n v="4268000000"/>
    <n v="2013000000"/>
    <n v="0.37035751475182233"/>
    <n v="0.17467893092676154"/>
  </r>
  <r>
    <n v="540"/>
    <s v="EL"/>
    <s v="Year 1"/>
    <d v="2013-06-30T00:00:00"/>
    <x v="1"/>
    <n v="6"/>
    <n v="30"/>
    <n v="10181700000"/>
    <n v="2025900000"/>
    <n v="6597000000"/>
    <x v="0"/>
    <x v="4"/>
    <s v="Consumer Staples"/>
    <x v="56"/>
    <n v="6597000000"/>
    <n v="8155800000"/>
    <n v="1558800000"/>
    <n v="0.80102536904446209"/>
    <n v="0.1530982056041722"/>
  </r>
  <r>
    <n v="541"/>
    <s v="EL"/>
    <s v="Year 2"/>
    <d v="2014-06-30T00:00:00"/>
    <x v="2"/>
    <n v="6"/>
    <n v="30"/>
    <n v="10968800000"/>
    <n v="2158200000"/>
    <n v="6985900000"/>
    <x v="0"/>
    <x v="4"/>
    <s v="Consumer Staples"/>
    <x v="56"/>
    <n v="6985900000"/>
    <n v="8810600000"/>
    <n v="1824700000"/>
    <n v="0.80324192254394289"/>
    <n v="0.16635365764714463"/>
  </r>
  <r>
    <n v="542"/>
    <s v="EL"/>
    <s v="Year 3"/>
    <d v="2015-06-30T00:00:00"/>
    <x v="3"/>
    <n v="6"/>
    <n v="30"/>
    <n v="10780400000"/>
    <n v="2100600000"/>
    <n v="7073500000"/>
    <x v="0"/>
    <x v="4"/>
    <s v="Consumer Staples"/>
    <x v="56"/>
    <n v="7073500000"/>
    <n v="8679800000"/>
    <n v="1606300000"/>
    <n v="0.80514637675781975"/>
    <n v="0.1490018923231049"/>
  </r>
  <r>
    <n v="543"/>
    <s v="EL"/>
    <s v="Year 4"/>
    <d v="2016-06-30T00:00:00"/>
    <x v="4"/>
    <n v="6"/>
    <n v="30"/>
    <n v="11262300000"/>
    <n v="2181100000"/>
    <n v="7337800000"/>
    <x v="0"/>
    <x v="4"/>
    <s v="Consumer Staples"/>
    <x v="56"/>
    <n v="7337800000"/>
    <n v="9081200000"/>
    <n v="1743400000"/>
    <n v="0.80633618355042924"/>
    <n v="0.15479964128108822"/>
  </r>
  <r>
    <n v="544"/>
    <s v="EMN"/>
    <s v="Year 1"/>
    <d v="2012-12-31T00:00:00"/>
    <x v="0"/>
    <n v="12"/>
    <n v="31"/>
    <n v="8102000000"/>
    <n v="6340000000"/>
    <n v="644000000"/>
    <x v="153"/>
    <x v="4"/>
    <s v="Materials"/>
    <x v="63"/>
    <n v="842000000"/>
    <n v="1762000000"/>
    <n v="920000000"/>
    <n v="0.21747716613181933"/>
    <n v="0.11355220933102937"/>
  </r>
  <r>
    <n v="545"/>
    <s v="EMN"/>
    <s v="Year 2"/>
    <d v="2013-12-31T00:00:00"/>
    <x v="1"/>
    <n v="12"/>
    <n v="31"/>
    <n v="9350000000"/>
    <n v="6574000000"/>
    <n v="645000000"/>
    <x v="154"/>
    <x v="4"/>
    <s v="Materials"/>
    <x v="63"/>
    <n v="838000000"/>
    <n v="2776000000"/>
    <n v="1938000000"/>
    <n v="0.29689839572192511"/>
    <n v="0.20727272727272728"/>
  </r>
  <r>
    <n v="546"/>
    <s v="EMN"/>
    <s v="Year 3"/>
    <d v="2014-12-31T00:00:00"/>
    <x v="2"/>
    <n v="12"/>
    <n v="31"/>
    <n v="9527000000"/>
    <n v="7306000000"/>
    <n v="755000000"/>
    <x v="155"/>
    <x v="4"/>
    <s v="Materials"/>
    <x v="63"/>
    <n v="982000000"/>
    <n v="2221000000"/>
    <n v="1239000000"/>
    <n v="0.23312690248766665"/>
    <n v="0.13005143277002204"/>
  </r>
  <r>
    <n v="547"/>
    <s v="EMN"/>
    <s v="Year 4"/>
    <d v="2015-12-31T00:00:00"/>
    <x v="3"/>
    <n v="12"/>
    <n v="31"/>
    <n v="9648000000"/>
    <n v="7068000000"/>
    <n v="762000000"/>
    <x v="156"/>
    <x v="4"/>
    <s v="Materials"/>
    <x v="63"/>
    <n v="1013000000"/>
    <n v="2580000000"/>
    <n v="1567000000"/>
    <n v="0.26741293532338306"/>
    <n v="0.16241708126036483"/>
  </r>
  <r>
    <n v="548"/>
    <s v="EMR"/>
    <s v="Year 1"/>
    <d v="2013-09-30T00:00:00"/>
    <x v="1"/>
    <n v="9"/>
    <n v="30"/>
    <n v="24669000000"/>
    <n v="14717000000"/>
    <n v="6010000000"/>
    <x v="0"/>
    <x v="4"/>
    <s v="Industrials"/>
    <x v="53"/>
    <n v="6010000000"/>
    <n v="9952000000"/>
    <n v="3942000000"/>
    <n v="0.40342129798532567"/>
    <n v="0.15979569500182414"/>
  </r>
  <r>
    <n v="549"/>
    <s v="EMR"/>
    <s v="Year 2"/>
    <d v="2014-09-30T00:00:00"/>
    <x v="2"/>
    <n v="9"/>
    <n v="30"/>
    <n v="17733000000"/>
    <n v="9971000000"/>
    <n v="4375000000"/>
    <x v="0"/>
    <x v="4"/>
    <s v="Industrials"/>
    <x v="53"/>
    <n v="4375000000"/>
    <n v="7762000000"/>
    <n v="3387000000"/>
    <n v="0.43771499464275643"/>
    <n v="0.19099983082388766"/>
  </r>
  <r>
    <n v="550"/>
    <s v="EMR"/>
    <s v="Year 3"/>
    <d v="2015-09-30T00:00:00"/>
    <x v="3"/>
    <n v="9"/>
    <n v="30"/>
    <n v="16249000000"/>
    <n v="9241000000"/>
    <n v="4065000000"/>
    <x v="0"/>
    <x v="4"/>
    <s v="Industrials"/>
    <x v="53"/>
    <n v="4065000000"/>
    <n v="7008000000"/>
    <n v="2943000000"/>
    <n v="0.43128807926641644"/>
    <n v="0.18111883808234353"/>
  </r>
  <r>
    <n v="551"/>
    <s v="EMR"/>
    <s v="Year 4"/>
    <d v="2016-09-30T00:00:00"/>
    <x v="4"/>
    <n v="9"/>
    <n v="30"/>
    <n v="14522000000"/>
    <n v="8260000000"/>
    <n v="3758000000"/>
    <x v="0"/>
    <x v="4"/>
    <s v="Industrials"/>
    <x v="53"/>
    <n v="3758000000"/>
    <n v="6262000000"/>
    <n v="2504000000"/>
    <n v="0.43120782261396506"/>
    <n v="0.17242804021484645"/>
  </r>
  <r>
    <n v="552"/>
    <s v="EOG"/>
    <s v="Year 1"/>
    <d v="2012-12-31T00:00:00"/>
    <x v="0"/>
    <n v="12"/>
    <n v="31"/>
    <n v="11682636000"/>
    <n v="1699428000"/>
    <n v="3862434000"/>
    <x v="0"/>
    <x v="307"/>
    <s v="Energy"/>
    <x v="27"/>
    <n v="7032137000"/>
    <n v="9983208000"/>
    <n v="2951071000"/>
    <n v="0.85453385691379924"/>
    <n v="0.25260317962487233"/>
  </r>
  <r>
    <n v="553"/>
    <s v="EOG"/>
    <s v="Year 2"/>
    <d v="2013-12-31T00:00:00"/>
    <x v="1"/>
    <n v="12"/>
    <n v="31"/>
    <n v="14487118000"/>
    <n v="2066893000"/>
    <n v="4621096000"/>
    <x v="0"/>
    <x v="308"/>
    <s v="Energy"/>
    <x v="27"/>
    <n v="8222072000"/>
    <n v="12420225000"/>
    <n v="4198153000"/>
    <n v="0.85732890420303054"/>
    <n v="0.28978524230975411"/>
  </r>
  <r>
    <n v="554"/>
    <s v="EOG"/>
    <s v="Year 3"/>
    <d v="2014-12-31T00:00:00"/>
    <x v="2"/>
    <n v="12"/>
    <n v="31"/>
    <n v="18035340000"/>
    <n v="2534389000"/>
    <n v="5285634000"/>
    <x v="0"/>
    <x v="309"/>
    <s v="Energy"/>
    <x v="27"/>
    <n v="9282675000"/>
    <n v="15500951000"/>
    <n v="6218276000"/>
    <n v="0.85947650557183841"/>
    <n v="0.34478285410754661"/>
  </r>
  <r>
    <n v="555"/>
    <s v="EOG"/>
    <s v="Year 4"/>
    <d v="2015-12-31T00:00:00"/>
    <x v="3"/>
    <n v="12"/>
    <n v="31"/>
    <n v="8757428000"/>
    <n v="2177757000"/>
    <n v="3174320000"/>
    <x v="0"/>
    <x v="310"/>
    <s v="Energy"/>
    <x v="27"/>
    <n v="6487964000"/>
    <n v="6579671000"/>
    <n v="91707000"/>
    <n v="0.75132458982249128"/>
    <n v="1.0471910245793628E-2"/>
  </r>
  <r>
    <n v="556"/>
    <s v="EQIX"/>
    <s v="Year 1"/>
    <d v="2012-12-31T00:00:00"/>
    <x v="0"/>
    <n v="12"/>
    <n v="31"/>
    <n v="1887376000"/>
    <n v="944617000"/>
    <n v="531180000"/>
    <x v="0"/>
    <x v="4"/>
    <s v="Real Estate"/>
    <x v="14"/>
    <n v="531180000"/>
    <n v="942759000"/>
    <n v="411579000"/>
    <n v="0.49950778223311099"/>
    <n v="0.21806942548808506"/>
  </r>
  <r>
    <n v="557"/>
    <s v="EQIX"/>
    <s v="Year 2"/>
    <d v="2013-12-31T00:00:00"/>
    <x v="1"/>
    <n v="12"/>
    <n v="31"/>
    <n v="2152766000"/>
    <n v="1064403000"/>
    <n v="621413000"/>
    <x v="0"/>
    <x v="4"/>
    <s v="Real Estate"/>
    <x v="14"/>
    <n v="621413000"/>
    <n v="1088363000"/>
    <n v="466950000"/>
    <n v="0.505564933671379"/>
    <n v="0.2169069931427754"/>
  </r>
  <r>
    <n v="558"/>
    <s v="EQIX"/>
    <s v="Year 3"/>
    <d v="2014-12-31T00:00:00"/>
    <x v="2"/>
    <n v="12"/>
    <n v="31"/>
    <n v="2443776000"/>
    <n v="1197885000"/>
    <n v="734119000"/>
    <x v="0"/>
    <x v="4"/>
    <s v="Real Estate"/>
    <x v="14"/>
    <n v="734119000"/>
    <n v="1245891000"/>
    <n v="511772000"/>
    <n v="0.50982209498742925"/>
    <n v="0.20941853917871359"/>
  </r>
  <r>
    <n v="559"/>
    <s v="EQIX"/>
    <s v="Year 4"/>
    <d v="2015-12-31T00:00:00"/>
    <x v="3"/>
    <n v="12"/>
    <n v="31"/>
    <n v="2725867000"/>
    <n v="1291506000"/>
    <n v="825296000"/>
    <x v="0"/>
    <x v="4"/>
    <s v="Real Estate"/>
    <x v="14"/>
    <n v="825296000"/>
    <n v="1434361000"/>
    <n v="609065000"/>
    <n v="0.52620358953683355"/>
    <n v="0.22343900124254046"/>
  </r>
  <r>
    <n v="560"/>
    <s v="EQR"/>
    <s v="Year 1"/>
    <d v="2012-12-31T00:00:00"/>
    <x v="0"/>
    <n v="12"/>
    <n v="31"/>
    <n v="1747502000"/>
    <n v="625507000"/>
    <n v="47233000"/>
    <x v="0"/>
    <x v="311"/>
    <s v="Real Estate"/>
    <x v="14"/>
    <n v="607902000"/>
    <n v="1121995000"/>
    <n v="514093000"/>
    <n v="0.64205648977798024"/>
    <n v="0.29418736001446638"/>
  </r>
  <r>
    <n v="561"/>
    <s v="EQR"/>
    <s v="Year 2"/>
    <d v="2013-12-31T00:00:00"/>
    <x v="1"/>
    <n v="12"/>
    <n v="31"/>
    <n v="2387702000"/>
    <n v="834228000"/>
    <n v="62179000"/>
    <x v="0"/>
    <x v="312"/>
    <s v="Real Estate"/>
    <x v="14"/>
    <n v="1041152000"/>
    <n v="1553474000"/>
    <n v="512322000"/>
    <n v="0.65061469144809525"/>
    <n v="0.21456697695106006"/>
  </r>
  <r>
    <n v="562"/>
    <s v="EQR"/>
    <s v="Year 3"/>
    <d v="2014-12-31T00:00:00"/>
    <x v="2"/>
    <n v="12"/>
    <n v="31"/>
    <n v="2614748000"/>
    <n v="883564000"/>
    <n v="50948000"/>
    <x v="0"/>
    <x v="313"/>
    <s v="Real Estate"/>
    <x v="14"/>
    <n v="809809000"/>
    <n v="1731184000"/>
    <n v="921375000"/>
    <n v="0.66208445326280008"/>
    <n v="0.35237621369248584"/>
  </r>
  <r>
    <n v="563"/>
    <s v="EQR"/>
    <s v="Year 4"/>
    <d v="2015-12-31T00:00:00"/>
    <x v="3"/>
    <n v="12"/>
    <n v="31"/>
    <n v="2744965000"/>
    <n v="905168000"/>
    <n v="65082000"/>
    <x v="0"/>
    <x v="314"/>
    <s v="Real Estate"/>
    <x v="14"/>
    <n v="830977000"/>
    <n v="1839797000"/>
    <n v="1008820000"/>
    <n v="0.67024424719440867"/>
    <n v="0.36751652571162108"/>
  </r>
  <r>
    <n v="564"/>
    <s v="EQT"/>
    <s v="Year 1"/>
    <d v="2013-12-31T00:00:00"/>
    <x v="1"/>
    <n v="12"/>
    <n v="31"/>
    <n v="1859177000"/>
    <n v="354561000"/>
    <n v="200849000"/>
    <x v="0"/>
    <x v="315"/>
    <s v="Energy"/>
    <x v="27"/>
    <n v="853981000"/>
    <n v="1504616000"/>
    <n v="650635000"/>
    <n v="0.8092914230328796"/>
    <n v="0.34995861071861367"/>
  </r>
  <r>
    <n v="565"/>
    <s v="EQT"/>
    <s v="Year 2"/>
    <d v="2014-12-31T00:00:00"/>
    <x v="2"/>
    <n v="12"/>
    <n v="31"/>
    <n v="2388768000"/>
    <n v="443974000"/>
    <n v="238134000"/>
    <x v="0"/>
    <x v="316"/>
    <s v="Energy"/>
    <x v="27"/>
    <n v="917432000"/>
    <n v="1944794000"/>
    <n v="1027362000"/>
    <n v="0.81414101327546251"/>
    <n v="0.43008027569023027"/>
  </r>
  <r>
    <n v="566"/>
    <s v="EQT"/>
    <s v="Year 3"/>
    <d v="2015-12-31T00:00:00"/>
    <x v="3"/>
    <n v="12"/>
    <n v="31"/>
    <n v="1954000000"/>
    <n v="523043000"/>
    <n v="249925000"/>
    <x v="0"/>
    <x v="317"/>
    <s v="Energy"/>
    <x v="27"/>
    <n v="1069141000"/>
    <n v="1430957000"/>
    <n v="361816000"/>
    <n v="0.73232190378710338"/>
    <n v="0.18516683725690891"/>
  </r>
  <r>
    <n v="567"/>
    <s v="EQT"/>
    <s v="Year 4"/>
    <d v="2016-12-31T00:00:00"/>
    <x v="4"/>
    <n v="12"/>
    <n v="31"/>
    <n v="1857339000"/>
    <n v="613909000"/>
    <n v="272747000"/>
    <x v="0"/>
    <x v="318"/>
    <s v="Energy"/>
    <x v="27"/>
    <n v="1200667000"/>
    <n v="1243430000"/>
    <n v="42763000"/>
    <n v="0.66946852459351791"/>
    <n v="2.3023799101833321E-2"/>
  </r>
  <r>
    <n v="568"/>
    <s v="ES"/>
    <s v="Year 1"/>
    <d v="2012-12-31T00:00:00"/>
    <x v="0"/>
    <n v="12"/>
    <n v="31"/>
    <n v="6273787000"/>
    <n v="3667434000"/>
    <n v="747356000"/>
    <x v="0"/>
    <x v="319"/>
    <s v="Utilities"/>
    <x v="10"/>
    <n v="1488147000"/>
    <n v="2606353000"/>
    <n v="1118206000"/>
    <n v="0.41543536623095434"/>
    <n v="0.17823461332047136"/>
  </r>
  <r>
    <n v="569"/>
    <s v="ES"/>
    <s v="Year 2"/>
    <d v="2013-12-31T00:00:00"/>
    <x v="1"/>
    <n v="12"/>
    <n v="31"/>
    <n v="7301204000"/>
    <n v="3997940000"/>
    <n v="914149000"/>
    <x v="0"/>
    <x v="320"/>
    <s v="Utilities"/>
    <x v="10"/>
    <n v="1773829000"/>
    <n v="3303264000"/>
    <n v="1529435000"/>
    <n v="0.4524272982921721"/>
    <n v="0.20947709446277626"/>
  </r>
  <r>
    <n v="570"/>
    <s v="ES"/>
    <s v="Year 3"/>
    <d v="2014-12-31T00:00:00"/>
    <x v="2"/>
    <n v="12"/>
    <n v="31"/>
    <n v="7741856000"/>
    <n v="4449139000"/>
    <n v="1034507000"/>
    <x v="0"/>
    <x v="321"/>
    <s v="Utilities"/>
    <x v="10"/>
    <n v="1659868000"/>
    <n v="3292717000"/>
    <n v="1632849000"/>
    <n v="0.42531364572009611"/>
    <n v="0.2109118278614327"/>
  </r>
  <r>
    <n v="571"/>
    <s v="ES"/>
    <s v="Year 4"/>
    <d v="2015-12-31T00:00:00"/>
    <x v="3"/>
    <n v="12"/>
    <n v="31"/>
    <n v="7954827000"/>
    <n v="4416194000"/>
    <n v="1086274000"/>
    <x v="0"/>
    <x v="322"/>
    <s v="Utilities"/>
    <x v="10"/>
    <n v="1774469000"/>
    <n v="3538633000"/>
    <n v="1764164000"/>
    <n v="0.4448409751714274"/>
    <n v="0.22177276765415516"/>
  </r>
  <r>
    <n v="572"/>
    <s v="ESS"/>
    <s v="Year 1"/>
    <d v="2012-12-31T00:00:00"/>
    <x v="0"/>
    <n v="12"/>
    <n v="31"/>
    <n v="535153000"/>
    <n v="172167000"/>
    <n v="24573000"/>
    <x v="0"/>
    <x v="323"/>
    <s v="Real Estate"/>
    <x v="70"/>
    <n v="193746000"/>
    <n v="362986000"/>
    <n v="169240000"/>
    <n v="0.6782845279761115"/>
    <n v="0.31624600815094001"/>
  </r>
  <r>
    <n v="573"/>
    <s v="ESS"/>
    <s v="Year 2"/>
    <d v="2013-12-31T00:00:00"/>
    <x v="1"/>
    <n v="12"/>
    <n v="31"/>
    <n v="610590000"/>
    <n v="197336000"/>
    <n v="26684000"/>
    <x v="0"/>
    <x v="324"/>
    <s v="Real Estate"/>
    <x v="70"/>
    <n v="219104000"/>
    <n v="413254000"/>
    <n v="194150000"/>
    <n v="0.67681095334021191"/>
    <n v="0.31797114266529097"/>
  </r>
  <r>
    <n v="574"/>
    <s v="ESS"/>
    <s v="Year 3"/>
    <d v="2014-12-31T00:00:00"/>
    <x v="2"/>
    <n v="12"/>
    <n v="31"/>
    <n v="970938000"/>
    <n v="312546000"/>
    <n v="40878000"/>
    <x v="0"/>
    <x v="325"/>
    <s v="Real Estate"/>
    <x v="70"/>
    <n v="401470000"/>
    <n v="658392000"/>
    <n v="256922000"/>
    <n v="0.67809891053805704"/>
    <n v="0.2646121585518334"/>
  </r>
  <r>
    <n v="575"/>
    <s v="ESS"/>
    <s v="Year 4"/>
    <d v="2015-12-31T00:00:00"/>
    <x v="3"/>
    <n v="12"/>
    <n v="31"/>
    <n v="1194407000"/>
    <n v="363508000"/>
    <n v="40090000"/>
    <x v="0"/>
    <x v="326"/>
    <s v="Real Estate"/>
    <x v="70"/>
    <n v="493513000"/>
    <n v="830899000"/>
    <n v="337386000"/>
    <n v="0.69565818016806669"/>
    <n v="0.28247155282914449"/>
  </r>
  <r>
    <n v="576"/>
    <s v="ETFC"/>
    <s v="Year 1"/>
    <d v="2012-12-31T00:00:00"/>
    <x v="0"/>
    <n v="12"/>
    <n v="31"/>
    <n v="1365000000"/>
    <n v="0"/>
    <n v="921000000"/>
    <x v="0"/>
    <x v="327"/>
    <s v="Financials"/>
    <x v="71"/>
    <n v="1392000000"/>
    <n v="1365000000"/>
    <n v="-27000000"/>
    <n v="1"/>
    <n v="-1.9780219780219779E-2"/>
  </r>
  <r>
    <n v="577"/>
    <s v="ETFC"/>
    <s v="Year 2"/>
    <d v="2013-12-31T00:00:00"/>
    <x v="1"/>
    <n v="12"/>
    <n v="31"/>
    <n v="1466000000"/>
    <n v="0"/>
    <n v="888000000"/>
    <x v="0"/>
    <x v="328"/>
    <s v="Financials"/>
    <x v="71"/>
    <n v="1144000000"/>
    <n v="1466000000"/>
    <n v="322000000"/>
    <n v="1"/>
    <n v="0.21964529331514324"/>
  </r>
  <r>
    <n v="578"/>
    <s v="ETFC"/>
    <s v="Year 3"/>
    <d v="2014-12-31T00:00:00"/>
    <x v="2"/>
    <n v="12"/>
    <n v="31"/>
    <n v="1665000000"/>
    <n v="0"/>
    <n v="958000000"/>
    <x v="0"/>
    <x v="292"/>
    <s v="Financials"/>
    <x v="71"/>
    <n v="1094000000"/>
    <n v="1665000000"/>
    <n v="571000000"/>
    <n v="1"/>
    <n v="0.34294294294294292"/>
  </r>
  <r>
    <n v="579"/>
    <s v="ETFC"/>
    <s v="Year 4"/>
    <d v="2015-12-31T00:00:00"/>
    <x v="3"/>
    <n v="12"/>
    <n v="31"/>
    <n v="1403000000"/>
    <n v="0"/>
    <n v="1048000000"/>
    <x v="0"/>
    <x v="329"/>
    <s v="Financials"/>
    <x v="71"/>
    <n v="1109000000"/>
    <n v="1403000000"/>
    <n v="294000000"/>
    <n v="1"/>
    <n v="0.20955096222380612"/>
  </r>
  <r>
    <n v="580"/>
    <s v="ETN"/>
    <s v="Year 1"/>
    <d v="2012-12-31T00:00:00"/>
    <x v="0"/>
    <n v="12"/>
    <n v="31"/>
    <n v="16311000000"/>
    <n v="11448000000"/>
    <n v="2894000000"/>
    <x v="157"/>
    <x v="4"/>
    <s v="Industrials"/>
    <x v="53"/>
    <n v="3333000000"/>
    <n v="4863000000"/>
    <n v="1530000000"/>
    <n v="0.2981423579179695"/>
    <n v="9.3801728894610997E-2"/>
  </r>
  <r>
    <n v="581"/>
    <s v="ETN"/>
    <s v="Year 2"/>
    <d v="2013-12-31T00:00:00"/>
    <x v="1"/>
    <n v="12"/>
    <n v="31"/>
    <n v="22046000000"/>
    <n v="15369000000"/>
    <n v="3886000000"/>
    <x v="158"/>
    <x v="4"/>
    <s v="Industrials"/>
    <x v="53"/>
    <n v="4530000000"/>
    <n v="6677000000"/>
    <n v="2147000000"/>
    <n v="0.3028667331942303"/>
    <n v="9.7387281139435719E-2"/>
  </r>
  <r>
    <n v="582"/>
    <s v="ETN"/>
    <s v="Year 3"/>
    <d v="2014-12-31T00:00:00"/>
    <x v="2"/>
    <n v="12"/>
    <n v="31"/>
    <n v="22552000000"/>
    <n v="15646000000"/>
    <n v="3810000000"/>
    <x v="159"/>
    <x v="4"/>
    <s v="Industrials"/>
    <x v="53"/>
    <n v="4457000000"/>
    <n v="6906000000"/>
    <n v="2449000000"/>
    <n v="0.30622561191912023"/>
    <n v="0.10859347286271727"/>
  </r>
  <r>
    <n v="583"/>
    <s v="ETN"/>
    <s v="Year 4"/>
    <d v="2015-12-31T00:00:00"/>
    <x v="3"/>
    <n v="12"/>
    <n v="31"/>
    <n v="20855000000"/>
    <n v="14292000000"/>
    <n v="3596000000"/>
    <x v="160"/>
    <x v="4"/>
    <s v="Industrials"/>
    <x v="53"/>
    <n v="4221000000"/>
    <n v="6563000000"/>
    <n v="2342000000"/>
    <n v="0.31469671541596744"/>
    <n v="0.11229920882282426"/>
  </r>
  <r>
    <n v="584"/>
    <s v="ETR"/>
    <s v="Year 1"/>
    <d v="2012-12-31T00:00:00"/>
    <x v="0"/>
    <n v="12"/>
    <n v="31"/>
    <n v="10302079000"/>
    <n v="6583627000"/>
    <n v="917162000"/>
    <x v="0"/>
    <x v="330"/>
    <s v="Utilities"/>
    <x v="11"/>
    <n v="2061747000"/>
    <n v="3718452000"/>
    <n v="1656705000"/>
    <n v="0.36094190308577523"/>
    <n v="0.16081268644901675"/>
  </r>
  <r>
    <n v="585"/>
    <s v="ETR"/>
    <s v="Year 2"/>
    <d v="2013-12-31T00:00:00"/>
    <x v="1"/>
    <n v="12"/>
    <n v="31"/>
    <n v="11390947000"/>
    <n v="7588885000"/>
    <n v="888051000"/>
    <x v="0"/>
    <x v="331"/>
    <s v="Utilities"/>
    <x v="11"/>
    <n v="2149095000"/>
    <n v="3802062000"/>
    <n v="1652967000"/>
    <n v="0.33377927225892634"/>
    <n v="0.14511234228374514"/>
  </r>
  <r>
    <n v="586"/>
    <s v="ETR"/>
    <s v="Year 3"/>
    <d v="2014-12-31T00:00:00"/>
    <x v="2"/>
    <n v="12"/>
    <n v="31"/>
    <n v="12494921000"/>
    <n v="8126187000"/>
    <n v="863455000"/>
    <x v="0"/>
    <x v="332"/>
    <s v="Utilities"/>
    <x v="11"/>
    <n v="2182093000"/>
    <n v="4368734000"/>
    <n v="2186641000"/>
    <n v="0.34964078604418547"/>
    <n v="0.17500238696987361"/>
  </r>
  <r>
    <n v="587"/>
    <s v="ETR"/>
    <s v="Year 4"/>
    <d v="2015-12-31T00:00:00"/>
    <x v="3"/>
    <n v="12"/>
    <n v="31"/>
    <n v="11513251000"/>
    <n v="7449273000"/>
    <n v="1074998000"/>
    <x v="0"/>
    <x v="333"/>
    <s v="Utilities"/>
    <x v="11"/>
    <n v="2412274000"/>
    <n v="4063978000"/>
    <n v="1651704000"/>
    <n v="0.35298266319391458"/>
    <n v="0.14346113013604933"/>
  </r>
  <r>
    <n v="588"/>
    <s v="EW"/>
    <s v="Year 1"/>
    <d v="2012-12-31T00:00:00"/>
    <x v="0"/>
    <n v="12"/>
    <n v="31"/>
    <n v="1899600000"/>
    <n v="491000000"/>
    <n v="697400000"/>
    <x v="161"/>
    <x v="4"/>
    <s v="Health Care"/>
    <x v="5"/>
    <n v="988700000"/>
    <n v="1408600000"/>
    <n v="419900000"/>
    <n v="0.74152453148031161"/>
    <n v="0.22104653611286587"/>
  </r>
  <r>
    <n v="589"/>
    <s v="EW"/>
    <s v="Year 2"/>
    <d v="2013-12-31T00:00:00"/>
    <x v="1"/>
    <n v="12"/>
    <n v="31"/>
    <n v="2045500000"/>
    <n v="516600000"/>
    <n v="749700000"/>
    <x v="162"/>
    <x v="4"/>
    <s v="Health Care"/>
    <x v="5"/>
    <n v="1072700000"/>
    <n v="1528900000"/>
    <n v="456200000"/>
    <n v="0.74744561231972617"/>
    <n v="0.2230261549743339"/>
  </r>
  <r>
    <n v="590"/>
    <s v="EW"/>
    <s v="Year 3"/>
    <d v="2014-12-31T00:00:00"/>
    <x v="2"/>
    <n v="12"/>
    <n v="31"/>
    <n v="2322900000"/>
    <n v="625600000"/>
    <n v="928700000"/>
    <x v="163"/>
    <x v="4"/>
    <s v="Health Care"/>
    <x v="5"/>
    <n v="1275200000"/>
    <n v="1697300000"/>
    <n v="422100000"/>
    <n v="0.73068147574152997"/>
    <n v="0.18171251452925222"/>
  </r>
  <r>
    <n v="591"/>
    <s v="EW"/>
    <s v="Year 4"/>
    <d v="2015-12-31T00:00:00"/>
    <x v="3"/>
    <n v="12"/>
    <n v="31"/>
    <n v="2493700000"/>
    <n v="617200000"/>
    <n v="850700000"/>
    <x v="164"/>
    <x v="4"/>
    <s v="Health Care"/>
    <x v="5"/>
    <n v="1233800000"/>
    <n v="1876500000"/>
    <n v="642700000"/>
    <n v="0.75249629065244417"/>
    <n v="0.25772947828527892"/>
  </r>
  <r>
    <n v="592"/>
    <s v="EXC"/>
    <s v="Year 1"/>
    <d v="2013-12-31T00:00:00"/>
    <x v="1"/>
    <n v="12"/>
    <n v="31"/>
    <n v="24888000000"/>
    <n v="17994000000"/>
    <n v="1095000000"/>
    <x v="0"/>
    <x v="334"/>
    <s v="Utilities"/>
    <x v="10"/>
    <n v="3248000000"/>
    <n v="6894000000"/>
    <n v="3646000000"/>
    <n v="0.27700096432015431"/>
    <n v="0.14649630343940856"/>
  </r>
  <r>
    <n v="593"/>
    <s v="EXC"/>
    <s v="Year 2"/>
    <d v="2014-12-31T00:00:00"/>
    <x v="2"/>
    <n v="12"/>
    <n v="31"/>
    <n v="27429000000"/>
    <n v="21571000000"/>
    <n v="1154000000"/>
    <x v="0"/>
    <x v="335"/>
    <s v="Utilities"/>
    <x v="10"/>
    <n v="3468000000"/>
    <n v="5858000000"/>
    <n v="2390000000"/>
    <n v="0.21356957964198475"/>
    <n v="8.7134055197054208E-2"/>
  </r>
  <r>
    <n v="594"/>
    <s v="EXC"/>
    <s v="Year 3"/>
    <d v="2015-12-31T00:00:00"/>
    <x v="3"/>
    <n v="12"/>
    <n v="31"/>
    <n v="29447000000"/>
    <n v="21406000000"/>
    <n v="1200000000"/>
    <x v="0"/>
    <x v="336"/>
    <s v="Utilities"/>
    <x v="10"/>
    <n v="3650000000"/>
    <n v="8041000000"/>
    <n v="4391000000"/>
    <n v="0.27306686589465823"/>
    <n v="0.14911535979896084"/>
  </r>
  <r>
    <n v="595"/>
    <s v="EXC"/>
    <s v="Year 4"/>
    <d v="2016-12-31T00:00:00"/>
    <x v="4"/>
    <n v="12"/>
    <n v="31"/>
    <n v="31360000000"/>
    <n v="22688000000"/>
    <n v="1576000000"/>
    <x v="0"/>
    <x v="337"/>
    <s v="Utilities"/>
    <x v="10"/>
    <n v="5512000000"/>
    <n v="8672000000"/>
    <n v="3160000000"/>
    <n v="0.27653061224489794"/>
    <n v="0.10076530612244898"/>
  </r>
  <r>
    <n v="596"/>
    <s v="EXPD"/>
    <s v="Year 1"/>
    <d v="2012-12-31T00:00:00"/>
    <x v="0"/>
    <n v="12"/>
    <n v="31"/>
    <n v="5992215000"/>
    <n v="4156845000"/>
    <n v="1264632000"/>
    <x v="0"/>
    <x v="338"/>
    <s v="Industrials"/>
    <x v="49"/>
    <n v="1304572000"/>
    <n v="1835370000"/>
    <n v="530798000"/>
    <n v="0.30629241440769395"/>
    <n v="8.8581267527950855E-2"/>
  </r>
  <r>
    <n v="597"/>
    <s v="EXPD"/>
    <s v="Year 2"/>
    <d v="2013-12-31T00:00:00"/>
    <x v="1"/>
    <n v="12"/>
    <n v="31"/>
    <n v="6080257000"/>
    <n v="4197404000"/>
    <n v="1282709000"/>
    <x v="0"/>
    <x v="339"/>
    <s v="Industrials"/>
    <x v="49"/>
    <n v="1330780000"/>
    <n v="1882853000"/>
    <n v="552073000"/>
    <n v="0.309666680207761"/>
    <n v="9.0797642270713227E-2"/>
  </r>
  <r>
    <n v="598"/>
    <s v="EXPD"/>
    <s v="Year 3"/>
    <d v="2014-12-31T00:00:00"/>
    <x v="2"/>
    <n v="12"/>
    <n v="31"/>
    <n v="6564721000"/>
    <n v="4583294000"/>
    <n v="1337487000"/>
    <x v="0"/>
    <x v="340"/>
    <s v="Industrials"/>
    <x v="49"/>
    <n v="1386779000"/>
    <n v="1981427000"/>
    <n v="594648000"/>
    <n v="0.3018295827042764"/>
    <n v="9.058237204597118E-2"/>
  </r>
  <r>
    <n v="599"/>
    <s v="EXPD"/>
    <s v="Year 4"/>
    <d v="2015-12-31T00:00:00"/>
    <x v="3"/>
    <n v="12"/>
    <n v="31"/>
    <n v="6616632000"/>
    <n v="4428855000"/>
    <n v="1420281000"/>
    <x v="0"/>
    <x v="341"/>
    <s v="Industrials"/>
    <x v="49"/>
    <n v="1466293000"/>
    <n v="2187777000"/>
    <n v="721484000"/>
    <n v="0.33064813034788698"/>
    <n v="0.10904097432047"/>
  </r>
  <r>
    <n v="600"/>
    <s v="EXPE"/>
    <s v="Year 1"/>
    <d v="2013-12-31T00:00:00"/>
    <x v="1"/>
    <n v="12"/>
    <n v="31"/>
    <n v="4771259000"/>
    <n v="1038034000"/>
    <n v="3151043000"/>
    <x v="0"/>
    <x v="342"/>
    <s v="Consumer Discretionary"/>
    <x v="24"/>
    <n v="3222774000"/>
    <n v="3733225000"/>
    <n v="510451000"/>
    <n v="0.78244023223220538"/>
    <n v="0.10698455061861031"/>
  </r>
  <r>
    <n v="601"/>
    <s v="EXPE"/>
    <s v="Year 2"/>
    <d v="2014-12-31T00:00:00"/>
    <x v="2"/>
    <n v="12"/>
    <n v="31"/>
    <n v="5763485000"/>
    <n v="1179081000"/>
    <n v="3919856000"/>
    <x v="0"/>
    <x v="343"/>
    <s v="Consumer Discretionary"/>
    <x v="24"/>
    <n v="3996629000"/>
    <n v="4584404000"/>
    <n v="587775000"/>
    <n v="0.79542221416382619"/>
    <n v="0.10198256783872951"/>
  </r>
  <r>
    <n v="602"/>
    <s v="EXPE"/>
    <s v="Year 3"/>
    <d v="2015-12-31T00:00:00"/>
    <x v="3"/>
    <n v="12"/>
    <n v="31"/>
    <n v="6672317000"/>
    <n v="1309559000"/>
    <n v="4785243000"/>
    <x v="0"/>
    <x v="344"/>
    <s v="Consumer Discretionary"/>
    <x v="24"/>
    <n v="4941701000"/>
    <n v="5362758000"/>
    <n v="421057000"/>
    <n v="0.80373249652257228"/>
    <n v="6.3105065301903365E-2"/>
  </r>
  <r>
    <n v="603"/>
    <s v="EXPE"/>
    <s v="Year 4"/>
    <d v="2016-12-31T00:00:00"/>
    <x v="4"/>
    <n v="12"/>
    <n v="31"/>
    <n v="8773564000"/>
    <n v="1596698000"/>
    <n v="6280728000"/>
    <x v="0"/>
    <x v="345"/>
    <s v="Consumer Discretionary"/>
    <x v="24"/>
    <n v="6597869000"/>
    <n v="7176866000"/>
    <n v="578997000"/>
    <n v="0.81801033194719963"/>
    <n v="6.5993363700316082E-2"/>
  </r>
  <r>
    <n v="604"/>
    <s v="EXR"/>
    <s v="Year 1"/>
    <d v="2012-12-31T00:00:00"/>
    <x v="0"/>
    <n v="12"/>
    <n v="31"/>
    <n v="409396000"/>
    <n v="114028000"/>
    <n v="58323000"/>
    <x v="0"/>
    <x v="346"/>
    <s v="Real Estate"/>
    <x v="23"/>
    <n v="132776000"/>
    <n v="295368000"/>
    <n v="162592000"/>
    <n v="0.72147260842802563"/>
    <n v="0.39715092477698855"/>
  </r>
  <r>
    <n v="605"/>
    <s v="EXR"/>
    <s v="Year 2"/>
    <d v="2013-12-31T00:00:00"/>
    <x v="1"/>
    <n v="12"/>
    <n v="31"/>
    <n v="520613000"/>
    <n v="140012000"/>
    <n v="63268000"/>
    <x v="0"/>
    <x v="347"/>
    <s v="Real Estate"/>
    <x v="23"/>
    <n v="158500000"/>
    <n v="380601000"/>
    <n v="222101000"/>
    <n v="0.7310631889714625"/>
    <n v="0.42661439495364117"/>
  </r>
  <r>
    <n v="606"/>
    <s v="EXR"/>
    <s v="Year 3"/>
    <d v="2014-12-31T00:00:00"/>
    <x v="2"/>
    <n v="12"/>
    <n v="31"/>
    <n v="647155000"/>
    <n v="172416000"/>
    <n v="71369000"/>
    <x v="0"/>
    <x v="348"/>
    <s v="Real Estate"/>
    <x v="23"/>
    <n v="186445000"/>
    <n v="474739000"/>
    <n v="288294000"/>
    <n v="0.73357850901252397"/>
    <n v="0.44547905833996493"/>
  </r>
  <r>
    <n v="607"/>
    <s v="EXR"/>
    <s v="Year 4"/>
    <d v="2015-12-31T00:00:00"/>
    <x v="3"/>
    <n v="12"/>
    <n v="31"/>
    <n v="782270000"/>
    <n v="203965000"/>
    <n v="80791000"/>
    <x v="0"/>
    <x v="349"/>
    <s v="Real Estate"/>
    <x v="23"/>
    <n v="214248000"/>
    <n v="578305000"/>
    <n v="364057000"/>
    <n v="0.73926521533485878"/>
    <n v="0.46538535288327559"/>
  </r>
  <r>
    <n v="608"/>
    <s v="F"/>
    <s v="Year 1"/>
    <d v="2013-12-31T00:00:00"/>
    <x v="1"/>
    <n v="12"/>
    <n v="31"/>
    <n v="146917000000"/>
    <n v="123050000000"/>
    <n v="10850000000"/>
    <x v="0"/>
    <x v="4"/>
    <s v="Consumer Discretionary"/>
    <x v="72"/>
    <n v="10850000000"/>
    <n v="23867000000"/>
    <n v="13017000000"/>
    <n v="0.16245226896819287"/>
    <n v="8.8601046849581741E-2"/>
  </r>
  <r>
    <n v="609"/>
    <s v="F"/>
    <s v="Year 2"/>
    <d v="2014-12-31T00:00:00"/>
    <x v="2"/>
    <n v="12"/>
    <n v="31"/>
    <n v="144077000000"/>
    <n v="131903000000"/>
    <n v="11842000000"/>
    <x v="0"/>
    <x v="4"/>
    <s v="Consumer Discretionary"/>
    <x v="72"/>
    <n v="11842000000"/>
    <n v="12174000000"/>
    <n v="332000000"/>
    <n v="8.4496484518694848E-2"/>
    <n v="2.3043233826356741E-3"/>
  </r>
  <r>
    <n v="610"/>
    <s v="F"/>
    <s v="Year 3"/>
    <d v="2015-12-31T00:00:00"/>
    <x v="3"/>
    <n v="12"/>
    <n v="31"/>
    <n v="149558000000"/>
    <n v="131409000000"/>
    <n v="10502000000"/>
    <x v="0"/>
    <x v="4"/>
    <s v="Consumer Discretionary"/>
    <x v="72"/>
    <n v="10502000000"/>
    <n v="18149000000"/>
    <n v="7647000000"/>
    <n v="0.1213509140266652"/>
    <n v="5.113066502627743E-2"/>
  </r>
  <r>
    <n v="611"/>
    <s v="F"/>
    <s v="Year 4"/>
    <d v="2016-12-31T00:00:00"/>
    <x v="4"/>
    <n v="12"/>
    <n v="31"/>
    <n v="151800000000"/>
    <n v="135488000000"/>
    <n v="12196000000"/>
    <x v="0"/>
    <x v="4"/>
    <s v="Consumer Discretionary"/>
    <x v="72"/>
    <n v="12196000000"/>
    <n v="16312000000"/>
    <n v="4116000000"/>
    <n v="0.10745718050065878"/>
    <n v="2.7114624505928855E-2"/>
  </r>
  <r>
    <n v="612"/>
    <s v="FAST"/>
    <s v="Year 1"/>
    <d v="2013-12-31T00:00:00"/>
    <x v="1"/>
    <n v="12"/>
    <n v="31"/>
    <n v="3326106000"/>
    <n v="1606661000"/>
    <n v="1007431000"/>
    <x v="0"/>
    <x v="4"/>
    <s v="Industrials"/>
    <x v="18"/>
    <n v="1007431000"/>
    <n v="1719445000"/>
    <n v="712014000"/>
    <n v="0.51695436044431542"/>
    <n v="0.21406834298125196"/>
  </r>
  <r>
    <n v="613"/>
    <s v="FAST"/>
    <s v="Year 2"/>
    <d v="2014-12-31T00:00:00"/>
    <x v="2"/>
    <n v="12"/>
    <n v="31"/>
    <n v="3733507000"/>
    <n v="1836105000"/>
    <n v="1110776000"/>
    <x v="0"/>
    <x v="4"/>
    <s v="Industrials"/>
    <x v="18"/>
    <n v="1110776000"/>
    <n v="1897402000"/>
    <n v="786626000"/>
    <n v="0.50820903777601067"/>
    <n v="0.21069359184273659"/>
  </r>
  <r>
    <n v="614"/>
    <s v="FAST"/>
    <s v="Year 3"/>
    <d v="2015-12-31T00:00:00"/>
    <x v="3"/>
    <n v="12"/>
    <n v="31"/>
    <n v="3869187000"/>
    <n v="1920253000"/>
    <n v="1121590000"/>
    <x v="0"/>
    <x v="4"/>
    <s v="Industrials"/>
    <x v="18"/>
    <n v="1121590000"/>
    <n v="1948934000"/>
    <n v="827344000"/>
    <n v="0.50370633417304456"/>
    <n v="0.21382889997304344"/>
  </r>
  <r>
    <n v="615"/>
    <s v="FAST"/>
    <s v="Year 4"/>
    <d v="2016-12-31T00:00:00"/>
    <x v="4"/>
    <n v="12"/>
    <n v="31"/>
    <n v="3962036000"/>
    <n v="1997259000"/>
    <n v="1169470000"/>
    <x v="0"/>
    <x v="4"/>
    <s v="Industrials"/>
    <x v="18"/>
    <n v="1169470000"/>
    <n v="1964777000"/>
    <n v="795307000"/>
    <n v="0.49590084491912745"/>
    <n v="0.20073189642900771"/>
  </r>
  <r>
    <n v="616"/>
    <s v="FB"/>
    <s v="Year 1"/>
    <d v="2013-12-31T00:00:00"/>
    <x v="1"/>
    <n v="12"/>
    <n v="31"/>
    <n v="7872000000"/>
    <n v="1875000000"/>
    <n v="1778000000"/>
    <x v="165"/>
    <x v="4"/>
    <s v="Information Technology"/>
    <x v="16"/>
    <n v="3193000000"/>
    <n v="5997000000"/>
    <n v="2804000000"/>
    <n v="0.76181402439024393"/>
    <n v="0.35619918699186992"/>
  </r>
  <r>
    <n v="617"/>
    <s v="FB"/>
    <s v="Year 2"/>
    <d v="2014-12-31T00:00:00"/>
    <x v="2"/>
    <n v="12"/>
    <n v="31"/>
    <n v="12466000000"/>
    <n v="2153000000"/>
    <n v="2653000000"/>
    <x v="166"/>
    <x v="4"/>
    <s v="Information Technology"/>
    <x v="16"/>
    <n v="5319000000"/>
    <n v="10313000000"/>
    <n v="4994000000"/>
    <n v="0.82729022942403341"/>
    <n v="0.40060965827049577"/>
  </r>
  <r>
    <n v="618"/>
    <s v="FB"/>
    <s v="Year 3"/>
    <d v="2015-12-31T00:00:00"/>
    <x v="3"/>
    <n v="12"/>
    <n v="31"/>
    <n v="17928000000"/>
    <n v="2867000000"/>
    <n v="4020000000"/>
    <x v="167"/>
    <x v="4"/>
    <s v="Information Technology"/>
    <x v="16"/>
    <n v="8836000000"/>
    <n v="15061000000"/>
    <n v="6225000000"/>
    <n v="0.84008255243194996"/>
    <n v="0.34722222222222221"/>
  </r>
  <r>
    <n v="619"/>
    <s v="FB"/>
    <s v="Year 4"/>
    <d v="2016-12-31T00:00:00"/>
    <x v="4"/>
    <n v="12"/>
    <n v="31"/>
    <n v="27638000000"/>
    <n v="3789000000"/>
    <n v="5503000000"/>
    <x v="168"/>
    <x v="4"/>
    <s v="Information Technology"/>
    <x v="16"/>
    <n v="11422000000"/>
    <n v="23849000000"/>
    <n v="12427000000"/>
    <n v="0.86290614371517482"/>
    <n v="0.44963456111151312"/>
  </r>
  <r>
    <n v="620"/>
    <s v="FBHS"/>
    <s v="Year 1"/>
    <d v="2012-12-31T00:00:00"/>
    <x v="0"/>
    <n v="12"/>
    <n v="31"/>
    <n v="3134800000"/>
    <n v="2093200000"/>
    <n v="873100000"/>
    <x v="0"/>
    <x v="350"/>
    <s v="Industrials"/>
    <x v="18"/>
    <n v="880500000"/>
    <n v="1041600000"/>
    <n v="161100000"/>
    <n v="0.33227000127599848"/>
    <n v="5.1390838330994004E-2"/>
  </r>
  <r>
    <n v="621"/>
    <s v="FBHS"/>
    <s v="Year 2"/>
    <d v="2013-12-31T00:00:00"/>
    <x v="1"/>
    <n v="12"/>
    <n v="31"/>
    <n v="3703600000"/>
    <n v="2408500000"/>
    <n v="938700000"/>
    <x v="0"/>
    <x v="351"/>
    <s v="Industrials"/>
    <x v="18"/>
    <n v="948100000"/>
    <n v="1295100000"/>
    <n v="347000000"/>
    <n v="0.34968679123015445"/>
    <n v="9.3692623393455021E-2"/>
  </r>
  <r>
    <n v="622"/>
    <s v="FBHS"/>
    <s v="Year 3"/>
    <d v="2014-12-31T00:00:00"/>
    <x v="2"/>
    <n v="12"/>
    <n v="31"/>
    <n v="4013600000"/>
    <n v="2646700000"/>
    <n v="943300000"/>
    <x v="0"/>
    <x v="352"/>
    <s v="Industrials"/>
    <x v="18"/>
    <n v="956400000"/>
    <n v="1366900000"/>
    <n v="410500000"/>
    <n v="0.34056707195535185"/>
    <n v="0.10227725732509468"/>
  </r>
  <r>
    <n v="623"/>
    <s v="FBHS"/>
    <s v="Year 4"/>
    <d v="2015-12-31T00:00:00"/>
    <x v="3"/>
    <n v="12"/>
    <n v="31"/>
    <n v="4579400000"/>
    <n v="2997500000"/>
    <n v="1047600000"/>
    <x v="0"/>
    <x v="353"/>
    <s v="Industrials"/>
    <x v="18"/>
    <n v="1069200000"/>
    <n v="1581900000"/>
    <n v="512700000"/>
    <n v="0.34543826702188063"/>
    <n v="0.11195789841463948"/>
  </r>
  <r>
    <n v="624"/>
    <s v="FCX"/>
    <s v="Year 1"/>
    <d v="2012-12-31T00:00:00"/>
    <x v="0"/>
    <n v="12"/>
    <n v="31"/>
    <n v="18010000000"/>
    <n v="11561000000"/>
    <n v="431000000"/>
    <x v="169"/>
    <x v="4"/>
    <s v="Materials"/>
    <x v="73"/>
    <n v="716000000"/>
    <n v="6449000000"/>
    <n v="5733000000"/>
    <n v="0.35807884508606325"/>
    <n v="0.3183231538034425"/>
  </r>
  <r>
    <n v="625"/>
    <s v="FCX"/>
    <s v="Year 2"/>
    <d v="2013-12-31T00:00:00"/>
    <x v="1"/>
    <n v="12"/>
    <n v="31"/>
    <n v="20921000000"/>
    <n v="14637000000"/>
    <n v="657000000"/>
    <x v="170"/>
    <x v="4"/>
    <s v="Materials"/>
    <x v="73"/>
    <n v="867000000"/>
    <n v="6284000000"/>
    <n v="5417000000"/>
    <n v="0.30036805124038046"/>
    <n v="0.25892643755078631"/>
  </r>
  <r>
    <n v="626"/>
    <s v="FCX"/>
    <s v="Year 3"/>
    <d v="2014-12-31T00:00:00"/>
    <x v="2"/>
    <n v="12"/>
    <n v="31"/>
    <n v="21438000000"/>
    <n v="19504000000"/>
    <n v="592000000"/>
    <x v="171"/>
    <x v="4"/>
    <s v="Materials"/>
    <x v="73"/>
    <n v="718000000"/>
    <n v="1934000000"/>
    <n v="1216000000"/>
    <n v="9.0213639332027196E-2"/>
    <n v="5.6721709114656217E-2"/>
  </r>
  <r>
    <n v="627"/>
    <s v="FCX"/>
    <s v="Year 4"/>
    <d v="2015-12-31T00:00:00"/>
    <x v="3"/>
    <n v="12"/>
    <n v="31"/>
    <n v="15877000000"/>
    <n v="28524000000"/>
    <n v="569000000"/>
    <x v="172"/>
    <x v="4"/>
    <s v="Materials"/>
    <x v="73"/>
    <n v="696000000"/>
    <n v="-12647000000"/>
    <n v="-13343000000"/>
    <n v="-0.79656106317314346"/>
    <n v="-0.8403980600869182"/>
  </r>
  <r>
    <n v="628"/>
    <s v="FDX"/>
    <s v="Year 1"/>
    <d v="2013-05-31T00:00:00"/>
    <x v="1"/>
    <n v="5"/>
    <n v="31"/>
    <n v="44287000000"/>
    <n v="16448000000"/>
    <n v="20359000000"/>
    <x v="0"/>
    <x v="354"/>
    <s v="Industrials"/>
    <x v="49"/>
    <n v="22745000000"/>
    <n v="27839000000"/>
    <n v="5094000000"/>
    <n v="0.62860433084200773"/>
    <n v="0.11502246708966514"/>
  </r>
  <r>
    <n v="629"/>
    <s v="FDX"/>
    <s v="Year 2"/>
    <d v="2014-05-31T00:00:00"/>
    <x v="2"/>
    <n v="5"/>
    <n v="31"/>
    <n v="45567000000"/>
    <n v="17052000000"/>
    <n v="22113000000"/>
    <x v="0"/>
    <x v="355"/>
    <s v="Industrials"/>
    <x v="49"/>
    <n v="24700000000"/>
    <n v="28515000000"/>
    <n v="3815000000"/>
    <n v="0.62578181578774106"/>
    <n v="8.3722869620558735E-2"/>
  </r>
  <r>
    <n v="630"/>
    <s v="FDX"/>
    <s v="Year 3"/>
    <d v="2015-05-31T00:00:00"/>
    <x v="3"/>
    <n v="5"/>
    <n v="31"/>
    <n v="47453000000"/>
    <n v="16984000000"/>
    <n v="25715000000"/>
    <x v="0"/>
    <x v="356"/>
    <s v="Industrials"/>
    <x v="49"/>
    <n v="28326000000"/>
    <n v="30469000000"/>
    <n v="2143000000"/>
    <n v="0.6420879607190273"/>
    <n v="4.5160474574842478E-2"/>
  </r>
  <r>
    <n v="631"/>
    <s v="FDX"/>
    <s v="Year 4"/>
    <d v="2016-05-31T00:00:00"/>
    <x v="4"/>
    <n v="5"/>
    <n v="31"/>
    <n v="50365000000"/>
    <n v="17327000000"/>
    <n v="27330000000"/>
    <x v="0"/>
    <x v="357"/>
    <s v="Industrials"/>
    <x v="49"/>
    <n v="29961000000"/>
    <n v="33038000000"/>
    <n v="3077000000"/>
    <n v="0.6559714087163705"/>
    <n v="6.1094013699990075E-2"/>
  </r>
  <r>
    <n v="632"/>
    <s v="FE"/>
    <s v="Year 1"/>
    <d v="2012-12-31T00:00:00"/>
    <x v="0"/>
    <n v="12"/>
    <n v="31"/>
    <n v="15255000000"/>
    <n v="6717000000"/>
    <n v="5353000000"/>
    <x v="0"/>
    <x v="358"/>
    <s v="Utilities"/>
    <x v="11"/>
    <n v="6404000000"/>
    <n v="8538000000"/>
    <n v="2134000000"/>
    <n v="0.55968534906587997"/>
    <n v="0.13988856112749917"/>
  </r>
  <r>
    <n v="633"/>
    <s v="FE"/>
    <s v="Year 2"/>
    <d v="2013-12-31T00:00:00"/>
    <x v="1"/>
    <n v="12"/>
    <n v="31"/>
    <n v="14892000000"/>
    <n v="6459000000"/>
    <n v="4315000000"/>
    <x v="0"/>
    <x v="359"/>
    <s v="Utilities"/>
    <x v="11"/>
    <n v="6056000000"/>
    <n v="8433000000"/>
    <n v="2377000000"/>
    <n v="0.56627719580983071"/>
    <n v="0.15961590115498253"/>
  </r>
  <r>
    <n v="634"/>
    <s v="FE"/>
    <s v="Year 3"/>
    <d v="2014-12-31T00:00:00"/>
    <x v="2"/>
    <n v="12"/>
    <n v="31"/>
    <n v="15049000000"/>
    <n v="6996000000"/>
    <n v="5759000000"/>
    <x v="0"/>
    <x v="360"/>
    <s v="Utilities"/>
    <x v="11"/>
    <n v="6991000000"/>
    <n v="8053000000"/>
    <n v="1062000000"/>
    <n v="0.53511861253239412"/>
    <n v="7.0569473054688026E-2"/>
  </r>
  <r>
    <n v="635"/>
    <s v="FE"/>
    <s v="Year 4"/>
    <d v="2015-12-31T00:00:00"/>
    <x v="3"/>
    <n v="12"/>
    <n v="31"/>
    <n v="15026000000"/>
    <n v="6173000000"/>
    <n v="4969000000"/>
    <x v="0"/>
    <x v="361"/>
    <s v="Utilities"/>
    <x v="11"/>
    <n v="6519000000"/>
    <n v="8853000000"/>
    <n v="2334000000"/>
    <n v="0.58917875682150944"/>
    <n v="0.15533076001597232"/>
  </r>
  <r>
    <n v="636"/>
    <s v="FFIV"/>
    <s v="Year 1"/>
    <d v="2013-09-30T00:00:00"/>
    <x v="1"/>
    <n v="9"/>
    <n v="30"/>
    <n v="1481314000"/>
    <n v="253047000"/>
    <n v="587835000"/>
    <x v="173"/>
    <x v="4"/>
    <s v="Information Technology"/>
    <x v="57"/>
    <n v="797449000"/>
    <n v="1228267000"/>
    <n v="430818000"/>
    <n v="0.82917396311653035"/>
    <n v="0.29083502890001717"/>
  </r>
  <r>
    <n v="637"/>
    <s v="FFIV"/>
    <s v="Year 2"/>
    <d v="2014-09-30T00:00:00"/>
    <x v="2"/>
    <n v="9"/>
    <n v="30"/>
    <n v="1732046000"/>
    <n v="309959000"/>
    <n v="664738000"/>
    <x v="174"/>
    <x v="4"/>
    <s v="Information Technology"/>
    <x v="57"/>
    <n v="928530000"/>
    <n v="1422087000"/>
    <n v="493557000"/>
    <n v="0.82104459119446016"/>
    <n v="0.28495605774904359"/>
  </r>
  <r>
    <n v="638"/>
    <s v="FFIV"/>
    <s v="Year 3"/>
    <d v="2015-09-30T00:00:00"/>
    <x v="3"/>
    <n v="9"/>
    <n v="30"/>
    <n v="1919823000"/>
    <n v="332261000"/>
    <n v="738080000"/>
    <x v="175"/>
    <x v="4"/>
    <s v="Information Technology"/>
    <x v="57"/>
    <n v="1034663000"/>
    <n v="1587562000"/>
    <n v="552899000"/>
    <n v="0.82693144107555749"/>
    <n v="0.28799477868532675"/>
  </r>
  <r>
    <n v="639"/>
    <s v="FFIV"/>
    <s v="Year 4"/>
    <d v="2016-09-30T00:00:00"/>
    <x v="4"/>
    <n v="9"/>
    <n v="30"/>
    <n v="1995034000"/>
    <n v="337205000"/>
    <n v="767174000"/>
    <x v="176"/>
    <x v="4"/>
    <s v="Information Technology"/>
    <x v="57"/>
    <n v="1101401000"/>
    <n v="1657829000"/>
    <n v="556428000"/>
    <n v="0.83097781792190006"/>
    <n v="0.27890652490133"/>
  </r>
  <r>
    <n v="640"/>
    <s v="FIS"/>
    <s v="Year 1"/>
    <d v="2012-12-31T00:00:00"/>
    <x v="0"/>
    <n v="12"/>
    <n v="31"/>
    <n v="5795800000"/>
    <n v="3956200000"/>
    <n v="763300000"/>
    <x v="0"/>
    <x v="4"/>
    <s v="Information Technology"/>
    <x v="16"/>
    <n v="763300000"/>
    <n v="1839600000"/>
    <n v="1076300000"/>
    <n v="0.31740225680665313"/>
    <n v="0.18570344042237483"/>
  </r>
  <r>
    <n v="641"/>
    <s v="FIS"/>
    <s v="Year 2"/>
    <d v="2013-12-31T00:00:00"/>
    <x v="1"/>
    <n v="12"/>
    <n v="31"/>
    <n v="6063400000"/>
    <n v="4092700000"/>
    <n v="907800000"/>
    <x v="0"/>
    <x v="4"/>
    <s v="Information Technology"/>
    <x v="16"/>
    <n v="907800000"/>
    <n v="1970700000"/>
    <n v="1062900000"/>
    <n v="0.32501566777715474"/>
    <n v="0.1752976877659399"/>
  </r>
  <r>
    <n v="642"/>
    <s v="FIS"/>
    <s v="Year 3"/>
    <d v="2014-12-31T00:00:00"/>
    <x v="2"/>
    <n v="12"/>
    <n v="31"/>
    <n v="6413800000"/>
    <n v="4328300000"/>
    <n v="814900000"/>
    <x v="0"/>
    <x v="4"/>
    <s v="Information Technology"/>
    <x v="16"/>
    <n v="814900000"/>
    <n v="2085500000"/>
    <n v="1270600000"/>
    <n v="0.32515825251800801"/>
    <n v="0.19810408806012036"/>
  </r>
  <r>
    <n v="643"/>
    <s v="FIS"/>
    <s v="Year 4"/>
    <d v="2015-12-31T00:00:00"/>
    <x v="3"/>
    <n v="12"/>
    <n v="31"/>
    <n v="6595200000"/>
    <n v="4393200000"/>
    <n v="1102800000"/>
    <x v="0"/>
    <x v="4"/>
    <s v="Information Technology"/>
    <x v="16"/>
    <n v="1102800000"/>
    <n v="2202000000"/>
    <n v="1099200000"/>
    <n v="0.33387918486171764"/>
    <n v="0.16666666666666666"/>
  </r>
  <r>
    <n v="644"/>
    <s v="FISV"/>
    <s v="Year 1"/>
    <d v="2012-12-31T00:00:00"/>
    <x v="0"/>
    <n v="12"/>
    <n v="31"/>
    <n v="4436000000"/>
    <n v="2564000000"/>
    <n v="824000000"/>
    <x v="0"/>
    <x v="4"/>
    <s v="Information Technology"/>
    <x v="16"/>
    <n v="824000000"/>
    <n v="1872000000"/>
    <n v="1048000000"/>
    <n v="0.42200180342651039"/>
    <n v="0.23624887285843102"/>
  </r>
  <r>
    <n v="645"/>
    <s v="FISV"/>
    <s v="Year 2"/>
    <d v="2013-12-31T00:00:00"/>
    <x v="1"/>
    <n v="12"/>
    <n v="31"/>
    <n v="4814000000"/>
    <n v="2776000000"/>
    <n v="977000000"/>
    <x v="0"/>
    <x v="4"/>
    <s v="Information Technology"/>
    <x v="16"/>
    <n v="977000000"/>
    <n v="2038000000"/>
    <n v="1061000000"/>
    <n v="0.42334856668051513"/>
    <n v="0.22039883672621521"/>
  </r>
  <r>
    <n v="646"/>
    <s v="FISV"/>
    <s v="Year 3"/>
    <d v="2014-12-31T00:00:00"/>
    <x v="2"/>
    <n v="12"/>
    <n v="31"/>
    <n v="5066000000"/>
    <n v="2881000000"/>
    <n v="975000000"/>
    <x v="0"/>
    <x v="4"/>
    <s v="Information Technology"/>
    <x v="16"/>
    <n v="975000000"/>
    <n v="2185000000"/>
    <n v="1210000000"/>
    <n v="0.43130675088827475"/>
    <n v="0.2388472167390446"/>
  </r>
  <r>
    <n v="647"/>
    <s v="FISV"/>
    <s v="Year 4"/>
    <d v="2015-12-31T00:00:00"/>
    <x v="3"/>
    <n v="12"/>
    <n v="31"/>
    <n v="5254000000"/>
    <n v="2909000000"/>
    <n v="1034000000"/>
    <x v="0"/>
    <x v="4"/>
    <s v="Information Technology"/>
    <x v="16"/>
    <n v="1034000000"/>
    <n v="2345000000"/>
    <n v="1311000000"/>
    <n v="0.44632660829843929"/>
    <n v="0.24952417205938332"/>
  </r>
  <r>
    <n v="648"/>
    <s v="FL"/>
    <s v="Year 1"/>
    <d v="2013-02-02T00:00:00"/>
    <x v="1"/>
    <n v="2"/>
    <n v="2"/>
    <n v="6182000000"/>
    <n v="4148000000"/>
    <n v="1294000000"/>
    <x v="0"/>
    <x v="362"/>
    <s v="Consumer Discretionary"/>
    <x v="74"/>
    <n v="1412000000"/>
    <n v="2034000000"/>
    <n v="622000000"/>
    <n v="0.32901973471368484"/>
    <n v="0.10061468780329991"/>
  </r>
  <r>
    <n v="649"/>
    <s v="FL"/>
    <s v="Year 2"/>
    <d v="2014-02-01T00:00:00"/>
    <x v="2"/>
    <n v="2"/>
    <n v="1"/>
    <n v="6505000000"/>
    <n v="4372000000"/>
    <n v="1334000000"/>
    <x v="0"/>
    <x v="363"/>
    <s v="Consumer Discretionary"/>
    <x v="74"/>
    <n v="1467000000"/>
    <n v="2133000000"/>
    <n v="666000000"/>
    <n v="0.32790161414296692"/>
    <n v="0.10238278247501921"/>
  </r>
  <r>
    <n v="650"/>
    <s v="FL"/>
    <s v="Year 3"/>
    <d v="2015-01-31T00:00:00"/>
    <x v="3"/>
    <n v="1"/>
    <n v="31"/>
    <n v="7151000000"/>
    <n v="4777000000"/>
    <n v="1426000000"/>
    <x v="0"/>
    <x v="364"/>
    <s v="Consumer Discretionary"/>
    <x v="74"/>
    <n v="1565000000"/>
    <n v="2374000000"/>
    <n v="809000000"/>
    <n v="0.33198154104321076"/>
    <n v="0.11313103062508741"/>
  </r>
  <r>
    <n v="651"/>
    <s v="FL"/>
    <s v="Year 4"/>
    <d v="2016-01-30T00:00:00"/>
    <x v="4"/>
    <n v="1"/>
    <n v="30"/>
    <n v="7412000000"/>
    <n v="4907000000"/>
    <n v="1415000000"/>
    <x v="0"/>
    <x v="365"/>
    <s v="Consumer Discretionary"/>
    <x v="74"/>
    <n v="1563000000"/>
    <n v="2505000000"/>
    <n v="942000000"/>
    <n v="0.33796546141392336"/>
    <n v="0.1270912034538586"/>
  </r>
  <r>
    <n v="652"/>
    <s v="FLIR"/>
    <s v="Year 1"/>
    <d v="2012-12-31T00:00:00"/>
    <x v="0"/>
    <n v="12"/>
    <n v="31"/>
    <n v="1405358000"/>
    <n v="670174000"/>
    <n v="292500000"/>
    <x v="177"/>
    <x v="4"/>
    <s v="Information Technology"/>
    <x v="75"/>
    <n v="429854000"/>
    <n v="735184000"/>
    <n v="305330000"/>
    <n v="0.52312933786266558"/>
    <n v="0.2172613668545666"/>
  </r>
  <r>
    <n v="653"/>
    <s v="FLIR"/>
    <s v="Year 2"/>
    <d v="2013-12-31T00:00:00"/>
    <x v="1"/>
    <n v="12"/>
    <n v="31"/>
    <n v="1496372000"/>
    <n v="759362000"/>
    <n v="322739000"/>
    <x v="178"/>
    <x v="4"/>
    <s v="Information Technology"/>
    <x v="75"/>
    <n v="470435000"/>
    <n v="737010000"/>
    <n v="266575000"/>
    <n v="0.49253126896253074"/>
    <n v="0.1781475461984052"/>
  </r>
  <r>
    <n v="654"/>
    <s v="FLIR"/>
    <s v="Year 3"/>
    <d v="2014-12-31T00:00:00"/>
    <x v="2"/>
    <n v="12"/>
    <n v="31"/>
    <n v="1530654000"/>
    <n v="780281000"/>
    <n v="331995000"/>
    <x v="179"/>
    <x v="4"/>
    <s v="Information Technology"/>
    <x v="75"/>
    <n v="474746000"/>
    <n v="750373000"/>
    <n v="275627000"/>
    <n v="0.49023031985020782"/>
    <n v="0.18007139431902963"/>
  </r>
  <r>
    <n v="655"/>
    <s v="FLIR"/>
    <s v="Year 4"/>
    <d v="2015-12-31T00:00:00"/>
    <x v="3"/>
    <n v="12"/>
    <n v="31"/>
    <n v="1557067000"/>
    <n v="803506000"/>
    <n v="313544000"/>
    <x v="180"/>
    <x v="4"/>
    <s v="Information Technology"/>
    <x v="75"/>
    <n v="446436000"/>
    <n v="753561000"/>
    <n v="307125000"/>
    <n v="0.48396183337004761"/>
    <n v="0.19724584748119381"/>
  </r>
  <r>
    <n v="656"/>
    <s v="FLR"/>
    <s v="Year 1"/>
    <d v="2013-12-31T00:00:00"/>
    <x v="1"/>
    <n v="12"/>
    <n v="31"/>
    <n v="27351573000"/>
    <n v="25986382000"/>
    <n v="175148000"/>
    <x v="0"/>
    <x v="4"/>
    <s v="Industrials"/>
    <x v="76"/>
    <n v="175148000"/>
    <n v="1365191000"/>
    <n v="1190043000"/>
    <n v="4.9912705203463026E-2"/>
    <n v="4.3509124685443136E-2"/>
  </r>
  <r>
    <n v="657"/>
    <s v="FLR"/>
    <s v="Year 2"/>
    <d v="2014-12-31T00:00:00"/>
    <x v="2"/>
    <n v="12"/>
    <n v="31"/>
    <n v="21531577000"/>
    <n v="20132544000"/>
    <n v="182711000"/>
    <x v="0"/>
    <x v="4"/>
    <s v="Industrials"/>
    <x v="76"/>
    <n v="182711000"/>
    <n v="1399033000"/>
    <n v="1216322000"/>
    <n v="6.497587241287528E-2"/>
    <n v="5.649014932812399E-2"/>
  </r>
  <r>
    <n v="658"/>
    <s v="FLR"/>
    <s v="Year 3"/>
    <d v="2015-12-31T00:00:00"/>
    <x v="3"/>
    <n v="12"/>
    <n v="31"/>
    <n v="18114048000"/>
    <n v="17019352000"/>
    <n v="408225000"/>
    <x v="0"/>
    <x v="4"/>
    <s v="Industrials"/>
    <x v="76"/>
    <n v="408225000"/>
    <n v="1094696000"/>
    <n v="686471000"/>
    <n v="6.0433537550524274E-2"/>
    <n v="3.7897161363379409E-2"/>
  </r>
  <r>
    <n v="659"/>
    <s v="FLR"/>
    <s v="Year 4"/>
    <d v="2016-12-31T00:00:00"/>
    <x v="4"/>
    <n v="12"/>
    <n v="31"/>
    <n v="19036525000"/>
    <n v="18246209000"/>
    <n v="191073000"/>
    <x v="0"/>
    <x v="4"/>
    <s v="Industrials"/>
    <x v="76"/>
    <n v="191073000"/>
    <n v="790316000"/>
    <n v="599243000"/>
    <n v="4.1515770341488234E-2"/>
    <n v="3.1478591812318685E-2"/>
  </r>
  <r>
    <n v="660"/>
    <s v="FLS"/>
    <s v="Year 1"/>
    <d v="2013-12-31T00:00:00"/>
    <x v="1"/>
    <n v="12"/>
    <n v="31"/>
    <n v="4954619000"/>
    <n v="3266524000"/>
    <n v="966829000"/>
    <x v="0"/>
    <x v="4"/>
    <s v="Industrials"/>
    <x v="52"/>
    <n v="966829000"/>
    <n v="1688095000"/>
    <n v="721266000"/>
    <n v="0.34071136448635098"/>
    <n v="0.14557446294054094"/>
  </r>
  <r>
    <n v="661"/>
    <s v="FLS"/>
    <s v="Year 2"/>
    <d v="2014-12-31T00:00:00"/>
    <x v="2"/>
    <n v="12"/>
    <n v="31"/>
    <n v="4877885000"/>
    <n v="3163268000"/>
    <n v="936900000"/>
    <x v="0"/>
    <x v="4"/>
    <s v="Industrials"/>
    <x v="52"/>
    <n v="936900000"/>
    <n v="1714617000"/>
    <n v="777717000"/>
    <n v="0.35150828689073232"/>
    <n v="0.15943733810862701"/>
  </r>
  <r>
    <n v="662"/>
    <s v="FLS"/>
    <s v="Year 3"/>
    <d v="2015-12-31T00:00:00"/>
    <x v="3"/>
    <n v="12"/>
    <n v="31"/>
    <n v="4561030000"/>
    <n v="3073712000"/>
    <n v="971611000"/>
    <x v="0"/>
    <x v="4"/>
    <s v="Industrials"/>
    <x v="52"/>
    <n v="971611000"/>
    <n v="1487318000"/>
    <n v="515707000"/>
    <n v="0.32609257119554136"/>
    <n v="0.11306810084564232"/>
  </r>
  <r>
    <n v="663"/>
    <s v="FLS"/>
    <s v="Year 4"/>
    <d v="2016-12-31T00:00:00"/>
    <x v="4"/>
    <n v="12"/>
    <n v="31"/>
    <n v="3991462000"/>
    <n v="2759908000"/>
    <n v="965322000"/>
    <x v="0"/>
    <x v="4"/>
    <s v="Industrials"/>
    <x v="52"/>
    <n v="965322000"/>
    <n v="1231554000"/>
    <n v="266232000"/>
    <n v="0.30854709377165557"/>
    <n v="6.6700371943914288E-2"/>
  </r>
  <r>
    <n v="664"/>
    <s v="FMC"/>
    <s v="Year 1"/>
    <d v="2012-12-31T00:00:00"/>
    <x v="0"/>
    <n v="12"/>
    <n v="31"/>
    <n v="3409900000"/>
    <n v="2141600000"/>
    <n v="489700000"/>
    <x v="181"/>
    <x v="4"/>
    <s v="Materials"/>
    <x v="63"/>
    <n v="601700000"/>
    <n v="1268300000"/>
    <n v="666600000"/>
    <n v="0.37194639138977681"/>
    <n v="0.19548960380069796"/>
  </r>
  <r>
    <n v="665"/>
    <s v="FMC"/>
    <s v="Year 2"/>
    <d v="2013-12-31T00:00:00"/>
    <x v="1"/>
    <n v="12"/>
    <n v="31"/>
    <n v="3130700000"/>
    <n v="1929800000"/>
    <n v="496100000"/>
    <x v="182"/>
    <x v="4"/>
    <s v="Materials"/>
    <x v="63"/>
    <n v="611700000"/>
    <n v="1200900000"/>
    <n v="589200000"/>
    <n v="0.38358833487718402"/>
    <n v="0.18820072188328488"/>
  </r>
  <r>
    <n v="666"/>
    <s v="FMC"/>
    <s v="Year 3"/>
    <d v="2014-12-31T00:00:00"/>
    <x v="2"/>
    <n v="12"/>
    <n v="31"/>
    <n v="3258700000"/>
    <n v="2047800000"/>
    <n v="589800000"/>
    <x v="183"/>
    <x v="4"/>
    <s v="Materials"/>
    <x v="63"/>
    <n v="716100000"/>
    <n v="1210900000"/>
    <n v="494800000"/>
    <n v="0.37158989781201091"/>
    <n v="0.15183969067419523"/>
  </r>
  <r>
    <n v="667"/>
    <s v="FMC"/>
    <s v="Year 4"/>
    <d v="2015-12-31T00:00:00"/>
    <x v="3"/>
    <n v="12"/>
    <n v="31"/>
    <n v="3276500000"/>
    <n v="2201100000"/>
    <n v="737900000"/>
    <x v="184"/>
    <x v="4"/>
    <s v="Materials"/>
    <x v="63"/>
    <n v="881600000"/>
    <n v="1075400000"/>
    <n v="193800000"/>
    <n v="0.32821608423622772"/>
    <n v="5.9148481611475658E-2"/>
  </r>
  <r>
    <n v="668"/>
    <s v="FRT"/>
    <s v="Year 1"/>
    <d v="2013-12-31T00:00:00"/>
    <x v="1"/>
    <n v="12"/>
    <n v="31"/>
    <n v="637413000"/>
    <n v="190454000"/>
    <n v="31970000"/>
    <x v="0"/>
    <x v="366"/>
    <s v="Real Estate"/>
    <x v="77"/>
    <n v="192798000"/>
    <n v="446959000"/>
    <n v="254161000"/>
    <n v="0.70120785111066142"/>
    <n v="0.39873833762411498"/>
  </r>
  <r>
    <n v="669"/>
    <s v="FRT"/>
    <s v="Year 2"/>
    <d v="2014-12-31T00:00:00"/>
    <x v="2"/>
    <n v="12"/>
    <n v="31"/>
    <n v="686090000"/>
    <n v="211923000"/>
    <n v="32316000"/>
    <x v="0"/>
    <x v="367"/>
    <s v="Real Estate"/>
    <x v="77"/>
    <n v="203130000"/>
    <n v="474167000"/>
    <n v="271037000"/>
    <n v="0.69111486831173752"/>
    <n v="0.39504583946712529"/>
  </r>
  <r>
    <n v="670"/>
    <s v="FRT"/>
    <s v="Year 3"/>
    <d v="2015-12-31T00:00:00"/>
    <x v="3"/>
    <n v="12"/>
    <n v="31"/>
    <n v="744012000"/>
    <n v="233417000"/>
    <n v="35645000"/>
    <x v="0"/>
    <x v="368"/>
    <s v="Real Estate"/>
    <x v="77"/>
    <n v="210441000"/>
    <n v="510595000"/>
    <n v="300154000"/>
    <n v="0.68627253323871118"/>
    <n v="0.40342628882329856"/>
  </r>
  <r>
    <n v="671"/>
    <s v="FRT"/>
    <s v="Year 4"/>
    <d v="2016-12-31T00:00:00"/>
    <x v="4"/>
    <n v="12"/>
    <n v="31"/>
    <n v="801591000"/>
    <n v="253612000"/>
    <n v="33399000"/>
    <x v="0"/>
    <x v="369"/>
    <s v="Real Estate"/>
    <x v="77"/>
    <n v="226984000"/>
    <n v="547979000"/>
    <n v="320995000"/>
    <n v="0.68361421223541674"/>
    <n v="0.40044736031217915"/>
  </r>
  <r>
    <n v="672"/>
    <s v="FSLR"/>
    <s v="Year 1"/>
    <d v="2012-12-31T00:00:00"/>
    <x v="0"/>
    <n v="12"/>
    <n v="31"/>
    <n v="3368545000"/>
    <n v="2515796000"/>
    <n v="280928000"/>
    <x v="185"/>
    <x v="4"/>
    <s v="Information Technology"/>
    <x v="7"/>
    <n v="413388000"/>
    <n v="852749000"/>
    <n v="439361000"/>
    <n v="0.25315054422606798"/>
    <n v="0.13043049744028951"/>
  </r>
  <r>
    <n v="673"/>
    <s v="FSLR"/>
    <s v="Year 2"/>
    <d v="2013-12-31T00:00:00"/>
    <x v="1"/>
    <n v="12"/>
    <n v="31"/>
    <n v="3309616000"/>
    <n v="2444984000"/>
    <n v="270261000"/>
    <x v="186"/>
    <x v="4"/>
    <s v="Information Technology"/>
    <x v="7"/>
    <n v="404561000"/>
    <n v="864632000"/>
    <n v="460071000"/>
    <n v="0.2612484348637425"/>
    <n v="0.13901038670347254"/>
  </r>
  <r>
    <n v="674"/>
    <s v="FSLR"/>
    <s v="Year 3"/>
    <d v="2014-12-31T00:00:00"/>
    <x v="2"/>
    <n v="12"/>
    <n v="31"/>
    <n v="3391187000"/>
    <n v="2566246000"/>
    <n v="253827000"/>
    <x v="187"/>
    <x v="4"/>
    <s v="Information Technology"/>
    <x v="7"/>
    <n v="397796000"/>
    <n v="824941000"/>
    <n v="427145000"/>
    <n v="0.24326025076175395"/>
    <n v="0.12595737126852632"/>
  </r>
  <r>
    <n v="675"/>
    <s v="FSLR"/>
    <s v="Year 4"/>
    <d v="2015-12-31T00:00:00"/>
    <x v="3"/>
    <n v="12"/>
    <n v="31"/>
    <n v="3578995000"/>
    <n v="2659728000"/>
    <n v="255192000"/>
    <x v="188"/>
    <x v="4"/>
    <s v="Information Technology"/>
    <x v="7"/>
    <n v="385785000"/>
    <n v="919267000"/>
    <n v="533482000"/>
    <n v="0.25685059632662244"/>
    <n v="0.1490591632567243"/>
  </r>
  <r>
    <n v="676"/>
    <s v="FTR"/>
    <s v="Year 1"/>
    <d v="2012-12-31T00:00:00"/>
    <x v="0"/>
    <n v="12"/>
    <n v="31"/>
    <n v="5011853000"/>
    <n v="0"/>
    <n v="2676141000"/>
    <x v="0"/>
    <x v="370"/>
    <s v="Telecommunications Services"/>
    <x v="61"/>
    <n v="3942948000"/>
    <n v="5011853000"/>
    <n v="1068905000"/>
    <n v="1"/>
    <n v="0.21327540931467862"/>
  </r>
  <r>
    <n v="677"/>
    <s v="FTR"/>
    <s v="Year 2"/>
    <d v="2013-12-31T00:00:00"/>
    <x v="1"/>
    <n v="12"/>
    <n v="31"/>
    <n v="4762000000"/>
    <n v="0"/>
    <n v="2616000000"/>
    <x v="0"/>
    <x v="371"/>
    <s v="Telecommunications Services"/>
    <x v="61"/>
    <n v="3786000000"/>
    <n v="4762000000"/>
    <n v="976000000"/>
    <n v="1"/>
    <n v="0.20495590088198237"/>
  </r>
  <r>
    <n v="678"/>
    <s v="FTR"/>
    <s v="Year 3"/>
    <d v="2014-12-31T00:00:00"/>
    <x v="2"/>
    <n v="12"/>
    <n v="31"/>
    <n v="4772000000"/>
    <n v="0"/>
    <n v="2671000000"/>
    <x v="0"/>
    <x v="372"/>
    <s v="Telecommunications Services"/>
    <x v="61"/>
    <n v="3810000000"/>
    <n v="4772000000"/>
    <n v="962000000"/>
    <n v="1"/>
    <n v="0.20159262363788769"/>
  </r>
  <r>
    <n v="679"/>
    <s v="FTR"/>
    <s v="Year 4"/>
    <d v="2015-12-31T00:00:00"/>
    <x v="3"/>
    <n v="12"/>
    <n v="31"/>
    <n v="5576000000"/>
    <n v="0"/>
    <n v="3275000000"/>
    <x v="0"/>
    <x v="373"/>
    <s v="Telecommunications Services"/>
    <x v="61"/>
    <n v="4595000000"/>
    <n v="5576000000"/>
    <n v="981000000"/>
    <n v="1"/>
    <n v="0.17593256814921091"/>
  </r>
  <r>
    <n v="680"/>
    <s v="GD"/>
    <s v="Year 1"/>
    <d v="2013-12-31T00:00:00"/>
    <x v="1"/>
    <n v="12"/>
    <n v="31"/>
    <n v="30930000000"/>
    <n v="25202000000"/>
    <n v="2039000000"/>
    <x v="0"/>
    <x v="4"/>
    <s v="Industrials"/>
    <x v="30"/>
    <n v="2039000000"/>
    <n v="5728000000"/>
    <n v="3689000000"/>
    <n v="0.18519236986744259"/>
    <n v="0.11926931781441966"/>
  </r>
  <r>
    <n v="681"/>
    <s v="GD"/>
    <s v="Year 2"/>
    <d v="2014-12-31T00:00:00"/>
    <x v="2"/>
    <n v="12"/>
    <n v="31"/>
    <n v="30852000000"/>
    <n v="24979000000"/>
    <n v="1984000000"/>
    <x v="0"/>
    <x v="4"/>
    <s v="Industrials"/>
    <x v="30"/>
    <n v="1984000000"/>
    <n v="5873000000"/>
    <n v="3889000000"/>
    <n v="0.19036043044211071"/>
    <n v="0.12605341631012576"/>
  </r>
  <r>
    <n v="682"/>
    <s v="GD"/>
    <s v="Year 3"/>
    <d v="2015-12-31T00:00:00"/>
    <x v="3"/>
    <n v="12"/>
    <n v="31"/>
    <n v="31469000000"/>
    <n v="25339000000"/>
    <n v="1952000000"/>
    <x v="0"/>
    <x v="4"/>
    <s v="Industrials"/>
    <x v="30"/>
    <n v="1952000000"/>
    <n v="6130000000"/>
    <n v="4178000000"/>
    <n v="0.19479487749849056"/>
    <n v="0.13276557882360418"/>
  </r>
  <r>
    <n v="683"/>
    <s v="GD"/>
    <s v="Year 4"/>
    <d v="2016-12-31T00:00:00"/>
    <x v="4"/>
    <n v="12"/>
    <n v="31"/>
    <n v="31353000000"/>
    <n v="25104000000"/>
    <n v="1940000000"/>
    <x v="0"/>
    <x v="4"/>
    <s v="Industrials"/>
    <x v="30"/>
    <n v="1940000000"/>
    <n v="6249000000"/>
    <n v="4309000000"/>
    <n v="0.19931107071093679"/>
    <n v="0.13743501419321916"/>
  </r>
  <r>
    <n v="684"/>
    <s v="GGP"/>
    <s v="Year 1"/>
    <d v="2012-12-31T00:00:00"/>
    <x v="0"/>
    <n v="12"/>
    <n v="31"/>
    <n v="2426301000"/>
    <n v="800336000"/>
    <n v="72163000"/>
    <x v="0"/>
    <x v="374"/>
    <s v="Real Estate"/>
    <x v="77"/>
    <n v="840983000"/>
    <n v="1625965000"/>
    <n v="784982000"/>
    <n v="0.67014150346556345"/>
    <n v="0.32353034516327528"/>
  </r>
  <r>
    <n v="685"/>
    <s v="GGP"/>
    <s v="Year 2"/>
    <d v="2013-12-31T00:00:00"/>
    <x v="1"/>
    <n v="12"/>
    <n v="31"/>
    <n v="2486017000"/>
    <n v="815095000"/>
    <n v="76864000"/>
    <x v="0"/>
    <x v="375"/>
    <s v="Real Estate"/>
    <x v="77"/>
    <n v="826586000"/>
    <n v="1670922000"/>
    <n v="844336000"/>
    <n v="0.67212814715265423"/>
    <n v="0.33963404111878559"/>
  </r>
  <r>
    <n v="686"/>
    <s v="GGP"/>
    <s v="Year 3"/>
    <d v="2014-12-31T00:00:00"/>
    <x v="2"/>
    <n v="12"/>
    <n v="31"/>
    <n v="2535559000"/>
    <n v="783602000"/>
    <n v="88705000"/>
    <x v="0"/>
    <x v="376"/>
    <s v="Real Estate"/>
    <x v="77"/>
    <n v="797111000"/>
    <n v="1751957000"/>
    <n v="954846000"/>
    <n v="0.69095493340916148"/>
    <n v="0.37658204758792835"/>
  </r>
  <r>
    <n v="687"/>
    <s v="GGP"/>
    <s v="Year 4"/>
    <d v="2015-12-31T00:00:00"/>
    <x v="3"/>
    <n v="12"/>
    <n v="31"/>
    <n v="2403906000"/>
    <n v="747276000"/>
    <n v="72363000"/>
    <x v="0"/>
    <x v="377"/>
    <s v="Real Estate"/>
    <x v="77"/>
    <n v="716052000"/>
    <n v="1656630000"/>
    <n v="940578000"/>
    <n v="0.68914092314757736"/>
    <n v="0.3912707069244804"/>
  </r>
  <r>
    <n v="688"/>
    <s v="GILD"/>
    <s v="Year 1"/>
    <d v="2012-12-31T00:00:00"/>
    <x v="0"/>
    <n v="12"/>
    <n v="31"/>
    <n v="9702000000"/>
    <n v="2471000000"/>
    <n v="1461000000"/>
    <x v="189"/>
    <x v="4"/>
    <s v="Health Care"/>
    <x v="19"/>
    <n v="3221000000"/>
    <n v="7231000000"/>
    <n v="4010000000"/>
    <n v="0.74531024531024537"/>
    <n v="0.41331684188827045"/>
  </r>
  <r>
    <n v="689"/>
    <s v="GILD"/>
    <s v="Year 2"/>
    <d v="2013-12-31T00:00:00"/>
    <x v="1"/>
    <n v="12"/>
    <n v="31"/>
    <n v="11202000000"/>
    <n v="2859000000"/>
    <n v="1699000000"/>
    <x v="190"/>
    <x v="4"/>
    <s v="Health Care"/>
    <x v="19"/>
    <n v="3819000000"/>
    <n v="8343000000"/>
    <n v="4524000000"/>
    <n v="0.7447777182645956"/>
    <n v="0.40385645420460631"/>
  </r>
  <r>
    <n v="690"/>
    <s v="GILD"/>
    <s v="Year 3"/>
    <d v="2014-12-31T00:00:00"/>
    <x v="2"/>
    <n v="12"/>
    <n v="31"/>
    <n v="24890000000"/>
    <n v="3788000000"/>
    <n v="2983000000"/>
    <x v="191"/>
    <x v="4"/>
    <s v="Health Care"/>
    <x v="19"/>
    <n v="5837000000"/>
    <n v="21102000000"/>
    <n v="15265000000"/>
    <n v="0.84781036560867817"/>
    <n v="0.6132985134592206"/>
  </r>
  <r>
    <n v="691"/>
    <s v="GILD"/>
    <s v="Year 4"/>
    <d v="2015-12-31T00:00:00"/>
    <x v="3"/>
    <n v="12"/>
    <n v="31"/>
    <n v="32639000000"/>
    <n v="4006000000"/>
    <n v="3426000000"/>
    <x v="192"/>
    <x v="4"/>
    <s v="Health Care"/>
    <x v="19"/>
    <n v="6440000000"/>
    <n v="28633000000"/>
    <n v="22193000000"/>
    <n v="0.87726339655013941"/>
    <n v="0.67995342994577035"/>
  </r>
  <r>
    <n v="692"/>
    <s v="GIS"/>
    <s v="Year 1"/>
    <d v="2013-05-26T00:00:00"/>
    <x v="1"/>
    <n v="5"/>
    <n v="26"/>
    <n v="17774100000"/>
    <n v="11350200000"/>
    <n v="3552300000"/>
    <x v="0"/>
    <x v="4"/>
    <s v="Consumer Staples"/>
    <x v="40"/>
    <n v="3552300000"/>
    <n v="6423900000"/>
    <n v="2871600000"/>
    <n v="0.36141914358532923"/>
    <n v="0.16156092291592825"/>
  </r>
  <r>
    <n v="693"/>
    <s v="GIS"/>
    <s v="Year 2"/>
    <d v="2014-05-25T00:00:00"/>
    <x v="2"/>
    <n v="5"/>
    <n v="25"/>
    <n v="17909600000"/>
    <n v="11539800000"/>
    <n v="3474300000"/>
    <x v="0"/>
    <x v="4"/>
    <s v="Consumer Staples"/>
    <x v="40"/>
    <n v="3474300000"/>
    <n v="6369800000"/>
    <n v="2895500000"/>
    <n v="0.35566400142940102"/>
    <n v="0.16167306919194174"/>
  </r>
  <r>
    <n v="694"/>
    <s v="GIS"/>
    <s v="Year 3"/>
    <d v="2015-05-31T00:00:00"/>
    <x v="3"/>
    <n v="5"/>
    <n v="31"/>
    <n v="17630300000"/>
    <n v="11681100000"/>
    <n v="3328000000"/>
    <x v="0"/>
    <x v="4"/>
    <s v="Consumer Staples"/>
    <x v="40"/>
    <n v="3328000000"/>
    <n v="5949200000"/>
    <n v="2621200000"/>
    <n v="0.33744179055376256"/>
    <n v="0.14867585917426249"/>
  </r>
  <r>
    <n v="695"/>
    <s v="GIS"/>
    <s v="Year 4"/>
    <d v="2016-05-29T00:00:00"/>
    <x v="4"/>
    <n v="5"/>
    <n v="29"/>
    <n v="16563100000"/>
    <n v="10733600000"/>
    <n v="3118900000"/>
    <x v="0"/>
    <x v="4"/>
    <s v="Consumer Staples"/>
    <x v="40"/>
    <n v="3118900000"/>
    <n v="5829500000"/>
    <n v="2710600000"/>
    <n v="0.35195706117816106"/>
    <n v="0.16365293936521544"/>
  </r>
  <r>
    <n v="696"/>
    <s v="GLW"/>
    <s v="Year 1"/>
    <d v="2013-12-31T00:00:00"/>
    <x v="1"/>
    <n v="12"/>
    <n v="31"/>
    <n v="7819000000"/>
    <n v="4495000000"/>
    <n v="1126000000"/>
    <x v="193"/>
    <x v="378"/>
    <s v="Information Technology"/>
    <x v="29"/>
    <n v="1867000000"/>
    <n v="3324000000"/>
    <n v="1457000000"/>
    <n v="0.42511830157309116"/>
    <n v="0.18634096431768768"/>
  </r>
  <r>
    <n v="697"/>
    <s v="GLW"/>
    <s v="Year 2"/>
    <d v="2014-12-31T00:00:00"/>
    <x v="2"/>
    <n v="12"/>
    <n v="31"/>
    <n v="9715000000"/>
    <n v="5663000000"/>
    <n v="1202000000"/>
    <x v="194"/>
    <x v="379"/>
    <s v="Information Technology"/>
    <x v="29"/>
    <n v="2050000000"/>
    <n v="4052000000"/>
    <n v="2002000000"/>
    <n v="0.41708697889861035"/>
    <n v="0.20607308286155429"/>
  </r>
  <r>
    <n v="698"/>
    <s v="GLW"/>
    <s v="Year 3"/>
    <d v="2015-12-31T00:00:00"/>
    <x v="3"/>
    <n v="12"/>
    <n v="31"/>
    <n v="9111000000"/>
    <n v="5458000000"/>
    <n v="1508000000"/>
    <x v="195"/>
    <x v="380"/>
    <s v="Information Technology"/>
    <x v="29"/>
    <n v="2331000000"/>
    <n v="3653000000"/>
    <n v="1322000000"/>
    <n v="0.40094391395017015"/>
    <n v="0.14509933047963999"/>
  </r>
  <r>
    <n v="699"/>
    <s v="GLW"/>
    <s v="Year 4"/>
    <d v="2016-12-31T00:00:00"/>
    <x v="4"/>
    <n v="12"/>
    <n v="31"/>
    <n v="9390000000"/>
    <n v="5644000000"/>
    <n v="1472000000"/>
    <x v="196"/>
    <x v="381"/>
    <s v="Information Technology"/>
    <x v="29"/>
    <n v="2278000000"/>
    <n v="3746000000"/>
    <n v="1468000000"/>
    <n v="0.39893503727369539"/>
    <n v="0.15633652822151226"/>
  </r>
  <r>
    <n v="700"/>
    <s v="GM"/>
    <s v="Year 1"/>
    <d v="2013-12-31T00:00:00"/>
    <x v="1"/>
    <n v="12"/>
    <n v="31"/>
    <n v="155427000000"/>
    <n v="137373000000"/>
    <n v="12382000000"/>
    <x v="0"/>
    <x v="4"/>
    <s v="Consumer Discretionary"/>
    <x v="72"/>
    <n v="12382000000"/>
    <n v="18054000000"/>
    <n v="5672000000"/>
    <n v="0.11615742438572452"/>
    <n v="3.6493016013948672E-2"/>
  </r>
  <r>
    <n v="701"/>
    <s v="GM"/>
    <s v="Year 2"/>
    <d v="2014-12-31T00:00:00"/>
    <x v="2"/>
    <n v="12"/>
    <n v="31"/>
    <n v="155929000000"/>
    <n v="142121000000"/>
    <n v="12158000000"/>
    <x v="0"/>
    <x v="4"/>
    <s v="Consumer Discretionary"/>
    <x v="72"/>
    <n v="12158000000"/>
    <n v="13808000000"/>
    <n v="1650000000"/>
    <n v="8.8553123536994405E-2"/>
    <n v="1.0581739124858108E-2"/>
  </r>
  <r>
    <n v="702"/>
    <s v="GM"/>
    <s v="Year 3"/>
    <d v="2015-12-31T00:00:00"/>
    <x v="3"/>
    <n v="12"/>
    <n v="31"/>
    <n v="152356000000"/>
    <n v="134054000000"/>
    <n v="13405000000"/>
    <x v="0"/>
    <x v="4"/>
    <s v="Consumer Discretionary"/>
    <x v="72"/>
    <n v="13405000000"/>
    <n v="18302000000"/>
    <n v="4897000000"/>
    <n v="0.12012654572186199"/>
    <n v="3.2141825723962299E-2"/>
  </r>
  <r>
    <n v="703"/>
    <s v="GM"/>
    <s v="Year 4"/>
    <d v="2016-12-31T00:00:00"/>
    <x v="4"/>
    <n v="12"/>
    <n v="31"/>
    <n v="166380000000"/>
    <n v="145125000000"/>
    <n v="11710000000"/>
    <x v="0"/>
    <x v="4"/>
    <s v="Consumer Discretionary"/>
    <x v="72"/>
    <n v="11710000000"/>
    <n v="21255000000"/>
    <n v="9545000000"/>
    <n v="0.12774972953479991"/>
    <n v="5.7368674119485513E-2"/>
  </r>
  <r>
    <n v="704"/>
    <s v="GPC"/>
    <s v="Year 1"/>
    <d v="2012-12-31T00:00:00"/>
    <x v="0"/>
    <n v="12"/>
    <n v="31"/>
    <n v="13013868000"/>
    <n v="9235777000"/>
    <n v="2656530000"/>
    <x v="0"/>
    <x v="382"/>
    <s v="Consumer Discretionary"/>
    <x v="25"/>
    <n v="2754913000"/>
    <n v="3778091000"/>
    <n v="1023178000"/>
    <n v="0.29031268797255361"/>
    <n v="7.8622128332637153E-2"/>
  </r>
  <r>
    <n v="705"/>
    <s v="GPC"/>
    <s v="Year 2"/>
    <d v="2013-12-31T00:00:00"/>
    <x v="1"/>
    <n v="12"/>
    <n v="31"/>
    <n v="14077843000"/>
    <n v="9857923000"/>
    <n v="3028028000"/>
    <x v="0"/>
    <x v="383"/>
    <s v="Consumer Discretionary"/>
    <x v="25"/>
    <n v="3161985000"/>
    <n v="4219920000"/>
    <n v="1057935000"/>
    <n v="0.29975614872249956"/>
    <n v="7.5148941496222116E-2"/>
  </r>
  <r>
    <n v="706"/>
    <s v="GPC"/>
    <s v="Year 3"/>
    <d v="2014-12-31T00:00:00"/>
    <x v="2"/>
    <n v="12"/>
    <n v="31"/>
    <n v="15341647000"/>
    <n v="10747886000"/>
    <n v="3314030000"/>
    <x v="0"/>
    <x v="384"/>
    <s v="Consumer Discretionary"/>
    <x v="25"/>
    <n v="3462343000"/>
    <n v="4593761000"/>
    <n v="1131418000"/>
    <n v="0.29943075864019031"/>
    <n v="7.3748144511472588E-2"/>
  </r>
  <r>
    <n v="707"/>
    <s v="GPC"/>
    <s v="Year 4"/>
    <d v="2015-12-31T00:00:00"/>
    <x v="3"/>
    <n v="12"/>
    <n v="31"/>
    <n v="15280044000"/>
    <n v="10724192000"/>
    <n v="3277390000"/>
    <x v="0"/>
    <x v="385"/>
    <s v="Consumer Discretionary"/>
    <x v="25"/>
    <n v="3419065000"/>
    <n v="4555852000"/>
    <n v="1136787000"/>
    <n v="0.29815699483587876"/>
    <n v="7.4396840742081638E-2"/>
  </r>
  <r>
    <n v="708"/>
    <s v="GPN"/>
    <s v="Year 1"/>
    <d v="2013-05-31T00:00:00"/>
    <x v="1"/>
    <n v="5"/>
    <n v="31"/>
    <n v="2375923000"/>
    <n v="862075000"/>
    <n v="1156635000"/>
    <x v="0"/>
    <x v="4"/>
    <s v="Information Technology"/>
    <x v="9"/>
    <n v="1156635000"/>
    <n v="1513848000"/>
    <n v="357213000"/>
    <n v="0.63716206291197142"/>
    <n v="0.15034704407508157"/>
  </r>
  <r>
    <n v="709"/>
    <s v="GPN"/>
    <s v="Year 2"/>
    <d v="2014-05-31T00:00:00"/>
    <x v="2"/>
    <n v="5"/>
    <n v="31"/>
    <n v="2554236000"/>
    <n v="952225000"/>
    <n v="1196512000"/>
    <x v="0"/>
    <x v="4"/>
    <s v="Information Technology"/>
    <x v="9"/>
    <n v="1196512000"/>
    <n v="1602011000"/>
    <n v="405499000"/>
    <n v="0.62719772174536725"/>
    <n v="0.15875549479374654"/>
  </r>
  <r>
    <n v="710"/>
    <s v="GPN"/>
    <s v="Year 3"/>
    <d v="2015-05-31T00:00:00"/>
    <x v="3"/>
    <n v="5"/>
    <n v="31"/>
    <n v="2773718000"/>
    <n v="1022107000"/>
    <n v="1295014000"/>
    <x v="0"/>
    <x v="4"/>
    <s v="Information Technology"/>
    <x v="9"/>
    <n v="1295014000"/>
    <n v="1751611000"/>
    <n v="456597000"/>
    <n v="0.63150291413907256"/>
    <n v="0.1646155088585069"/>
  </r>
  <r>
    <n v="711"/>
    <s v="GPN"/>
    <s v="Year 4"/>
    <d v="2016-05-31T00:00:00"/>
    <x v="4"/>
    <n v="5"/>
    <n v="31"/>
    <n v="2898150000"/>
    <n v="1147639000"/>
    <n v="1325567000"/>
    <x v="0"/>
    <x v="4"/>
    <s v="Information Technology"/>
    <x v="9"/>
    <n v="1325567000"/>
    <n v="1750511000"/>
    <n v="424944000"/>
    <n v="0.60400979935476085"/>
    <n v="0.14662595103773096"/>
  </r>
  <r>
    <n v="712"/>
    <s v="GPS"/>
    <s v="Year 1"/>
    <d v="2013-02-02T00:00:00"/>
    <x v="1"/>
    <n v="2"/>
    <n v="2"/>
    <n v="15651000000"/>
    <n v="9480000000"/>
    <n v="0"/>
    <x v="0"/>
    <x v="4"/>
    <s v="Consumer Discretionary"/>
    <x v="74"/>
    <n v="0"/>
    <n v="6171000000"/>
    <n v="6171000000"/>
    <n v="0.3942879049262028"/>
    <n v="0.3942879049262028"/>
  </r>
  <r>
    <n v="713"/>
    <s v="GPS"/>
    <s v="Year 2"/>
    <d v="2014-02-01T00:00:00"/>
    <x v="2"/>
    <n v="2"/>
    <n v="1"/>
    <n v="16148000000"/>
    <n v="9855000000"/>
    <n v="0"/>
    <x v="0"/>
    <x v="4"/>
    <s v="Consumer Discretionary"/>
    <x v="74"/>
    <n v="0"/>
    <n v="6293000000"/>
    <n v="6293000000"/>
    <n v="0.38970770374040131"/>
    <n v="0.38970770374040131"/>
  </r>
  <r>
    <n v="714"/>
    <s v="GPS"/>
    <s v="Year 3"/>
    <d v="2015-01-31T00:00:00"/>
    <x v="3"/>
    <n v="1"/>
    <n v="31"/>
    <n v="16435000000"/>
    <n v="10146000000"/>
    <n v="0"/>
    <x v="0"/>
    <x v="4"/>
    <s v="Consumer Discretionary"/>
    <x v="74"/>
    <n v="0"/>
    <n v="6289000000"/>
    <n v="6289000000"/>
    <n v="0.38265895953757223"/>
    <n v="0.38265895953757223"/>
  </r>
  <r>
    <n v="715"/>
    <s v="GPS"/>
    <s v="Year 4"/>
    <d v="2016-01-30T00:00:00"/>
    <x v="4"/>
    <n v="1"/>
    <n v="30"/>
    <n v="15797000000"/>
    <n v="10077000000"/>
    <n v="0"/>
    <x v="0"/>
    <x v="4"/>
    <s v="Consumer Discretionary"/>
    <x v="74"/>
    <n v="0"/>
    <n v="5720000000"/>
    <n v="5720000000"/>
    <n v="0.36209406849401782"/>
    <n v="0.36209406849401787"/>
  </r>
  <r>
    <n v="716"/>
    <s v="GRMN"/>
    <s v="Year 1"/>
    <d v="2012-12-29T00:00:00"/>
    <x v="0"/>
    <n v="12"/>
    <n v="29"/>
    <n v="2715675000"/>
    <n v="1277195000"/>
    <n v="508547000"/>
    <x v="197"/>
    <x v="4"/>
    <s v="Consumer Discretionary"/>
    <x v="78"/>
    <n v="834320000"/>
    <n v="1438480000"/>
    <n v="604160000"/>
    <n v="0.52969519548546862"/>
    <n v="0.2224713929317757"/>
  </r>
  <r>
    <n v="717"/>
    <s v="GRMN"/>
    <s v="Year 2"/>
    <d v="2013-12-28T00:00:00"/>
    <x v="1"/>
    <n v="12"/>
    <n v="28"/>
    <n v="2631851000"/>
    <n v="1224551000"/>
    <n v="468345000"/>
    <x v="198"/>
    <x v="4"/>
    <s v="Consumer Discretionary"/>
    <x v="78"/>
    <n v="833268000"/>
    <n v="1407300000"/>
    <n v="574032000"/>
    <n v="0.53471872077864591"/>
    <n v="0.21810961182832919"/>
  </r>
  <r>
    <n v="718"/>
    <s v="GRMN"/>
    <s v="Year 3"/>
    <d v="2014-12-27T00:00:00"/>
    <x v="2"/>
    <n v="12"/>
    <n v="27"/>
    <n v="2870658000"/>
    <n v="1266246000"/>
    <n v="518665000"/>
    <x v="199"/>
    <x v="4"/>
    <s v="Consumer Discretionary"/>
    <x v="78"/>
    <n v="913786000"/>
    <n v="1604412000"/>
    <n v="690626000"/>
    <n v="0.55890043328045347"/>
    <n v="0.24058107932049028"/>
  </r>
  <r>
    <n v="719"/>
    <s v="GRMN"/>
    <s v="Year 4"/>
    <d v="2015-12-26T00:00:00"/>
    <x v="3"/>
    <n v="12"/>
    <n v="26"/>
    <n v="2820270000"/>
    <n v="1281566000"/>
    <n v="562080000"/>
    <x v="200"/>
    <x v="4"/>
    <s v="Consumer Discretionary"/>
    <x v="78"/>
    <n v="989123000"/>
    <n v="1538704000"/>
    <n v="549581000"/>
    <n v="0.54558747921298312"/>
    <n v="0.19486822183691632"/>
  </r>
  <r>
    <n v="720"/>
    <s v="GT"/>
    <s v="Year 1"/>
    <d v="2013-12-31T00:00:00"/>
    <x v="1"/>
    <n v="12"/>
    <n v="31"/>
    <n v="19540000000"/>
    <n v="15422000000"/>
    <n v="2816000000"/>
    <x v="0"/>
    <x v="4"/>
    <s v="Consumer Discretionary"/>
    <x v="79"/>
    <n v="2816000000"/>
    <n v="4118000000"/>
    <n v="1302000000"/>
    <n v="0.21074718526100311"/>
    <n v="6.6632548618219031E-2"/>
  </r>
  <r>
    <n v="721"/>
    <s v="GT"/>
    <s v="Year 2"/>
    <d v="2014-12-31T00:00:00"/>
    <x v="2"/>
    <n v="12"/>
    <n v="31"/>
    <n v="18138000000"/>
    <n v="13906000000"/>
    <n v="2815000000"/>
    <x v="0"/>
    <x v="4"/>
    <s v="Consumer Discretionary"/>
    <x v="79"/>
    <n v="2815000000"/>
    <n v="4232000000"/>
    <n v="1417000000"/>
    <n v="0.23332230675928989"/>
    <n v="7.8123277097805713E-2"/>
  </r>
  <r>
    <n v="722"/>
    <s v="GT"/>
    <s v="Year 3"/>
    <d v="2015-12-31T00:00:00"/>
    <x v="3"/>
    <n v="12"/>
    <n v="31"/>
    <n v="16443000000"/>
    <n v="12164000000"/>
    <n v="2728000000"/>
    <x v="0"/>
    <x v="4"/>
    <s v="Consumer Discretionary"/>
    <x v="79"/>
    <n v="2728000000"/>
    <n v="4279000000"/>
    <n v="1551000000"/>
    <n v="0.26023231770358202"/>
    <n v="9.4325852946542596E-2"/>
  </r>
  <r>
    <n v="723"/>
    <s v="GT"/>
    <s v="Year 4"/>
    <d v="2016-12-31T00:00:00"/>
    <x v="4"/>
    <n v="12"/>
    <n v="31"/>
    <n v="15158000000"/>
    <n v="10972000000"/>
    <n v="2617000000"/>
    <x v="0"/>
    <x v="4"/>
    <s v="Consumer Discretionary"/>
    <x v="79"/>
    <n v="2617000000"/>
    <n v="4186000000"/>
    <n v="1569000000"/>
    <n v="0.27615780445969129"/>
    <n v="0.10350969784932049"/>
  </r>
  <r>
    <n v="724"/>
    <s v="GWW"/>
    <s v="Year 1"/>
    <d v="2012-12-31T00:00:00"/>
    <x v="0"/>
    <n v="12"/>
    <n v="31"/>
    <n v="8950045000"/>
    <n v="5033885000"/>
    <n v="2785035000"/>
    <x v="0"/>
    <x v="4"/>
    <s v="Industrials"/>
    <x v="80"/>
    <n v="2785035000"/>
    <n v="3916160000"/>
    <n v="1131125000"/>
    <n v="0.43755757652615157"/>
    <n v="0.12638204612379045"/>
  </r>
  <r>
    <n v="725"/>
    <s v="GWW"/>
    <s v="Year 2"/>
    <d v="2013-12-31T00:00:00"/>
    <x v="1"/>
    <n v="12"/>
    <n v="31"/>
    <n v="9437758000"/>
    <n v="5301275000"/>
    <n v="2839629000"/>
    <x v="0"/>
    <x v="4"/>
    <s v="Industrials"/>
    <x v="80"/>
    <n v="2839629000"/>
    <n v="4136483000"/>
    <n v="1296854000"/>
    <n v="0.43829085255205735"/>
    <n v="0.13741123686367038"/>
  </r>
  <r>
    <n v="726"/>
    <s v="GWW"/>
    <s v="Year 3"/>
    <d v="2014-12-31T00:00:00"/>
    <x v="2"/>
    <n v="12"/>
    <n v="31"/>
    <n v="9964953000"/>
    <n v="5650711000"/>
    <n v="2967125000"/>
    <x v="0"/>
    <x v="4"/>
    <s v="Industrials"/>
    <x v="80"/>
    <n v="2967125000"/>
    <n v="4314242000"/>
    <n v="1347117000"/>
    <n v="0.43294153018082471"/>
    <n v="0.13518548456776464"/>
  </r>
  <r>
    <n v="727"/>
    <s v="GWW"/>
    <s v="Year 4"/>
    <d v="2015-12-31T00:00:00"/>
    <x v="3"/>
    <n v="12"/>
    <n v="31"/>
    <n v="9973384000"/>
    <n v="5741956000"/>
    <n v="2931108000"/>
    <x v="0"/>
    <x v="4"/>
    <s v="Industrials"/>
    <x v="80"/>
    <n v="2931108000"/>
    <n v="4231428000"/>
    <n v="1300320000"/>
    <n v="0.42427204246823347"/>
    <n v="0.13037901679109118"/>
  </r>
  <r>
    <n v="728"/>
    <s v="HAL"/>
    <s v="Year 1"/>
    <d v="2013-12-31T00:00:00"/>
    <x v="1"/>
    <n v="12"/>
    <n v="31"/>
    <n v="29402000000"/>
    <n v="24931000000"/>
    <n v="1333000000"/>
    <x v="0"/>
    <x v="4"/>
    <s v="Energy"/>
    <x v="37"/>
    <n v="1333000000"/>
    <n v="4471000000"/>
    <n v="3138000000"/>
    <n v="0.15206448540915585"/>
    <n v="0.10672743350792463"/>
  </r>
  <r>
    <n v="729"/>
    <s v="HAL"/>
    <s v="Year 2"/>
    <d v="2014-12-31T00:00:00"/>
    <x v="2"/>
    <n v="12"/>
    <n v="31"/>
    <n v="32870000000"/>
    <n v="27334000000"/>
    <n v="293000000"/>
    <x v="0"/>
    <x v="4"/>
    <s v="Energy"/>
    <x v="37"/>
    <n v="293000000"/>
    <n v="5536000000"/>
    <n v="5243000000"/>
    <n v="0.16842105263157892"/>
    <n v="0.15950714937633101"/>
  </r>
  <r>
    <n v="730"/>
    <s v="HAL"/>
    <s v="Year 3"/>
    <d v="2015-12-31T00:00:00"/>
    <x v="3"/>
    <n v="12"/>
    <n v="31"/>
    <n v="23633000000"/>
    <n v="21113000000"/>
    <n v="200000000"/>
    <x v="0"/>
    <x v="4"/>
    <s v="Energy"/>
    <x v="37"/>
    <n v="200000000"/>
    <n v="2520000000"/>
    <n v="2320000000"/>
    <n v="0.10663055896416029"/>
    <n v="9.8167816189226931E-2"/>
  </r>
  <r>
    <n v="731"/>
    <s v="HAL"/>
    <s v="Year 4"/>
    <d v="2016-12-31T00:00:00"/>
    <x v="4"/>
    <n v="12"/>
    <n v="31"/>
    <n v="15887000000"/>
    <n v="15023000000"/>
    <n v="228000000"/>
    <x v="0"/>
    <x v="4"/>
    <s v="Energy"/>
    <x v="37"/>
    <n v="228000000"/>
    <n v="864000000"/>
    <n v="636000000"/>
    <n v="5.4384087618807864E-2"/>
    <n v="4.0032731163844655E-2"/>
  </r>
  <r>
    <n v="732"/>
    <s v="HAR"/>
    <s v="Year 1"/>
    <d v="2013-06-30T00:00:00"/>
    <x v="1"/>
    <n v="6"/>
    <n v="30"/>
    <n v="4297842000"/>
    <n v="3193722000"/>
    <n v="902869000"/>
    <x v="0"/>
    <x v="4"/>
    <s v="Consumer Discretionary"/>
    <x v="78"/>
    <n v="902869000"/>
    <n v="1104120000"/>
    <n v="201251000"/>
    <n v="0.25690102148938931"/>
    <n v="4.682605828692632E-2"/>
  </r>
  <r>
    <n v="733"/>
    <s v="HAR"/>
    <s v="Year 2"/>
    <d v="2014-06-30T00:00:00"/>
    <x v="2"/>
    <n v="6"/>
    <n v="30"/>
    <n v="5348483000"/>
    <n v="3891816000"/>
    <n v="1126940000"/>
    <x v="0"/>
    <x v="4"/>
    <s v="Consumer Discretionary"/>
    <x v="78"/>
    <n v="1126940000"/>
    <n v="1456667000"/>
    <n v="329727000"/>
    <n v="0.27235143123760508"/>
    <n v="6.1648695527311205E-2"/>
  </r>
  <r>
    <n v="734"/>
    <s v="HAR"/>
    <s v="Year 3"/>
    <d v="2015-06-30T00:00:00"/>
    <x v="3"/>
    <n v="6"/>
    <n v="30"/>
    <n v="6155297000"/>
    <n v="4338193000"/>
    <n v="1347510000"/>
    <x v="0"/>
    <x v="4"/>
    <s v="Consumer Discretionary"/>
    <x v="78"/>
    <n v="1347510000"/>
    <n v="1817104000"/>
    <n v="469594000"/>
    <n v="0.29520980059938617"/>
    <n v="7.6291038434051189E-2"/>
  </r>
  <r>
    <n v="735"/>
    <s v="HAR"/>
    <s v="Year 4"/>
    <d v="2016-06-30T00:00:00"/>
    <x v="4"/>
    <n v="6"/>
    <n v="30"/>
    <n v="6911676000"/>
    <n v="4818585000"/>
    <n v="1513064000"/>
    <x v="0"/>
    <x v="4"/>
    <s v="Consumer Discretionary"/>
    <x v="78"/>
    <n v="1513064000"/>
    <n v="2093091000"/>
    <n v="580027000"/>
    <n v="0.3028340738194325"/>
    <n v="8.3919877031272877E-2"/>
  </r>
  <r>
    <n v="736"/>
    <s v="HAS"/>
    <s v="Year 1"/>
    <d v="2012-12-31T00:00:00"/>
    <x v="0"/>
    <n v="12"/>
    <n v="31"/>
    <n v="4088983000"/>
    <n v="1671980000"/>
    <n v="1269586000"/>
    <x v="201"/>
    <x v="386"/>
    <s v="Consumer Discretionary"/>
    <x v="81"/>
    <n v="1563152000"/>
    <n v="2417003000"/>
    <n v="853851000"/>
    <n v="0.59110125916395351"/>
    <n v="0.20881744922881801"/>
  </r>
  <r>
    <n v="737"/>
    <s v="HAS"/>
    <s v="Year 2"/>
    <d v="2013-12-29T00:00:00"/>
    <x v="1"/>
    <n v="12"/>
    <n v="29"/>
    <n v="4082157000"/>
    <n v="1672901000"/>
    <n v="1269777000"/>
    <x v="202"/>
    <x v="387"/>
    <s v="Consumer Discretionary"/>
    <x v="81"/>
    <n v="1603244000"/>
    <n v="2409256000"/>
    <n v="806012000"/>
    <n v="0.59019190099743835"/>
    <n v="0.19744757489729081"/>
  </r>
  <r>
    <n v="738"/>
    <s v="HAS"/>
    <s v="Year 3"/>
    <d v="2014-12-28T00:00:00"/>
    <x v="2"/>
    <n v="12"/>
    <n v="28"/>
    <n v="4277207000"/>
    <n v="1698372000"/>
    <n v="1315793000"/>
    <x v="203"/>
    <x v="388"/>
    <s v="Consumer Discretionary"/>
    <x v="81"/>
    <n v="1638143000"/>
    <n v="2578835000"/>
    <n v="940692000"/>
    <n v="0.60292499287502332"/>
    <n v="0.21993137110268454"/>
  </r>
  <r>
    <n v="739"/>
    <s v="HAS"/>
    <s v="Year 4"/>
    <d v="2015-12-27T00:00:00"/>
    <x v="3"/>
    <n v="12"/>
    <n v="27"/>
    <n v="4447509000"/>
    <n v="1677033000"/>
    <n v="1370183000"/>
    <x v="204"/>
    <x v="389"/>
    <s v="Consumer Discretionary"/>
    <x v="81"/>
    <n v="1699298000"/>
    <n v="2770476000"/>
    <n v="1071178000"/>
    <n v="0.62292757586325287"/>
    <n v="0.24084897860802529"/>
  </r>
  <r>
    <n v="740"/>
    <s v="HBAN"/>
    <s v="Year 1"/>
    <d v="2012-12-31T00:00:00"/>
    <x v="0"/>
    <n v="12"/>
    <n v="31"/>
    <n v="3036584000"/>
    <n v="162167000"/>
    <n v="1789327000"/>
    <x v="0"/>
    <x v="390"/>
    <s v="Financials"/>
    <x v="35"/>
    <n v="1983264000"/>
    <n v="2874417000"/>
    <n v="891153000"/>
    <n v="0.94659558240443864"/>
    <n v="0.29347220429271842"/>
  </r>
  <r>
    <n v="741"/>
    <s v="HBAN"/>
    <s v="Year 2"/>
    <d v="2013-12-31T00:00:00"/>
    <x v="1"/>
    <n v="12"/>
    <n v="31"/>
    <n v="2872833000"/>
    <n v="116241000"/>
    <n v="1716639000"/>
    <x v="0"/>
    <x v="391"/>
    <s v="Financials"/>
    <x v="35"/>
    <n v="1848048000"/>
    <n v="2756592000"/>
    <n v="908544000"/>
    <n v="0.95953784992027036"/>
    <n v="0.31625367711941488"/>
  </r>
  <r>
    <n v="742"/>
    <s v="HBAN"/>
    <s v="Year 3"/>
    <d v="2014-12-31T00:00:00"/>
    <x v="2"/>
    <n v="12"/>
    <n v="31"/>
    <n v="2955641000"/>
    <n v="86453000"/>
    <n v="1843069000"/>
    <x v="0"/>
    <x v="392"/>
    <s v="Financials"/>
    <x v="35"/>
    <n v="1963335000"/>
    <n v="2869188000"/>
    <n v="905853000"/>
    <n v="0.97074983057820619"/>
    <n v="0.30648275619400328"/>
  </r>
  <r>
    <n v="743"/>
    <s v="HBAN"/>
    <s v="Year 4"/>
    <d v="2015-12-31T00:00:00"/>
    <x v="3"/>
    <n v="12"/>
    <n v="31"/>
    <n v="3153251000"/>
    <n v="82175000"/>
    <n v="1948041000"/>
    <x v="0"/>
    <x v="393"/>
    <s v="Financials"/>
    <x v="35"/>
    <n v="2075862000"/>
    <n v="3071076000"/>
    <n v="995214000"/>
    <n v="0.9739395944059005"/>
    <n v="0.31561521743749549"/>
  </r>
  <r>
    <n v="744"/>
    <s v="HBI"/>
    <s v="Year 1"/>
    <d v="2013-12-28T00:00:00"/>
    <x v="1"/>
    <n v="12"/>
    <n v="28"/>
    <n v="4627802000"/>
    <n v="3016109000"/>
    <n v="1096507000"/>
    <x v="0"/>
    <x v="4"/>
    <s v="Consumer Discretionary"/>
    <x v="82"/>
    <n v="1096507000"/>
    <n v="1611693000"/>
    <n v="515186000"/>
    <n v="0.34826317115555072"/>
    <n v="0.11132412320146799"/>
  </r>
  <r>
    <n v="745"/>
    <s v="HBI"/>
    <s v="Year 2"/>
    <d v="2015-01-03T00:00:00"/>
    <x v="3"/>
    <n v="1"/>
    <n v="3"/>
    <n v="5324746000"/>
    <n v="3420339000"/>
    <n v="1340453000"/>
    <x v="0"/>
    <x v="4"/>
    <s v="Consumer Discretionary"/>
    <x v="82"/>
    <n v="1340453000"/>
    <n v="1904407000"/>
    <n v="563954000"/>
    <n v="0.35765217721183318"/>
    <n v="0.10591190640830567"/>
  </r>
  <r>
    <n v="746"/>
    <s v="HBI"/>
    <s v="Year 3"/>
    <d v="2016-01-02T00:00:00"/>
    <x v="4"/>
    <n v="1"/>
    <n v="2"/>
    <n v="5731549000"/>
    <n v="3595217000"/>
    <n v="1541214000"/>
    <x v="0"/>
    <x v="4"/>
    <s v="Consumer Discretionary"/>
    <x v="82"/>
    <n v="1541214000"/>
    <n v="2136332000"/>
    <n v="595118000"/>
    <n v="0.37273204852649777"/>
    <n v="0.10383196584378848"/>
  </r>
  <r>
    <n v="747"/>
    <s v="HBI"/>
    <s v="Year 4"/>
    <d v="2016-12-31T00:00:00"/>
    <x v="4"/>
    <n v="12"/>
    <n v="31"/>
    <n v="6028199000"/>
    <n v="3752151000"/>
    <n v="1500399000"/>
    <x v="0"/>
    <x v="4"/>
    <s v="Consumer Discretionary"/>
    <x v="82"/>
    <n v="1500399000"/>
    <n v="2276048000"/>
    <n v="775649000"/>
    <n v="0.3775668321500335"/>
    <n v="0.12867010528351835"/>
  </r>
  <r>
    <n v="748"/>
    <s v="HCA"/>
    <s v="Year 1"/>
    <d v="2012-12-31T00:00:00"/>
    <x v="0"/>
    <n v="12"/>
    <n v="31"/>
    <n v="33013000000"/>
    <n v="5717000000"/>
    <n v="20801000000"/>
    <x v="0"/>
    <x v="394"/>
    <s v="Health Care"/>
    <x v="65"/>
    <n v="22480000000"/>
    <n v="27296000000"/>
    <n v="4816000000"/>
    <n v="0.8268257958985854"/>
    <n v="0.14588192530215369"/>
  </r>
  <r>
    <n v="749"/>
    <s v="HCA"/>
    <s v="Year 2"/>
    <d v="2013-12-31T00:00:00"/>
    <x v="1"/>
    <n v="12"/>
    <n v="31"/>
    <n v="34182000000"/>
    <n v="5970000000"/>
    <n v="21667000000"/>
    <x v="0"/>
    <x v="395"/>
    <s v="Health Care"/>
    <x v="65"/>
    <n v="23420000000"/>
    <n v="28212000000"/>
    <n v="4792000000"/>
    <n v="0.82534667368790593"/>
    <n v="0.14019074366625708"/>
  </r>
  <r>
    <n v="750"/>
    <s v="HCA"/>
    <s v="Year 3"/>
    <d v="2014-12-31T00:00:00"/>
    <x v="2"/>
    <n v="12"/>
    <n v="31"/>
    <n v="36918000000"/>
    <n v="6262000000"/>
    <n v="23271000000"/>
    <x v="0"/>
    <x v="396"/>
    <s v="Health Care"/>
    <x v="65"/>
    <n v="25091000000"/>
    <n v="30656000000"/>
    <n v="5565000000"/>
    <n v="0.83038084403272117"/>
    <n v="0.15073947667804324"/>
  </r>
  <r>
    <n v="751"/>
    <s v="HCA"/>
    <s v="Year 4"/>
    <d v="2015-12-31T00:00:00"/>
    <x v="3"/>
    <n v="12"/>
    <n v="31"/>
    <n v="39678000000"/>
    <n v="6638000000"/>
    <n v="25171000000"/>
    <x v="0"/>
    <x v="397"/>
    <s v="Health Care"/>
    <x v="65"/>
    <n v="27075000000"/>
    <n v="33040000000"/>
    <n v="5965000000"/>
    <n v="0.83270326125308736"/>
    <n v="0.15033519834669087"/>
  </r>
  <r>
    <n v="752"/>
    <s v="HCN"/>
    <s v="Year 1"/>
    <d v="2012-12-31T00:00:00"/>
    <x v="0"/>
    <n v="12"/>
    <n v="31"/>
    <n v="1765979000"/>
    <n v="567989000"/>
    <n v="158950000"/>
    <x v="0"/>
    <x v="398"/>
    <s v="Real Estate"/>
    <x v="14"/>
    <n v="665170000"/>
    <n v="1197990000"/>
    <n v="532820000"/>
    <n v="0.67837160011529019"/>
    <n v="0.30171366703681074"/>
  </r>
  <r>
    <n v="753"/>
    <s v="HCN"/>
    <s v="Year 2"/>
    <d v="2013-12-31T00:00:00"/>
    <x v="1"/>
    <n v="12"/>
    <n v="31"/>
    <n v="2847945000"/>
    <n v="1206813000"/>
    <n v="241719000"/>
    <x v="0"/>
    <x v="399"/>
    <s v="Real Estate"/>
    <x v="14"/>
    <n v="1107519000"/>
    <n v="1641132000"/>
    <n v="533613000"/>
    <n v="0.57625129698782807"/>
    <n v="0.18736773357631556"/>
  </r>
  <r>
    <n v="754"/>
    <s v="HCN"/>
    <s v="Year 3"/>
    <d v="2014-12-31T00:00:00"/>
    <x v="2"/>
    <n v="12"/>
    <n v="31"/>
    <n v="3305879000"/>
    <n v="1403358000"/>
    <n v="212481000"/>
    <x v="0"/>
    <x v="400"/>
    <s v="Real Estate"/>
    <x v="14"/>
    <n v="1056611000"/>
    <n v="1902521000"/>
    <n v="845910000"/>
    <n v="0.57549625984496111"/>
    <n v="0.25588050863325607"/>
  </r>
  <r>
    <n v="755"/>
    <s v="HCN"/>
    <s v="Year 4"/>
    <d v="2015-12-31T00:00:00"/>
    <x v="3"/>
    <n v="12"/>
    <n v="31"/>
    <n v="3775685000"/>
    <n v="1622257000"/>
    <n v="258342000"/>
    <x v="0"/>
    <x v="401"/>
    <s v="Real Estate"/>
    <x v="14"/>
    <n v="1084582000"/>
    <n v="2153428000"/>
    <n v="1068846000"/>
    <n v="0.57034101096887058"/>
    <n v="0.28308664520477739"/>
  </r>
  <r>
    <n v="756"/>
    <s v="HCP"/>
    <s v="Year 1"/>
    <d v="2013-12-31T00:00:00"/>
    <x v="1"/>
    <n v="12"/>
    <n v="31"/>
    <n v="2013719000"/>
    <n v="0"/>
    <n v="401324000"/>
    <x v="0"/>
    <x v="402"/>
    <s v="Real Estate"/>
    <x v="14"/>
    <n v="824636000"/>
    <n v="2013719000"/>
    <n v="1189083000"/>
    <n v="1"/>
    <n v="0.59049102680165411"/>
  </r>
  <r>
    <n v="757"/>
    <s v="HCP"/>
    <s v="Year 2"/>
    <d v="2014-12-31T00:00:00"/>
    <x v="2"/>
    <n v="12"/>
    <n v="31"/>
    <n v="1563210000"/>
    <n v="0"/>
    <n v="463059000"/>
    <x v="0"/>
    <x v="403"/>
    <s v="Real Estate"/>
    <x v="14"/>
    <n v="918075000"/>
    <n v="1563210000"/>
    <n v="645135000"/>
    <n v="1"/>
    <n v="0.4126988696336385"/>
  </r>
  <r>
    <n v="758"/>
    <s v="HCP"/>
    <s v="Year 3"/>
    <d v="2015-12-31T00:00:00"/>
    <x v="3"/>
    <n v="12"/>
    <n v="31"/>
    <n v="1828305000"/>
    <n v="0"/>
    <n v="706644000"/>
    <x v="0"/>
    <x v="404"/>
    <s v="Real Estate"/>
    <x v="14"/>
    <n v="1211549000"/>
    <n v="1828305000"/>
    <n v="616756000"/>
    <n v="1"/>
    <n v="0.33733758864084495"/>
  </r>
  <r>
    <n v="759"/>
    <s v="HCP"/>
    <s v="Year 4"/>
    <d v="2016-12-31T00:00:00"/>
    <x v="4"/>
    <n v="12"/>
    <n v="31"/>
    <n v="2040486000"/>
    <n v="0"/>
    <n v="842010000"/>
    <x v="0"/>
    <x v="405"/>
    <s v="Real Estate"/>
    <x v="14"/>
    <n v="1410118000"/>
    <n v="2040486000"/>
    <n v="630368000"/>
    <n v="1"/>
    <n v="0.3089303234621556"/>
  </r>
  <r>
    <n v="760"/>
    <s v="HD"/>
    <s v="Year 1"/>
    <d v="2013-02-03T00:00:00"/>
    <x v="1"/>
    <n v="2"/>
    <n v="3"/>
    <n v="74754000000"/>
    <n v="48912000000"/>
    <n v="16508000000"/>
    <x v="0"/>
    <x v="406"/>
    <s v="Consumer Discretionary"/>
    <x v="83"/>
    <n v="18076000000"/>
    <n v="25842000000"/>
    <n v="7766000000"/>
    <n v="0.34569387591299461"/>
    <n v="0.10388741739572464"/>
  </r>
  <r>
    <n v="761"/>
    <s v="HD"/>
    <s v="Year 2"/>
    <d v="2014-02-02T00:00:00"/>
    <x v="2"/>
    <n v="2"/>
    <n v="2"/>
    <n v="78812000000"/>
    <n v="51897000000"/>
    <n v="16122000000"/>
    <x v="0"/>
    <x v="407"/>
    <s v="Consumer Discretionary"/>
    <x v="83"/>
    <n v="17749000000"/>
    <n v="26915000000"/>
    <n v="9166000000"/>
    <n v="0.34150890727300409"/>
    <n v="0.11630208597675482"/>
  </r>
  <r>
    <n v="762"/>
    <s v="HD"/>
    <s v="Year 3"/>
    <d v="2015-02-01T00:00:00"/>
    <x v="3"/>
    <n v="2"/>
    <n v="1"/>
    <n v="83176000000"/>
    <n v="54787000000"/>
    <n v="16280000000"/>
    <x v="0"/>
    <x v="408"/>
    <s v="Consumer Discretionary"/>
    <x v="83"/>
    <n v="17920000000"/>
    <n v="28389000000"/>
    <n v="10469000000"/>
    <n v="0.34131239780705969"/>
    <n v="0.12586563431759162"/>
  </r>
  <r>
    <n v="763"/>
    <s v="HD"/>
    <s v="Year 4"/>
    <d v="2016-01-31T00:00:00"/>
    <x v="4"/>
    <n v="1"/>
    <n v="31"/>
    <n v="88519000000"/>
    <n v="58254000000"/>
    <n v="16801000000"/>
    <x v="0"/>
    <x v="409"/>
    <s v="Consumer Discretionary"/>
    <x v="83"/>
    <n v="18491000000"/>
    <n v="30265000000"/>
    <n v="11774000000"/>
    <n v="0.34190399801172633"/>
    <n v="0.13301099199042013"/>
  </r>
  <r>
    <n v="764"/>
    <s v="HES"/>
    <s v="Year 1"/>
    <d v="2012-12-31T00:00:00"/>
    <x v="0"/>
    <n v="12"/>
    <n v="31"/>
    <n v="12245000000"/>
    <n v="3535000000"/>
    <n v="1126000000"/>
    <x v="0"/>
    <x v="410"/>
    <s v="Energy"/>
    <x v="48"/>
    <n v="3992000000"/>
    <n v="8710000000"/>
    <n v="4718000000"/>
    <n v="0.71131073907717435"/>
    <n v="0.38530012249897916"/>
  </r>
  <r>
    <n v="765"/>
    <s v="HES"/>
    <s v="Year 2"/>
    <d v="2013-12-31T00:00:00"/>
    <x v="1"/>
    <n v="12"/>
    <n v="31"/>
    <n v="11905000000"/>
    <n v="3969000000"/>
    <n v="1045000000"/>
    <x v="0"/>
    <x v="411"/>
    <s v="Energy"/>
    <x v="48"/>
    <n v="3732000000"/>
    <n v="7936000000"/>
    <n v="4204000000"/>
    <n v="0.66661066778664424"/>
    <n v="0.35312893742125157"/>
  </r>
  <r>
    <n v="766"/>
    <s v="HES"/>
    <s v="Year 3"/>
    <d v="2014-12-31T00:00:00"/>
    <x v="2"/>
    <n v="12"/>
    <n v="31"/>
    <n v="10737000000"/>
    <n v="3753000000"/>
    <n v="863000000"/>
    <x v="0"/>
    <x v="412"/>
    <s v="Energy"/>
    <x v="48"/>
    <n v="4087000000"/>
    <n v="6984000000"/>
    <n v="2897000000"/>
    <n v="0.6504610226320201"/>
    <n v="0.26981465958833939"/>
  </r>
  <r>
    <n v="767"/>
    <s v="HES"/>
    <s v="Year 4"/>
    <d v="2015-12-31T00:00:00"/>
    <x v="3"/>
    <n v="12"/>
    <n v="31"/>
    <n v="6636000000"/>
    <n v="3323000000"/>
    <n v="703000000"/>
    <x v="0"/>
    <x v="413"/>
    <s v="Energy"/>
    <x v="48"/>
    <n v="4658000000"/>
    <n v="3313000000"/>
    <n v="-1345000000"/>
    <n v="0.49924653405666064"/>
    <n v="-0.20268233875828812"/>
  </r>
  <r>
    <n v="768"/>
    <s v="HIG"/>
    <s v="Year 1"/>
    <d v="2012-12-31T00:00:00"/>
    <x v="0"/>
    <n v="12"/>
    <n v="31"/>
    <n v="22086000000"/>
    <n v="13195000000"/>
    <n v="0"/>
    <x v="0"/>
    <x v="414"/>
    <s v="Financials"/>
    <x v="13"/>
    <n v="7080000000"/>
    <n v="8891000000"/>
    <n v="1811000000"/>
    <n v="0.40256270940867522"/>
    <n v="8.199764556732772E-2"/>
  </r>
  <r>
    <n v="769"/>
    <s v="HIG"/>
    <s v="Year 2"/>
    <d v="2013-12-31T00:00:00"/>
    <x v="1"/>
    <n v="12"/>
    <n v="31"/>
    <n v="20673000000"/>
    <n v="11048000000"/>
    <n v="0"/>
    <x v="0"/>
    <x v="415"/>
    <s v="Financials"/>
    <x v="13"/>
    <n v="5970000000"/>
    <n v="9625000000"/>
    <n v="3655000000"/>
    <n v="0.46558312775117305"/>
    <n v="0.17680065786291299"/>
  </r>
  <r>
    <n v="770"/>
    <s v="HIG"/>
    <s v="Year 3"/>
    <d v="2014-12-31T00:00:00"/>
    <x v="2"/>
    <n v="12"/>
    <n v="31"/>
    <n v="18614000000"/>
    <n v="10805000000"/>
    <n v="0"/>
    <x v="0"/>
    <x v="416"/>
    <s v="Financials"/>
    <x v="13"/>
    <n v="5757000000"/>
    <n v="7809000000"/>
    <n v="2052000000"/>
    <n v="0.41952293972278931"/>
    <n v="0.11023960459868916"/>
  </r>
  <r>
    <n v="771"/>
    <s v="HIG"/>
    <s v="Year 4"/>
    <d v="2015-12-31T00:00:00"/>
    <x v="3"/>
    <n v="12"/>
    <n v="31"/>
    <n v="18377000000"/>
    <n v="10775000000"/>
    <n v="0"/>
    <x v="0"/>
    <x v="417"/>
    <s v="Financials"/>
    <x v="13"/>
    <n v="5274000000"/>
    <n v="7602000000"/>
    <n v="2328000000"/>
    <n v="0.41366926048865427"/>
    <n v="0.12668008924198726"/>
  </r>
  <r>
    <n v="772"/>
    <s v="HOG"/>
    <s v="Year 1"/>
    <d v="2012-12-31T00:00:00"/>
    <x v="0"/>
    <n v="12"/>
    <n v="31"/>
    <n v="5580506000"/>
    <n v="3440623000"/>
    <n v="1111232000"/>
    <x v="0"/>
    <x v="4"/>
    <s v="Consumer Discretionary"/>
    <x v="84"/>
    <n v="1111232000"/>
    <n v="2139883000"/>
    <n v="1028651000"/>
    <n v="0.38345680481304023"/>
    <n v="0.18432934217793154"/>
  </r>
  <r>
    <n v="773"/>
    <s v="HOG"/>
    <s v="Year 2"/>
    <d v="2013-12-31T00:00:00"/>
    <x v="1"/>
    <n v="12"/>
    <n v="31"/>
    <n v="5899872000"/>
    <n v="3621417000"/>
    <n v="1124753000"/>
    <x v="0"/>
    <x v="4"/>
    <s v="Consumer Discretionary"/>
    <x v="84"/>
    <n v="1124753000"/>
    <n v="2278455000"/>
    <n v="1153702000"/>
    <n v="0.38618719185772166"/>
    <n v="0.19554695423900723"/>
  </r>
  <r>
    <n v="774"/>
    <s v="HOG"/>
    <s v="Year 3"/>
    <d v="2014-12-31T00:00:00"/>
    <x v="2"/>
    <n v="12"/>
    <n v="31"/>
    <n v="6228508000"/>
    <n v="3788023000"/>
    <n v="1159502000"/>
    <x v="0"/>
    <x v="4"/>
    <s v="Consumer Discretionary"/>
    <x v="84"/>
    <n v="1159502000"/>
    <n v="2440485000"/>
    <n v="1280983000"/>
    <n v="0.39182497638278702"/>
    <n v="0.2056645026385131"/>
  </r>
  <r>
    <n v="775"/>
    <s v="HOG"/>
    <s v="Year 4"/>
    <d v="2015-12-31T00:00:00"/>
    <x v="3"/>
    <n v="12"/>
    <n v="31"/>
    <n v="5995402000"/>
    <n v="3619612000"/>
    <n v="1220095000"/>
    <x v="0"/>
    <x v="4"/>
    <s v="Consumer Discretionary"/>
    <x v="84"/>
    <n v="1220095000"/>
    <n v="2375790000"/>
    <n v="1155695000"/>
    <n v="0.39626867389376064"/>
    <n v="0.19276355447057594"/>
  </r>
  <r>
    <n v="776"/>
    <s v="HOLX"/>
    <s v="Year 1"/>
    <d v="2013-09-28T00:00:00"/>
    <x v="1"/>
    <n v="9"/>
    <n v="28"/>
    <n v="2492300000"/>
    <n v="1330900000"/>
    <n v="661100000"/>
    <x v="205"/>
    <x v="418"/>
    <s v="Health Care"/>
    <x v="5"/>
    <n v="971300000"/>
    <n v="1161400000"/>
    <n v="190100000"/>
    <n v="0.46599526541748582"/>
    <n v="7.627492677446536E-2"/>
  </r>
  <r>
    <n v="777"/>
    <s v="HOLX"/>
    <s v="Year 2"/>
    <d v="2014-09-27T00:00:00"/>
    <x v="2"/>
    <n v="9"/>
    <n v="27"/>
    <n v="2530700000"/>
    <n v="1285200000"/>
    <n v="591500000"/>
    <x v="206"/>
    <x v="419"/>
    <s v="Health Care"/>
    <x v="5"/>
    <n v="908500000"/>
    <n v="1245500000"/>
    <n v="337000000"/>
    <n v="0.49215632038566404"/>
    <n v="0.13316473702928044"/>
  </r>
  <r>
    <n v="778"/>
    <s v="HOLX"/>
    <s v="Year 3"/>
    <d v="2015-09-26T00:00:00"/>
    <x v="3"/>
    <n v="9"/>
    <n v="26"/>
    <n v="2705000000"/>
    <n v="1272300000"/>
    <n v="624000000"/>
    <x v="207"/>
    <x v="420"/>
    <s v="Health Care"/>
    <x v="5"/>
    <n v="949100000"/>
    <n v="1432700000"/>
    <n v="483600000"/>
    <n v="0.52964879852125701"/>
    <n v="0.17878003696857672"/>
  </r>
  <r>
    <n v="779"/>
    <s v="HOLX"/>
    <s v="Year 4"/>
    <d v="2016-09-24T00:00:00"/>
    <x v="4"/>
    <n v="9"/>
    <n v="24"/>
    <n v="2832700000"/>
    <n v="1269400000"/>
    <n v="682400000"/>
    <x v="208"/>
    <x v="421"/>
    <s v="Health Care"/>
    <x v="5"/>
    <n v="1004200000"/>
    <n v="1563300000"/>
    <n v="559100000"/>
    <n v="0.55187630176157021"/>
    <n v="0.19737353055388851"/>
  </r>
  <r>
    <n v="780"/>
    <s v="HON"/>
    <s v="Year 1"/>
    <d v="2013-12-31T00:00:00"/>
    <x v="1"/>
    <n v="12"/>
    <n v="31"/>
    <n v="39055000000"/>
    <n v="28364000000"/>
    <n v="5190000000"/>
    <x v="0"/>
    <x v="4"/>
    <s v="Industrials"/>
    <x v="53"/>
    <n v="5190000000"/>
    <n v="10691000000"/>
    <n v="5501000000"/>
    <n v="0.27374215849443095"/>
    <n v="0.14085264370759185"/>
  </r>
  <r>
    <n v="781"/>
    <s v="HON"/>
    <s v="Year 2"/>
    <d v="2014-12-31T00:00:00"/>
    <x v="2"/>
    <n v="12"/>
    <n v="31"/>
    <n v="40306000000"/>
    <n v="28957000000"/>
    <n v="5518000000"/>
    <x v="0"/>
    <x v="4"/>
    <s v="Industrials"/>
    <x v="53"/>
    <n v="5518000000"/>
    <n v="11349000000"/>
    <n v="5831000000"/>
    <n v="0.2815709819877934"/>
    <n v="0.14466828759986106"/>
  </r>
  <r>
    <n v="782"/>
    <s v="HON"/>
    <s v="Year 3"/>
    <d v="2015-12-31T00:00:00"/>
    <x v="3"/>
    <n v="12"/>
    <n v="31"/>
    <n v="38581000000"/>
    <n v="26747000000"/>
    <n v="5006000000"/>
    <x v="0"/>
    <x v="4"/>
    <s v="Industrials"/>
    <x v="53"/>
    <n v="5006000000"/>
    <n v="11834000000"/>
    <n v="6828000000"/>
    <n v="0.30673129260516829"/>
    <n v="0.17697830538347892"/>
  </r>
  <r>
    <n v="783"/>
    <s v="HON"/>
    <s v="Year 4"/>
    <d v="2016-12-31T00:00:00"/>
    <x v="4"/>
    <n v="12"/>
    <n v="31"/>
    <n v="39302000000"/>
    <n v="27150000000"/>
    <n v="5469000000"/>
    <x v="0"/>
    <x v="4"/>
    <s v="Industrials"/>
    <x v="53"/>
    <n v="5469000000"/>
    <n v="12152000000"/>
    <n v="6683000000"/>
    <n v="0.3091954607907994"/>
    <n v="0.17004223703628313"/>
  </r>
  <r>
    <n v="784"/>
    <s v="HP"/>
    <s v="Year 1"/>
    <d v="2013-09-30T00:00:00"/>
    <x v="1"/>
    <n v="9"/>
    <n v="30"/>
    <n v="3387614000"/>
    <n v="1852768000"/>
    <n v="126250000"/>
    <x v="209"/>
    <x v="422"/>
    <s v="Energy"/>
    <x v="85"/>
    <n v="597108000"/>
    <n v="1534846000"/>
    <n v="937738000"/>
    <n v="0.45307582268818114"/>
    <n v="0.27681371018067585"/>
  </r>
  <r>
    <n v="785"/>
    <s v="HP"/>
    <s v="Year 2"/>
    <d v="2014-09-30T00:00:00"/>
    <x v="2"/>
    <n v="9"/>
    <n v="30"/>
    <n v="3715968000"/>
    <n v="2006715000"/>
    <n v="116190000"/>
    <x v="210"/>
    <x v="423"/>
    <s v="Energy"/>
    <x v="85"/>
    <n v="656079000"/>
    <n v="1709253000"/>
    <n v="1053174000"/>
    <n v="0.45997516663222071"/>
    <n v="0.28341847938410664"/>
  </r>
  <r>
    <n v="786"/>
    <s v="HP"/>
    <s v="Year 3"/>
    <d v="2015-09-30T00:00:00"/>
    <x v="3"/>
    <n v="9"/>
    <n v="30"/>
    <n v="3161702000"/>
    <n v="1703476000"/>
    <n v="122878000"/>
    <x v="211"/>
    <x v="424"/>
    <s v="Energy"/>
    <x v="85"/>
    <n v="747021000"/>
    <n v="1458226000"/>
    <n v="711205000"/>
    <n v="0.46121550987411208"/>
    <n v="0.22494371702329949"/>
  </r>
  <r>
    <n v="787"/>
    <s v="HP"/>
    <s v="Year 4"/>
    <d v="2016-09-30T00:00:00"/>
    <x v="4"/>
    <n v="9"/>
    <n v="30"/>
    <n v="1624232000"/>
    <n v="898805000"/>
    <n v="136287000"/>
    <x v="212"/>
    <x v="425"/>
    <s v="Energy"/>
    <x v="85"/>
    <n v="745143000"/>
    <n v="725427000"/>
    <n v="-19716000"/>
    <n v="0.44662769850612472"/>
    <n v="-1.2138659994385039E-2"/>
  </r>
  <r>
    <n v="788"/>
    <s v="HPE"/>
    <s v="Year 1"/>
    <d v="2014-10-31T00:00:00"/>
    <x v="2"/>
    <n v="10"/>
    <n v="31"/>
    <n v="55123000000"/>
    <n v="39486000000"/>
    <n v="8717000000"/>
    <x v="213"/>
    <x v="426"/>
    <s v="Information Technology"/>
    <x v="86"/>
    <n v="11820000000"/>
    <n v="15637000000"/>
    <n v="3817000000"/>
    <n v="0.28367469114525701"/>
    <n v="6.9245142680913599E-2"/>
  </r>
  <r>
    <n v="789"/>
    <s v="HPE"/>
    <s v="Year 2"/>
    <d v="2015-10-31T00:00:00"/>
    <x v="3"/>
    <n v="10"/>
    <n v="31"/>
    <n v="52107000000"/>
    <n v="37168000000"/>
    <n v="9047000000"/>
    <x v="214"/>
    <x v="427"/>
    <s v="Information Technology"/>
    <x v="86"/>
    <n v="12237000000"/>
    <n v="14939000000"/>
    <n v="2702000000"/>
    <n v="0.28669852419060782"/>
    <n v="5.1854837161993593E-2"/>
  </r>
  <r>
    <n v="790"/>
    <s v="HPE"/>
    <s v="Year 3"/>
    <d v="2016-10-31T00:00:00"/>
    <x v="4"/>
    <n v="10"/>
    <n v="31"/>
    <n v="50123000000"/>
    <n v="35507000000"/>
    <n v="8419000000"/>
    <x v="215"/>
    <x v="428"/>
    <s v="Information Technology"/>
    <x v="86"/>
    <n v="11472000000"/>
    <n v="14616000000"/>
    <n v="3144000000"/>
    <n v="0.29160265746264191"/>
    <n v="6.2725694790814593E-2"/>
  </r>
  <r>
    <n v="791"/>
    <s v="HPQ"/>
    <s v="Year 1"/>
    <d v="2013-10-31T00:00:00"/>
    <x v="1"/>
    <n v="10"/>
    <n v="31"/>
    <n v="112298000000"/>
    <n v="86380000000"/>
    <n v="13267000000"/>
    <x v="216"/>
    <x v="429"/>
    <s v="Information Technology"/>
    <x v="2"/>
    <n v="17775000000"/>
    <n v="25918000000"/>
    <n v="8143000000"/>
    <n v="0.2307966303941299"/>
    <n v="7.2512422304938651E-2"/>
  </r>
  <r>
    <n v="792"/>
    <s v="HPQ"/>
    <s v="Year 2"/>
    <d v="2014-10-31T00:00:00"/>
    <x v="2"/>
    <n v="10"/>
    <n v="31"/>
    <n v="56651000000"/>
    <n v="45431000000"/>
    <n v="5361000000"/>
    <x v="217"/>
    <x v="430"/>
    <s v="Information Technology"/>
    <x v="2"/>
    <n v="6788000000"/>
    <n v="11220000000"/>
    <n v="4432000000"/>
    <n v="0.19805475631498115"/>
    <n v="7.8233393938324125E-2"/>
  </r>
  <r>
    <n v="793"/>
    <s v="HPQ"/>
    <s v="Year 3"/>
    <d v="2015-10-31T00:00:00"/>
    <x v="3"/>
    <n v="10"/>
    <n v="31"/>
    <n v="51463000000"/>
    <n v="41524000000"/>
    <n v="4663000000"/>
    <x v="218"/>
    <x v="431"/>
    <s v="Information Technology"/>
    <x v="2"/>
    <n v="5956000000"/>
    <n v="9939000000"/>
    <n v="3983000000"/>
    <n v="0.19312904416765442"/>
    <n v="7.7395410294774883E-2"/>
  </r>
  <r>
    <n v="794"/>
    <s v="HPQ"/>
    <s v="Year 4"/>
    <d v="2016-10-31T00:00:00"/>
    <x v="4"/>
    <n v="10"/>
    <n v="31"/>
    <n v="48238000000"/>
    <n v="39240000000"/>
    <n v="4019000000"/>
    <x v="219"/>
    <x v="290"/>
    <s v="Information Technology"/>
    <x v="2"/>
    <n v="5244000000"/>
    <n v="8998000000"/>
    <n v="3754000000"/>
    <n v="0.18653343836809155"/>
    <n v="7.7822463617894605E-2"/>
  </r>
  <r>
    <n v="795"/>
    <s v="HRB"/>
    <s v="Year 1"/>
    <d v="2013-04-30T00:00:00"/>
    <x v="1"/>
    <n v="4"/>
    <n v="30"/>
    <n v="2807114000"/>
    <n v="1123773000"/>
    <n v="828095000"/>
    <x v="0"/>
    <x v="432"/>
    <s v="Financials"/>
    <x v="34"/>
    <n v="920502000"/>
    <n v="1683341000"/>
    <n v="762839000"/>
    <n v="0.59966962510250743"/>
    <n v="0.27175205566998706"/>
  </r>
  <r>
    <n v="796"/>
    <s v="HRB"/>
    <s v="Year 2"/>
    <d v="2014-04-30T00:00:00"/>
    <x v="2"/>
    <n v="4"/>
    <n v="30"/>
    <n v="3024295000"/>
    <n v="1179405000"/>
    <n v="830789000"/>
    <x v="0"/>
    <x v="433"/>
    <s v="Financials"/>
    <x v="34"/>
    <n v="946393000"/>
    <n v="1844890000"/>
    <n v="898497000"/>
    <n v="0.61002316242297794"/>
    <n v="0.2970930415187672"/>
  </r>
  <r>
    <n v="797"/>
    <s v="HRB"/>
    <s v="Year 3"/>
    <d v="2015-04-30T00:00:00"/>
    <x v="3"/>
    <n v="4"/>
    <n v="30"/>
    <n v="3078658000"/>
    <n v="1231104000"/>
    <n v="818091000"/>
    <x v="0"/>
    <x v="434"/>
    <s v="Financials"/>
    <x v="34"/>
    <n v="977895000"/>
    <n v="1847554000"/>
    <n v="869659000"/>
    <n v="0.60011667421324488"/>
    <n v="0.28247989870911289"/>
  </r>
  <r>
    <n v="798"/>
    <s v="HRB"/>
    <s v="Year 4"/>
    <d v="2016-04-30T00:00:00"/>
    <x v="4"/>
    <n v="4"/>
    <n v="30"/>
    <n v="3038153000"/>
    <n v="1250320000"/>
    <n v="905648000"/>
    <x v="0"/>
    <x v="435"/>
    <s v="Financials"/>
    <x v="34"/>
    <n v="1079246000"/>
    <n v="1787833000"/>
    <n v="708587000"/>
    <n v="0.58846048898788172"/>
    <n v="0.23322953123163975"/>
  </r>
  <r>
    <n v="799"/>
    <s v="HRL"/>
    <s v="Year 1"/>
    <d v="2013-10-27T00:00:00"/>
    <x v="1"/>
    <n v="10"/>
    <n v="27"/>
    <n v="8751654000"/>
    <n v="7338838000"/>
    <n v="627340000"/>
    <x v="0"/>
    <x v="4"/>
    <s v="Consumer Staples"/>
    <x v="40"/>
    <n v="627340000"/>
    <n v="1412816000"/>
    <n v="785476000"/>
    <n v="0.16143417004374261"/>
    <n v="8.9751720074856711E-2"/>
  </r>
  <r>
    <n v="800"/>
    <s v="HRL"/>
    <s v="Year 2"/>
    <d v="2014-10-26T00:00:00"/>
    <x v="2"/>
    <n v="10"/>
    <n v="26"/>
    <n v="9316256000"/>
    <n v="7751273000"/>
    <n v="650948000"/>
    <x v="0"/>
    <x v="4"/>
    <s v="Consumer Staples"/>
    <x v="40"/>
    <n v="650948000"/>
    <n v="1564983000"/>
    <n v="914035000"/>
    <n v="0.1679841129312033"/>
    <n v="9.8111838060267992E-2"/>
  </r>
  <r>
    <n v="801"/>
    <s v="HRL"/>
    <s v="Year 3"/>
    <d v="2015-10-31T00:00:00"/>
    <x v="3"/>
    <n v="10"/>
    <n v="31"/>
    <n v="9263863000"/>
    <n v="7455282000"/>
    <n v="743611000"/>
    <x v="0"/>
    <x v="4"/>
    <s v="Consumer Staples"/>
    <x v="40"/>
    <n v="743611000"/>
    <n v="1808581000"/>
    <n v="1064970000"/>
    <n v="0.19522967902267119"/>
    <n v="0.11495960162623303"/>
  </r>
  <r>
    <n v="802"/>
    <s v="HRL"/>
    <s v="Year 4"/>
    <d v="2016-10-30T00:00:00"/>
    <x v="4"/>
    <n v="10"/>
    <n v="30"/>
    <n v="9523224000"/>
    <n v="7365049000"/>
    <n v="871974000"/>
    <x v="0"/>
    <x v="4"/>
    <s v="Consumer Staples"/>
    <x v="40"/>
    <n v="871974000"/>
    <n v="2158175000"/>
    <n v="1286201000"/>
    <n v="0.22662230773947978"/>
    <n v="0.13505940845243167"/>
  </r>
  <r>
    <n v="803"/>
    <s v="HRS"/>
    <s v="Year 1"/>
    <d v="2013-06-28T00:00:00"/>
    <x v="1"/>
    <n v="6"/>
    <n v="28"/>
    <n v="5112000000"/>
    <n v="3385000000"/>
    <n v="914000000"/>
    <x v="0"/>
    <x v="4"/>
    <s v="Information Technology"/>
    <x v="87"/>
    <n v="914000000"/>
    <n v="1727000000"/>
    <n v="813000000"/>
    <n v="0.33783255086071984"/>
    <n v="0.159037558685446"/>
  </r>
  <r>
    <n v="804"/>
    <s v="HRS"/>
    <s v="Year 2"/>
    <d v="2014-06-27T00:00:00"/>
    <x v="2"/>
    <n v="6"/>
    <n v="27"/>
    <n v="5012000000"/>
    <n v="3310000000"/>
    <n v="820000000"/>
    <x v="0"/>
    <x v="4"/>
    <s v="Information Technology"/>
    <x v="87"/>
    <n v="820000000"/>
    <n v="1702000000"/>
    <n v="882000000"/>
    <n v="0.33958499600957703"/>
    <n v="0.17597765363128492"/>
  </r>
  <r>
    <n v="805"/>
    <s v="HRS"/>
    <s v="Year 3"/>
    <d v="2015-07-03T00:00:00"/>
    <x v="3"/>
    <n v="7"/>
    <n v="3"/>
    <n v="5083000000"/>
    <n v="3348000000"/>
    <n v="976000000"/>
    <x v="0"/>
    <x v="4"/>
    <s v="Information Technology"/>
    <x v="87"/>
    <n v="976000000"/>
    <n v="1735000000"/>
    <n v="759000000"/>
    <n v="0.34133385795789883"/>
    <n v="0.14932126696832579"/>
  </r>
  <r>
    <n v="806"/>
    <s v="HRS"/>
    <s v="Year 4"/>
    <d v="2016-07-01T00:00:00"/>
    <x v="4"/>
    <n v="7"/>
    <n v="1"/>
    <n v="7467000000"/>
    <n v="5132000000"/>
    <n v="1186000000"/>
    <x v="0"/>
    <x v="4"/>
    <s v="Information Technology"/>
    <x v="87"/>
    <n v="1186000000"/>
    <n v="2335000000"/>
    <n v="1149000000"/>
    <n v="0.31270925405115846"/>
    <n v="0.1538770590598634"/>
  </r>
  <r>
    <n v="807"/>
    <s v="HSIC"/>
    <s v="Year 1"/>
    <d v="2012-12-29T00:00:00"/>
    <x v="0"/>
    <n v="12"/>
    <n v="29"/>
    <n v="8939967000"/>
    <n v="6432454000"/>
    <n v="1873360000"/>
    <x v="0"/>
    <x v="4"/>
    <s v="Health Care"/>
    <x v="4"/>
    <n v="1873360000"/>
    <n v="2507513000"/>
    <n v="634153000"/>
    <n v="0.28048347382042904"/>
    <n v="7.0934601883877194E-2"/>
  </r>
  <r>
    <n v="808"/>
    <s v="HSIC"/>
    <s v="Year 2"/>
    <d v="2013-12-28T00:00:00"/>
    <x v="1"/>
    <n v="12"/>
    <n v="28"/>
    <n v="9560647000"/>
    <n v="6904633000"/>
    <n v="1978960000"/>
    <x v="0"/>
    <x v="4"/>
    <s v="Health Care"/>
    <x v="4"/>
    <n v="1978960000"/>
    <n v="2656014000"/>
    <n v="677054000"/>
    <n v="0.27780693084892683"/>
    <n v="7.0816755393228098E-2"/>
  </r>
  <r>
    <n v="809"/>
    <s v="HSIC"/>
    <s v="Year 3"/>
    <d v="2014-12-27T00:00:00"/>
    <x v="2"/>
    <n v="12"/>
    <n v="27"/>
    <n v="10371390000"/>
    <n v="7460075000"/>
    <n v="2196173000"/>
    <x v="0"/>
    <x v="4"/>
    <s v="Health Care"/>
    <x v="4"/>
    <n v="2196173000"/>
    <n v="2911315000"/>
    <n v="715142000"/>
    <n v="0.28070634697952734"/>
    <n v="6.8953341837497198E-2"/>
  </r>
  <r>
    <n v="810"/>
    <s v="HSIC"/>
    <s v="Year 4"/>
    <d v="2015-12-26T00:00:00"/>
    <x v="3"/>
    <n v="12"/>
    <n v="26"/>
    <n v="10629719000"/>
    <n v="7617460000"/>
    <n v="2243356000"/>
    <x v="0"/>
    <x v="4"/>
    <s v="Health Care"/>
    <x v="4"/>
    <n v="2243356000"/>
    <n v="3012259000"/>
    <n v="768903000"/>
    <n v="0.28338086829952891"/>
    <n v="7.2335214129366915E-2"/>
  </r>
  <r>
    <n v="811"/>
    <s v="HST"/>
    <s v="Year 1"/>
    <d v="2012-12-31T00:00:00"/>
    <x v="0"/>
    <n v="12"/>
    <n v="31"/>
    <n v="5059000000"/>
    <n v="1885000000"/>
    <n v="2101000000"/>
    <x v="0"/>
    <x v="436"/>
    <s v="Real Estate"/>
    <x v="14"/>
    <n v="2823000000"/>
    <n v="3174000000"/>
    <n v="351000000"/>
    <n v="0.62739671871911451"/>
    <n v="6.938130065230283E-2"/>
  </r>
  <r>
    <n v="812"/>
    <s v="HST"/>
    <s v="Year 2"/>
    <d v="2013-12-31T00:00:00"/>
    <x v="1"/>
    <n v="12"/>
    <n v="31"/>
    <n v="5166000000"/>
    <n v="1989000000"/>
    <n v="1968000000"/>
    <x v="0"/>
    <x v="437"/>
    <s v="Real Estate"/>
    <x v="14"/>
    <n v="2665000000"/>
    <n v="3177000000"/>
    <n v="512000000"/>
    <n v="0.61498257839721249"/>
    <n v="9.910956252419667E-2"/>
  </r>
  <r>
    <n v="813"/>
    <s v="HST"/>
    <s v="Year 3"/>
    <d v="2014-12-31T00:00:00"/>
    <x v="2"/>
    <n v="12"/>
    <n v="31"/>
    <n v="5354000000"/>
    <n v="2033000000"/>
    <n v="1920000000"/>
    <x v="0"/>
    <x v="438"/>
    <s v="Real Estate"/>
    <x v="14"/>
    <n v="2621000000"/>
    <n v="3321000000"/>
    <n v="700000000"/>
    <n v="0.62028389988793431"/>
    <n v="0.13074336944340681"/>
  </r>
  <r>
    <n v="814"/>
    <s v="HST"/>
    <s v="Year 4"/>
    <d v="2015-12-31T00:00:00"/>
    <x v="3"/>
    <n v="12"/>
    <n v="31"/>
    <n v="5387000000"/>
    <n v="2012000000"/>
    <n v="2011000000"/>
    <x v="0"/>
    <x v="439"/>
    <s v="Real Estate"/>
    <x v="14"/>
    <n v="2727000000"/>
    <n v="3375000000"/>
    <n v="648000000"/>
    <n v="0.62650826062743636"/>
    <n v="0.1202895860404678"/>
  </r>
  <r>
    <n v="815"/>
    <s v="HSY"/>
    <s v="Year 1"/>
    <d v="2012-12-31T00:00:00"/>
    <x v="0"/>
    <n v="12"/>
    <n v="31"/>
    <n v="6644252000"/>
    <n v="3784370000"/>
    <n v="1703796000"/>
    <x v="0"/>
    <x v="4"/>
    <s v="Consumer Staples"/>
    <x v="40"/>
    <n v="1703796000"/>
    <n v="2859882000"/>
    <n v="1156086000"/>
    <n v="0.43042949003138353"/>
    <n v="0.17399791579247748"/>
  </r>
  <r>
    <n v="816"/>
    <s v="HSY"/>
    <s v="Year 2"/>
    <d v="2013-12-31T00:00:00"/>
    <x v="1"/>
    <n v="12"/>
    <n v="31"/>
    <n v="7146079000"/>
    <n v="3865231000"/>
    <n v="1924132000"/>
    <x v="0"/>
    <x v="4"/>
    <s v="Consumer Staples"/>
    <x v="40"/>
    <n v="1924132000"/>
    <n v="3280848000"/>
    <n v="1356716000"/>
    <n v="0.45911163310677083"/>
    <n v="0.18985460418223757"/>
  </r>
  <r>
    <n v="817"/>
    <s v="HSY"/>
    <s v="Year 3"/>
    <d v="2014-12-31T00:00:00"/>
    <x v="2"/>
    <n v="12"/>
    <n v="31"/>
    <n v="7421768000"/>
    <n v="4085602000"/>
    <n v="1898284000"/>
    <x v="0"/>
    <x v="4"/>
    <s v="Consumer Staples"/>
    <x v="40"/>
    <n v="1898284000"/>
    <n v="3336166000"/>
    <n v="1437882000"/>
    <n v="0.44951095210736847"/>
    <n v="0.19373847309697637"/>
  </r>
  <r>
    <n v="818"/>
    <s v="HSY"/>
    <s v="Year 4"/>
    <d v="2015-12-31T00:00:00"/>
    <x v="3"/>
    <n v="12"/>
    <n v="31"/>
    <n v="7386626000"/>
    <n v="4003951000"/>
    <n v="1969308000"/>
    <x v="0"/>
    <x v="4"/>
    <s v="Consumer Staples"/>
    <x v="40"/>
    <n v="1969308000"/>
    <n v="3382675000"/>
    <n v="1413367000"/>
    <n v="0.45794588760822597"/>
    <n v="0.19134135124751139"/>
  </r>
  <r>
    <n v="819"/>
    <s v="HUM"/>
    <s v="Year 1"/>
    <d v="2013-12-31T00:00:00"/>
    <x v="1"/>
    <n v="12"/>
    <n v="31"/>
    <n v="41313000000"/>
    <n v="32564000000"/>
    <n v="0"/>
    <x v="0"/>
    <x v="440"/>
    <s v="Health Care"/>
    <x v="26"/>
    <n v="6688000000"/>
    <n v="8749000000"/>
    <n v="2061000000"/>
    <n v="0.21177353375450825"/>
    <n v="4.9887444630019609E-2"/>
  </r>
  <r>
    <n v="820"/>
    <s v="HUM"/>
    <s v="Year 2"/>
    <d v="2014-12-31T00:00:00"/>
    <x v="2"/>
    <n v="12"/>
    <n v="31"/>
    <n v="48500000000"/>
    <n v="38166000000"/>
    <n v="0"/>
    <x v="0"/>
    <x v="441"/>
    <s v="Health Care"/>
    <x v="26"/>
    <n v="7972000000"/>
    <n v="10334000000"/>
    <n v="2362000000"/>
    <n v="0.2130721649484536"/>
    <n v="4.8701030927835051E-2"/>
  </r>
  <r>
    <n v="821"/>
    <s v="HUM"/>
    <s v="Year 3"/>
    <d v="2015-12-31T00:00:00"/>
    <x v="3"/>
    <n v="12"/>
    <n v="31"/>
    <n v="54289000000"/>
    <n v="44269000000"/>
    <n v="0"/>
    <x v="0"/>
    <x v="442"/>
    <s v="Health Care"/>
    <x v="26"/>
    <n v="7673000000"/>
    <n v="10020000000"/>
    <n v="2347000000"/>
    <n v="0.18456777616091657"/>
    <n v="4.3231593877212697E-2"/>
  </r>
  <r>
    <n v="822"/>
    <s v="HUM"/>
    <s v="Year 4"/>
    <d v="2016-12-31T00:00:00"/>
    <x v="4"/>
    <n v="12"/>
    <n v="31"/>
    <n v="54379000000"/>
    <n v="45007000000"/>
    <n v="0"/>
    <x v="0"/>
    <x v="443"/>
    <s v="Health Care"/>
    <x v="26"/>
    <n v="7631000000"/>
    <n v="9372000000"/>
    <n v="1741000000"/>
    <n v="0.17234594236745804"/>
    <n v="3.2016035601978708E-2"/>
  </r>
  <r>
    <n v="823"/>
    <s v="IBM"/>
    <s v="Year 1"/>
    <d v="2012-12-31T00:00:00"/>
    <x v="0"/>
    <n v="12"/>
    <n v="31"/>
    <n v="102874000000"/>
    <n v="52513000000"/>
    <n v="22389000000"/>
    <x v="220"/>
    <x v="4"/>
    <s v="Information Technology"/>
    <x v="58"/>
    <n v="28205000000"/>
    <n v="50361000000"/>
    <n v="22156000000"/>
    <n v="0.48954060306783054"/>
    <n v="0.21537025876314714"/>
  </r>
  <r>
    <n v="824"/>
    <s v="IBM"/>
    <s v="Year 2"/>
    <d v="2013-12-31T00:00:00"/>
    <x v="1"/>
    <n v="12"/>
    <n v="31"/>
    <n v="98367000000"/>
    <n v="49683000000"/>
    <n v="22629000000"/>
    <x v="221"/>
    <x v="4"/>
    <s v="Information Technology"/>
    <x v="58"/>
    <n v="28372000000"/>
    <n v="48684000000"/>
    <n v="20312000000"/>
    <n v="0.49492207752599959"/>
    <n v="0.20649201459839173"/>
  </r>
  <r>
    <n v="825"/>
    <s v="IBM"/>
    <s v="Year 3"/>
    <d v="2014-12-31T00:00:00"/>
    <x v="2"/>
    <n v="12"/>
    <n v="31"/>
    <n v="92793000000"/>
    <n v="46386000000"/>
    <n v="22438000000"/>
    <x v="222"/>
    <x v="4"/>
    <s v="Information Technology"/>
    <x v="58"/>
    <n v="27875000000"/>
    <n v="46407000000"/>
    <n v="18532000000"/>
    <n v="0.50011315508712939"/>
    <n v="0.1997133404459388"/>
  </r>
  <r>
    <n v="826"/>
    <s v="IBM"/>
    <s v="Year 4"/>
    <d v="2015-12-31T00:00:00"/>
    <x v="3"/>
    <n v="12"/>
    <n v="31"/>
    <n v="81741000000"/>
    <n v="41057000000"/>
    <n v="19748000000"/>
    <x v="223"/>
    <x v="4"/>
    <s v="Information Technology"/>
    <x v="58"/>
    <n v="24995000000"/>
    <n v="40684000000"/>
    <n v="15689000000"/>
    <n v="0.4977184032492874"/>
    <n v="0.19193550360284312"/>
  </r>
  <r>
    <n v="827"/>
    <s v="IDXX"/>
    <s v="Year 1"/>
    <d v="2012-12-31T00:00:00"/>
    <x v="0"/>
    <n v="12"/>
    <n v="31"/>
    <n v="1293338000"/>
    <n v="594190000"/>
    <n v="354571000"/>
    <x v="224"/>
    <x v="4"/>
    <s v="Health Care"/>
    <x v="5"/>
    <n v="436585000"/>
    <n v="699148000"/>
    <n v="262563000"/>
    <n v="0.54057639998206186"/>
    <n v="0.2030118963488276"/>
  </r>
  <r>
    <n v="828"/>
    <s v="IDXX"/>
    <s v="Year 2"/>
    <d v="2013-12-31T00:00:00"/>
    <x v="1"/>
    <n v="12"/>
    <n v="31"/>
    <n v="1377058000"/>
    <n v="620940000"/>
    <n v="401353000"/>
    <x v="225"/>
    <x v="4"/>
    <s v="Health Care"/>
    <x v="5"/>
    <n v="489356000"/>
    <n v="756118000"/>
    <n v="266762000"/>
    <n v="0.54908217373560153"/>
    <n v="0.19371878308684165"/>
  </r>
  <r>
    <n v="829"/>
    <s v="IDXX"/>
    <s v="Year 3"/>
    <d v="2014-12-31T00:00:00"/>
    <x v="2"/>
    <n v="12"/>
    <n v="31"/>
    <n v="1485807000"/>
    <n v="669691000"/>
    <n v="457598000"/>
    <x v="226"/>
    <x v="4"/>
    <s v="Health Care"/>
    <x v="5"/>
    <n v="555861000"/>
    <n v="816116000"/>
    <n v="260255000"/>
    <n v="0.5492745693081269"/>
    <n v="0.17516070391376537"/>
  </r>
  <r>
    <n v="830"/>
    <s v="IDXX"/>
    <s v="Year 4"/>
    <d v="2015-12-31T00:00:00"/>
    <x v="3"/>
    <n v="12"/>
    <n v="31"/>
    <n v="1601892000"/>
    <n v="711622000"/>
    <n v="482465000"/>
    <x v="227"/>
    <x v="4"/>
    <s v="Health Care"/>
    <x v="5"/>
    <n v="582146000"/>
    <n v="890270000"/>
    <n v="308124000"/>
    <n v="0.55576156195299053"/>
    <n v="0.19235004607052161"/>
  </r>
  <r>
    <n v="831"/>
    <s v="IFF"/>
    <s v="Year 1"/>
    <d v="2012-12-31T00:00:00"/>
    <x v="0"/>
    <n v="12"/>
    <n v="31"/>
    <n v="2821446000"/>
    <n v="1645912000"/>
    <n v="453535000"/>
    <x v="228"/>
    <x v="4"/>
    <s v="Materials"/>
    <x v="17"/>
    <n v="687248000"/>
    <n v="1175534000"/>
    <n v="488286000"/>
    <n v="0.4166423883356265"/>
    <n v="0.17306232336185062"/>
  </r>
  <r>
    <n v="832"/>
    <s v="IFF"/>
    <s v="Year 2"/>
    <d v="2013-12-31T00:00:00"/>
    <x v="1"/>
    <n v="12"/>
    <n v="31"/>
    <n v="2952896000"/>
    <n v="1668691000"/>
    <n v="505877000"/>
    <x v="229"/>
    <x v="4"/>
    <s v="Materials"/>
    <x v="17"/>
    <n v="765715000"/>
    <n v="1284205000"/>
    <n v="518490000"/>
    <n v="0.43489679284336458"/>
    <n v="0.17558694921866533"/>
  </r>
  <r>
    <n v="833"/>
    <s v="IFF"/>
    <s v="Year 3"/>
    <d v="2014-12-31T00:00:00"/>
    <x v="2"/>
    <n v="12"/>
    <n v="31"/>
    <n v="3088533000"/>
    <n v="1726383000"/>
    <n v="514891000"/>
    <x v="230"/>
    <x v="4"/>
    <s v="Materials"/>
    <x v="17"/>
    <n v="768531000"/>
    <n v="1362150000"/>
    <n v="593619000"/>
    <n v="0.44103462711908858"/>
    <n v="0.19220095754197866"/>
  </r>
  <r>
    <n v="834"/>
    <s v="IFF"/>
    <s v="Year 4"/>
    <d v="2015-12-31T00:00:00"/>
    <x v="3"/>
    <n v="12"/>
    <n v="31"/>
    <n v="3023189000"/>
    <n v="1671590000"/>
    <n v="509557000"/>
    <x v="231"/>
    <x v="4"/>
    <s v="Materials"/>
    <x v="17"/>
    <n v="755658000"/>
    <n v="1351599000"/>
    <n v="595941000"/>
    <n v="0.44707724194550857"/>
    <n v="0.19712330257883315"/>
  </r>
  <r>
    <n v="835"/>
    <s v="ILMN"/>
    <s v="Year 1"/>
    <d v="2013-12-29T00:00:00"/>
    <x v="1"/>
    <n v="12"/>
    <n v="29"/>
    <n v="1421178000"/>
    <n v="509291000"/>
    <n v="397285000"/>
    <x v="232"/>
    <x v="4"/>
    <s v="Health Care"/>
    <x v="88"/>
    <n v="674028000"/>
    <n v="911887000"/>
    <n v="237859000"/>
    <n v="0.64164165220683123"/>
    <n v="0.16736749372703488"/>
  </r>
  <r>
    <n v="836"/>
    <s v="ILMN"/>
    <s v="Year 2"/>
    <d v="2014-12-28T00:00:00"/>
    <x v="2"/>
    <n v="12"/>
    <n v="28"/>
    <n v="1861358000"/>
    <n v="563648000"/>
    <n v="471921000"/>
    <x v="233"/>
    <x v="4"/>
    <s v="Health Care"/>
    <x v="88"/>
    <n v="859976000"/>
    <n v="1297710000"/>
    <n v="437734000"/>
    <n v="0.69718452871505643"/>
    <n v="0.23516916144019581"/>
  </r>
  <r>
    <n v="837"/>
    <s v="ILMN"/>
    <s v="Year 3"/>
    <d v="2016-01-03T00:00:00"/>
    <x v="4"/>
    <n v="1"/>
    <n v="3"/>
    <n v="2219762000"/>
    <n v="670472000"/>
    <n v="522046000"/>
    <x v="234"/>
    <x v="4"/>
    <s v="Health Care"/>
    <x v="88"/>
    <n v="923573000"/>
    <n v="1549290000"/>
    <n v="625717000"/>
    <n v="0.69795320399213967"/>
    <n v="0.28188472457858094"/>
  </r>
  <r>
    <n v="838"/>
    <s v="ILMN"/>
    <s v="Year 4"/>
    <d v="2017-01-01T00:00:00"/>
    <x v="9"/>
    <n v="1"/>
    <n v="1"/>
    <n v="2398373000"/>
    <n v="731925000"/>
    <n v="584491000"/>
    <x v="235"/>
    <x v="4"/>
    <s v="Health Care"/>
    <x v="88"/>
    <n v="1088906000"/>
    <n v="1666448000"/>
    <n v="577542000"/>
    <n v="0.69482436635168932"/>
    <n v="0.24080574622879761"/>
  </r>
  <r>
    <n v="839"/>
    <s v="INTC"/>
    <s v="Year 1"/>
    <d v="2013-12-28T00:00:00"/>
    <x v="1"/>
    <n v="12"/>
    <n v="28"/>
    <n v="52708000000"/>
    <n v="21187000000"/>
    <n v="8088000000"/>
    <x v="236"/>
    <x v="444"/>
    <s v="Information Technology"/>
    <x v="7"/>
    <n v="18990000000"/>
    <n v="31521000000"/>
    <n v="12531000000"/>
    <n v="0.5980306594824315"/>
    <n v="0.23774379600819609"/>
  </r>
  <r>
    <n v="840"/>
    <s v="INTC"/>
    <s v="Year 2"/>
    <d v="2014-12-27T00:00:00"/>
    <x v="2"/>
    <n v="12"/>
    <n v="27"/>
    <n v="55870000000"/>
    <n v="20261000000"/>
    <n v="8136000000"/>
    <x v="237"/>
    <x v="55"/>
    <s v="Information Technology"/>
    <x v="7"/>
    <n v="19967000000"/>
    <n v="35609000000"/>
    <n v="15642000000"/>
    <n v="0.6373545731161625"/>
    <n v="0.27997136209056739"/>
  </r>
  <r>
    <n v="841"/>
    <s v="INTC"/>
    <s v="Year 3"/>
    <d v="2015-12-26T00:00:00"/>
    <x v="3"/>
    <n v="12"/>
    <n v="26"/>
    <n v="55355000000"/>
    <n v="20676000000"/>
    <n v="7930000000"/>
    <x v="238"/>
    <x v="445"/>
    <s v="Information Technology"/>
    <x v="7"/>
    <n v="20323000000"/>
    <n v="34679000000"/>
    <n v="14356000000"/>
    <n v="0.62648360581699936"/>
    <n v="0.2593442326799747"/>
  </r>
  <r>
    <n v="842"/>
    <s v="INTC"/>
    <s v="Year 4"/>
    <d v="2016-12-31T00:00:00"/>
    <x v="4"/>
    <n v="12"/>
    <n v="31"/>
    <n v="59387000000"/>
    <n v="23196000000"/>
    <n v="8397000000"/>
    <x v="239"/>
    <x v="55"/>
    <s v="Information Technology"/>
    <x v="7"/>
    <n v="21431000000"/>
    <n v="36191000000"/>
    <n v="14760000000"/>
    <n v="0.60940946671830543"/>
    <n v="0.24853924259518076"/>
  </r>
  <r>
    <n v="843"/>
    <s v="INTU"/>
    <s v="Year 1"/>
    <d v="2013-07-31T00:00:00"/>
    <x v="1"/>
    <n v="7"/>
    <n v="31"/>
    <n v="3946000000"/>
    <n v="527000000"/>
    <n v="1534000000"/>
    <x v="159"/>
    <x v="289"/>
    <s v="Information Technology"/>
    <x v="16"/>
    <n v="2211000000"/>
    <n v="3419000000"/>
    <n v="1208000000"/>
    <n v="0.86644703497212361"/>
    <n v="0.30613279270146987"/>
  </r>
  <r>
    <n v="844"/>
    <s v="INTU"/>
    <s v="Year 2"/>
    <d v="2014-07-31T00:00:00"/>
    <x v="2"/>
    <n v="7"/>
    <n v="31"/>
    <n v="4243000000"/>
    <n v="603000000"/>
    <n v="1601000000"/>
    <x v="240"/>
    <x v="446"/>
    <s v="Information Technology"/>
    <x v="16"/>
    <n v="2340000000"/>
    <n v="3640000000"/>
    <n v="1300000000"/>
    <n v="0.8578835729436719"/>
    <n v="0.30638699033702571"/>
  </r>
  <r>
    <n v="845"/>
    <s v="INTU"/>
    <s v="Year 3"/>
    <d v="2015-07-31T00:00:00"/>
    <x v="3"/>
    <n v="7"/>
    <n v="31"/>
    <n v="4192000000"/>
    <n v="695000000"/>
    <n v="1771000000"/>
    <x v="241"/>
    <x v="447"/>
    <s v="Information Technology"/>
    <x v="16"/>
    <n v="2611000000"/>
    <n v="3497000000"/>
    <n v="886000000"/>
    <n v="0.83420801526717558"/>
    <n v="0.21135496183206107"/>
  </r>
  <r>
    <n v="846"/>
    <s v="INTU"/>
    <s v="Year 4"/>
    <d v="2016-07-31T00:00:00"/>
    <x v="4"/>
    <n v="7"/>
    <n v="31"/>
    <n v="4694000000"/>
    <n v="730000000"/>
    <n v="1807000000"/>
    <x v="242"/>
    <x v="294"/>
    <s v="Information Technology"/>
    <x v="16"/>
    <n v="2722000000"/>
    <n v="3964000000"/>
    <n v="1242000000"/>
    <n v="0.84448231785257777"/>
    <n v="0.26459309757136773"/>
  </r>
  <r>
    <n v="847"/>
    <s v="IP"/>
    <s v="Year 1"/>
    <d v="2012-12-31T00:00:00"/>
    <x v="0"/>
    <n v="12"/>
    <n v="31"/>
    <n v="21852000000"/>
    <n v="15287000000"/>
    <n v="3303000000"/>
    <x v="0"/>
    <x v="448"/>
    <s v="Materials"/>
    <x v="32"/>
    <n v="4776000000"/>
    <n v="6565000000"/>
    <n v="1789000000"/>
    <n v="0.30043016657514188"/>
    <n v="8.1868936481786558E-2"/>
  </r>
  <r>
    <n v="848"/>
    <s v="IP"/>
    <s v="Year 2"/>
    <d v="2013-12-31T00:00:00"/>
    <x v="1"/>
    <n v="12"/>
    <n v="31"/>
    <n v="23483000000"/>
    <n v="16282000000"/>
    <n v="3557000000"/>
    <x v="0"/>
    <x v="449"/>
    <s v="Materials"/>
    <x v="32"/>
    <n v="5088000000"/>
    <n v="7201000000"/>
    <n v="2113000000"/>
    <n v="0.30664736192138997"/>
    <n v="8.9979985521441042E-2"/>
  </r>
  <r>
    <n v="849"/>
    <s v="IP"/>
    <s v="Year 3"/>
    <d v="2014-12-31T00:00:00"/>
    <x v="2"/>
    <n v="12"/>
    <n v="31"/>
    <n v="23617000000"/>
    <n v="16254000000"/>
    <n v="3494000000"/>
    <x v="0"/>
    <x v="189"/>
    <s v="Materials"/>
    <x v="32"/>
    <n v="4900000000"/>
    <n v="7363000000"/>
    <n v="2463000000"/>
    <n v="0.31176694753779055"/>
    <n v="0.10428928314349832"/>
  </r>
  <r>
    <n v="850"/>
    <s v="IP"/>
    <s v="Year 4"/>
    <d v="2015-12-31T00:00:00"/>
    <x v="3"/>
    <n v="12"/>
    <n v="31"/>
    <n v="22365000000"/>
    <n v="15468000000"/>
    <n v="3219000000"/>
    <x v="0"/>
    <x v="450"/>
    <s v="Materials"/>
    <x v="32"/>
    <n v="4513000000"/>
    <n v="6897000000"/>
    <n v="2384000000"/>
    <n v="0.30838363514419853"/>
    <n v="0.10659512631343618"/>
  </r>
  <r>
    <n v="851"/>
    <s v="IPG"/>
    <s v="Year 1"/>
    <d v="2012-12-31T00:00:00"/>
    <x v="0"/>
    <n v="12"/>
    <n v="31"/>
    <n v="6956200000"/>
    <n v="0"/>
    <n v="6279100000"/>
    <x v="0"/>
    <x v="4"/>
    <s v="Consumer Discretionary"/>
    <x v="89"/>
    <n v="6279100000"/>
    <n v="6956200000"/>
    <n v="677100000"/>
    <n v="1"/>
    <n v="9.7337626865242513E-2"/>
  </r>
  <r>
    <n v="852"/>
    <s v="IPG"/>
    <s v="Year 2"/>
    <d v="2013-12-31T00:00:00"/>
    <x v="1"/>
    <n v="12"/>
    <n v="31"/>
    <n v="7122300000"/>
    <n v="0"/>
    <n v="6463400000"/>
    <x v="0"/>
    <x v="4"/>
    <s v="Consumer Discretionary"/>
    <x v="89"/>
    <n v="6463400000"/>
    <n v="7122300000"/>
    <n v="658900000"/>
    <n v="1"/>
    <n v="9.2512250256237452E-2"/>
  </r>
  <r>
    <n v="853"/>
    <s v="IPG"/>
    <s v="Year 3"/>
    <d v="2014-12-31T00:00:00"/>
    <x v="2"/>
    <n v="12"/>
    <n v="31"/>
    <n v="7537100000"/>
    <n v="0"/>
    <n v="6748500000"/>
    <x v="0"/>
    <x v="4"/>
    <s v="Consumer Discretionary"/>
    <x v="89"/>
    <n v="6748500000"/>
    <n v="7537100000"/>
    <n v="788600000"/>
    <n v="1"/>
    <n v="0.10462910137851428"/>
  </r>
  <r>
    <n v="854"/>
    <s v="IPG"/>
    <s v="Year 4"/>
    <d v="2015-12-31T00:00:00"/>
    <x v="3"/>
    <n v="12"/>
    <n v="31"/>
    <n v="7613800000"/>
    <n v="0"/>
    <n v="6742700000"/>
    <x v="0"/>
    <x v="4"/>
    <s v="Consumer Discretionary"/>
    <x v="89"/>
    <n v="6742700000"/>
    <n v="7613800000"/>
    <n v="871100000"/>
    <n v="1"/>
    <n v="0.11441067535264914"/>
  </r>
  <r>
    <n v="855"/>
    <s v="IRM"/>
    <s v="Year 1"/>
    <d v="2012-12-31T00:00:00"/>
    <x v="0"/>
    <n v="12"/>
    <n v="31"/>
    <n v="3003955000"/>
    <n v="1277113000"/>
    <n v="850371000"/>
    <x v="0"/>
    <x v="451"/>
    <s v="Real Estate"/>
    <x v="14"/>
    <n v="1166715000"/>
    <n v="1726842000"/>
    <n v="560127000"/>
    <n v="0.57485614797824869"/>
    <n v="0.18646317937519039"/>
  </r>
  <r>
    <n v="856"/>
    <s v="IRM"/>
    <s v="Year 2"/>
    <d v="2013-12-31T00:00:00"/>
    <x v="1"/>
    <n v="12"/>
    <n v="31"/>
    <n v="3024623000"/>
    <n v="1288878000"/>
    <n v="924031000"/>
    <x v="0"/>
    <x v="452"/>
    <s v="Real Estate"/>
    <x v="14"/>
    <n v="1246068000"/>
    <n v="1735745000"/>
    <n v="489677000"/>
    <n v="0.57387152051677182"/>
    <n v="0.16189687111418513"/>
  </r>
  <r>
    <n v="857"/>
    <s v="IRM"/>
    <s v="Year 3"/>
    <d v="2014-12-31T00:00:00"/>
    <x v="2"/>
    <n v="12"/>
    <n v="31"/>
    <n v="3117693000"/>
    <n v="1344636000"/>
    <n v="869572000"/>
    <x v="0"/>
    <x v="453"/>
    <s v="Real Estate"/>
    <x v="14"/>
    <n v="1222715000"/>
    <n v="1773057000"/>
    <n v="550342000"/>
    <n v="0.56870801583093655"/>
    <n v="0.1765221912484648"/>
  </r>
  <r>
    <n v="858"/>
    <s v="IRM"/>
    <s v="Year 4"/>
    <d v="2015-12-31T00:00:00"/>
    <x v="3"/>
    <n v="12"/>
    <n v="31"/>
    <n v="3007976000"/>
    <n v="1290025000"/>
    <n v="844960000"/>
    <x v="0"/>
    <x v="454"/>
    <s v="Real Estate"/>
    <x v="14"/>
    <n v="1190424000"/>
    <n v="1717951000"/>
    <n v="527527000"/>
    <n v="0.57113188403098958"/>
    <n v="0.17537606683032045"/>
  </r>
  <r>
    <n v="859"/>
    <s v="ISRG"/>
    <s v="Year 1"/>
    <d v="2013-12-31T00:00:00"/>
    <x v="1"/>
    <n v="12"/>
    <n v="31"/>
    <n v="2265100000"/>
    <n v="670900000"/>
    <n v="574000000"/>
    <x v="243"/>
    <x v="4"/>
    <s v="Health Care"/>
    <x v="5"/>
    <n v="741700000"/>
    <n v="1594200000"/>
    <n v="852500000"/>
    <n v="0.7038099863140701"/>
    <n v="0.37636307447794798"/>
  </r>
  <r>
    <n v="860"/>
    <s v="ISRG"/>
    <s v="Year 2"/>
    <d v="2014-12-31T00:00:00"/>
    <x v="2"/>
    <n v="12"/>
    <n v="31"/>
    <n v="2131700000"/>
    <n v="717900000"/>
    <n v="691000000"/>
    <x v="244"/>
    <x v="4"/>
    <s v="Health Care"/>
    <x v="5"/>
    <n v="869000000"/>
    <n v="1413800000"/>
    <n v="544800000"/>
    <n v="0.66322653281418587"/>
    <n v="0.25557067129521038"/>
  </r>
  <r>
    <n v="861"/>
    <s v="ISRG"/>
    <s v="Year 3"/>
    <d v="2015-12-31T00:00:00"/>
    <x v="3"/>
    <n v="12"/>
    <n v="31"/>
    <n v="2384400000"/>
    <n v="806500000"/>
    <n v="640500000"/>
    <x v="245"/>
    <x v="4"/>
    <s v="Health Care"/>
    <x v="5"/>
    <n v="837900000"/>
    <n v="1577900000"/>
    <n v="740000000"/>
    <n v="0.66175977185036072"/>
    <n v="0.31035061231337024"/>
  </r>
  <r>
    <n v="862"/>
    <s v="ISRG"/>
    <s v="Year 4"/>
    <d v="2016-12-31T00:00:00"/>
    <x v="4"/>
    <n v="12"/>
    <n v="31"/>
    <n v="2704400000"/>
    <n v="814300000"/>
    <n v="705300000"/>
    <x v="246"/>
    <x v="4"/>
    <s v="Health Care"/>
    <x v="5"/>
    <n v="944900000"/>
    <n v="1890100000"/>
    <n v="945200000"/>
    <n v="0.69889809199822506"/>
    <n v="0.34950451116698711"/>
  </r>
  <r>
    <n v="863"/>
    <s v="ITW"/>
    <s v="Year 1"/>
    <d v="2013-12-31T00:00:00"/>
    <x v="1"/>
    <n v="12"/>
    <n v="31"/>
    <n v="14135000000"/>
    <n v="8554000000"/>
    <n v="2815000000"/>
    <x v="0"/>
    <x v="455"/>
    <s v="Industrials"/>
    <x v="52"/>
    <n v="3065000000"/>
    <n v="5581000000"/>
    <n v="2516000000"/>
    <n v="0.39483551467987266"/>
    <n v="0.17799787760877256"/>
  </r>
  <r>
    <n v="864"/>
    <s v="ITW"/>
    <s v="Year 2"/>
    <d v="2014-12-31T00:00:00"/>
    <x v="2"/>
    <n v="12"/>
    <n v="31"/>
    <n v="14484000000"/>
    <n v="8673000000"/>
    <n v="2678000000"/>
    <x v="0"/>
    <x v="456"/>
    <s v="Industrials"/>
    <x v="52"/>
    <n v="2923000000"/>
    <n v="5811000000"/>
    <n v="2888000000"/>
    <n v="0.40120132560066279"/>
    <n v="0.19939243302954984"/>
  </r>
  <r>
    <n v="865"/>
    <s v="ITW"/>
    <s v="Year 3"/>
    <d v="2015-12-31T00:00:00"/>
    <x v="3"/>
    <n v="12"/>
    <n v="31"/>
    <n v="13405000000"/>
    <n v="7888000000"/>
    <n v="2417000000"/>
    <x v="0"/>
    <x v="80"/>
    <s v="Industrials"/>
    <x v="52"/>
    <n v="2650000000"/>
    <n v="5517000000"/>
    <n v="2867000000"/>
    <n v="0.41156284968295409"/>
    <n v="0.21387541961954495"/>
  </r>
  <r>
    <n v="866"/>
    <s v="ITW"/>
    <s v="Year 4"/>
    <d v="2016-12-31T00:00:00"/>
    <x v="4"/>
    <n v="12"/>
    <n v="31"/>
    <n v="13599000000"/>
    <n v="7896000000"/>
    <n v="2415000000"/>
    <x v="0"/>
    <x v="457"/>
    <s v="Industrials"/>
    <x v="52"/>
    <n v="2639000000"/>
    <n v="5703000000"/>
    <n v="3064000000"/>
    <n v="0.41936907125523937"/>
    <n v="0.22531068460916243"/>
  </r>
  <r>
    <n v="867"/>
    <s v="IVZ"/>
    <s v="Year 1"/>
    <d v="2012-12-31T00:00:00"/>
    <x v="0"/>
    <n v="12"/>
    <n v="31"/>
    <n v="4050400000"/>
    <n v="0"/>
    <n v="3207800000"/>
    <x v="0"/>
    <x v="4"/>
    <s v="Financials"/>
    <x v="22"/>
    <n v="3207800000"/>
    <n v="4050400000"/>
    <n v="842600000"/>
    <n v="1"/>
    <n v="0.20802883665810784"/>
  </r>
  <r>
    <n v="868"/>
    <s v="IVZ"/>
    <s v="Year 2"/>
    <d v="2013-12-31T00:00:00"/>
    <x v="1"/>
    <n v="12"/>
    <n v="31"/>
    <n v="4644600000"/>
    <n v="0"/>
    <n v="3524400000"/>
    <x v="0"/>
    <x v="4"/>
    <s v="Financials"/>
    <x v="22"/>
    <n v="3524400000"/>
    <n v="4644600000"/>
    <n v="1120200000"/>
    <n v="1"/>
    <n v="0.24118330964991602"/>
  </r>
  <r>
    <n v="869"/>
    <s v="IVZ"/>
    <s v="Year 3"/>
    <d v="2014-12-31T00:00:00"/>
    <x v="2"/>
    <n v="12"/>
    <n v="31"/>
    <n v="5147100000"/>
    <n v="0"/>
    <n v="3870200000"/>
    <x v="0"/>
    <x v="4"/>
    <s v="Financials"/>
    <x v="22"/>
    <n v="3870200000"/>
    <n v="5147100000"/>
    <n v="1276900000"/>
    <n v="1"/>
    <n v="0.24808144391987721"/>
  </r>
  <r>
    <n v="870"/>
    <s v="IVZ"/>
    <s v="Year 4"/>
    <d v="2015-12-31T00:00:00"/>
    <x v="3"/>
    <n v="12"/>
    <n v="31"/>
    <n v="5122900000"/>
    <n v="0"/>
    <n v="3764500000"/>
    <x v="0"/>
    <x v="4"/>
    <s v="Financials"/>
    <x v="22"/>
    <n v="3764500000"/>
    <n v="5122900000"/>
    <n v="1358400000"/>
    <n v="1"/>
    <n v="0.26516231041011928"/>
  </r>
  <r>
    <n v="871"/>
    <s v="JBHT"/>
    <s v="Year 1"/>
    <d v="2012-12-31T00:00:00"/>
    <x v="0"/>
    <n v="12"/>
    <n v="31"/>
    <n v="5054980000"/>
    <n v="3230857000"/>
    <n v="1064757000"/>
    <x v="0"/>
    <x v="458"/>
    <s v="Industrials"/>
    <x v="90"/>
    <n v="1293923000"/>
    <n v="1824123000"/>
    <n v="530200000"/>
    <n v="0.36085662059988366"/>
    <n v="0.10488666621826397"/>
  </r>
  <r>
    <n v="872"/>
    <s v="JBHT"/>
    <s v="Year 2"/>
    <d v="2013-12-31T00:00:00"/>
    <x v="1"/>
    <n v="12"/>
    <n v="31"/>
    <n v="5584571000"/>
    <n v="3570801000"/>
    <n v="1183682000"/>
    <x v="0"/>
    <x v="459"/>
    <s v="Industrials"/>
    <x v="90"/>
    <n v="1437062000"/>
    <n v="2013770000"/>
    <n v="576708000"/>
    <n v="0.36059529013061165"/>
    <n v="0.10326809346680345"/>
  </r>
  <r>
    <n v="873"/>
    <s v="JBHT"/>
    <s v="Year 3"/>
    <d v="2014-12-31T00:00:00"/>
    <x v="2"/>
    <n v="12"/>
    <n v="31"/>
    <n v="6165441000"/>
    <n v="3898403000"/>
    <n v="1341000000"/>
    <x v="0"/>
    <x v="460"/>
    <s v="Industrials"/>
    <x v="90"/>
    <n v="1635496000"/>
    <n v="2267038000"/>
    <n v="631542000"/>
    <n v="0.36770086681552872"/>
    <n v="0.10243257538268552"/>
  </r>
  <r>
    <n v="874"/>
    <s v="JBHT"/>
    <s v="Year 4"/>
    <d v="2015-12-31T00:00:00"/>
    <x v="3"/>
    <n v="12"/>
    <n v="31"/>
    <n v="6187646000"/>
    <n v="3665578000"/>
    <n v="1466761000"/>
    <x v="0"/>
    <x v="461"/>
    <s v="Industrials"/>
    <x v="90"/>
    <n v="1806374000"/>
    <n v="2522068000"/>
    <n v="715694000"/>
    <n v="0.40759733184477587"/>
    <n v="0.11566498794533495"/>
  </r>
  <r>
    <n v="875"/>
    <s v="JEC"/>
    <s v="Year 1"/>
    <d v="2013-09-27T00:00:00"/>
    <x v="1"/>
    <n v="9"/>
    <n v="27"/>
    <n v="11818376000"/>
    <n v="9976057000"/>
    <n v="1173340000"/>
    <x v="0"/>
    <x v="4"/>
    <s v="Industrials"/>
    <x v="53"/>
    <n v="1173340000"/>
    <n v="1842319000"/>
    <n v="668979000"/>
    <n v="0.1558859694428405"/>
    <n v="5.6604985321164258E-2"/>
  </r>
  <r>
    <n v="876"/>
    <s v="JEC"/>
    <s v="Year 2"/>
    <d v="2014-09-26T00:00:00"/>
    <x v="2"/>
    <n v="9"/>
    <n v="26"/>
    <n v="12695157000"/>
    <n v="10621373000"/>
    <n v="1545716000"/>
    <x v="0"/>
    <x v="4"/>
    <s v="Industrials"/>
    <x v="53"/>
    <n v="1545716000"/>
    <n v="2073784000"/>
    <n v="528068000"/>
    <n v="0.16335237130190672"/>
    <n v="4.1596019647492349E-2"/>
  </r>
  <r>
    <n v="877"/>
    <s v="JEC"/>
    <s v="Year 3"/>
    <d v="2015-10-02T00:00:00"/>
    <x v="3"/>
    <n v="10"/>
    <n v="2"/>
    <n v="12114832000"/>
    <n v="10146494000"/>
    <n v="1522811000"/>
    <x v="0"/>
    <x v="4"/>
    <s v="Industrials"/>
    <x v="53"/>
    <n v="1522811000"/>
    <n v="1968338000"/>
    <n v="445527000"/>
    <n v="0.1624734045011933"/>
    <n v="3.6775334565101687E-2"/>
  </r>
  <r>
    <n v="878"/>
    <s v="JEC"/>
    <s v="Year 4"/>
    <d v="2016-09-30T00:00:00"/>
    <x v="4"/>
    <n v="9"/>
    <n v="30"/>
    <n v="10964157000"/>
    <n v="9196326000"/>
    <n v="1429233000"/>
    <x v="0"/>
    <x v="4"/>
    <s v="Industrials"/>
    <x v="53"/>
    <n v="1429233000"/>
    <n v="1767831000"/>
    <n v="338598000"/>
    <n v="0.16123729348275473"/>
    <n v="3.0882264819812412E-2"/>
  </r>
  <r>
    <n v="879"/>
    <s v="JNPR"/>
    <s v="Year 1"/>
    <d v="2012-12-31T00:00:00"/>
    <x v="0"/>
    <n v="12"/>
    <n v="31"/>
    <n v="4365400000"/>
    <n v="1656600000"/>
    <n v="1252300000"/>
    <x v="247"/>
    <x v="4"/>
    <s v="Information Technology"/>
    <x v="57"/>
    <n v="2353900000"/>
    <n v="2708800000"/>
    <n v="354900000"/>
    <n v="0.62051587483392123"/>
    <n v="8.1298391899940439E-2"/>
  </r>
  <r>
    <n v="880"/>
    <s v="JNPR"/>
    <s v="Year 2"/>
    <d v="2013-12-31T00:00:00"/>
    <x v="1"/>
    <n v="12"/>
    <n v="31"/>
    <n v="4669100000"/>
    <n v="1727700000"/>
    <n v="1293200000"/>
    <x v="248"/>
    <x v="4"/>
    <s v="Information Technology"/>
    <x v="57"/>
    <n v="2336400000"/>
    <n v="2941400000"/>
    <n v="605000000"/>
    <n v="0.62997151485296954"/>
    <n v="0.12957529288299671"/>
  </r>
  <r>
    <n v="881"/>
    <s v="JNPR"/>
    <s v="Year 3"/>
    <d v="2014-12-31T00:00:00"/>
    <x v="2"/>
    <n v="12"/>
    <n v="31"/>
    <n v="4627100000"/>
    <n v="1768900000"/>
    <n v="1254700000"/>
    <x v="249"/>
    <x v="4"/>
    <s v="Information Technology"/>
    <x v="57"/>
    <n v="2260900000"/>
    <n v="2858200000"/>
    <n v="597300000"/>
    <n v="0.61770871604244559"/>
    <n v="0.12908733331892547"/>
  </r>
  <r>
    <n v="882"/>
    <s v="JNPR"/>
    <s v="Year 4"/>
    <d v="2015-12-31T00:00:00"/>
    <x v="3"/>
    <n v="12"/>
    <n v="31"/>
    <n v="4857800000"/>
    <n v="1779200000"/>
    <n v="1172700000"/>
    <x v="250"/>
    <x v="4"/>
    <s v="Information Technology"/>
    <x v="57"/>
    <n v="2167200000"/>
    <n v="3078600000"/>
    <n v="911400000"/>
    <n v="0.6337436699740624"/>
    <n v="0.18761579315739635"/>
  </r>
  <r>
    <n v="883"/>
    <s v="JPM"/>
    <s v="Year 1"/>
    <d v="2012-12-31T00:00:00"/>
    <x v="0"/>
    <n v="12"/>
    <n v="31"/>
    <n v="93646000000"/>
    <n v="0"/>
    <n v="64729000000"/>
    <x v="0"/>
    <x v="462"/>
    <s v="Financials"/>
    <x v="35"/>
    <n v="68114000000"/>
    <n v="93646000000"/>
    <n v="25532000000"/>
    <n v="1"/>
    <n v="0.27264378617346174"/>
  </r>
  <r>
    <n v="884"/>
    <s v="JPM"/>
    <s v="Year 2"/>
    <d v="2013-12-31T00:00:00"/>
    <x v="1"/>
    <n v="12"/>
    <n v="31"/>
    <n v="97142000000"/>
    <n v="0"/>
    <n v="70467000000"/>
    <x v="0"/>
    <x v="463"/>
    <s v="Financials"/>
    <x v="35"/>
    <n v="70692000000"/>
    <n v="97142000000"/>
    <n v="26450000000"/>
    <n v="1"/>
    <n v="0.27228181425130221"/>
  </r>
  <r>
    <n v="885"/>
    <s v="JPM"/>
    <s v="Year 3"/>
    <d v="2014-12-31T00:00:00"/>
    <x v="2"/>
    <n v="12"/>
    <n v="31"/>
    <n v="91973000000"/>
    <n v="0"/>
    <n v="61274000000"/>
    <x v="0"/>
    <x v="464"/>
    <s v="Financials"/>
    <x v="35"/>
    <n v="64413000000"/>
    <n v="91973000000"/>
    <n v="27560000000"/>
    <n v="1"/>
    <n v="0.29965315907929502"/>
  </r>
  <r>
    <n v="886"/>
    <s v="JPM"/>
    <s v="Year 4"/>
    <d v="2015-12-31T00:00:00"/>
    <x v="3"/>
    <n v="12"/>
    <n v="31"/>
    <n v="89716000000"/>
    <n v="0"/>
    <n v="59014000000"/>
    <x v="0"/>
    <x v="465"/>
    <s v="Financials"/>
    <x v="35"/>
    <n v="62841000000"/>
    <n v="89716000000"/>
    <n v="26875000000"/>
    <n v="1"/>
    <n v="0.29955637790360695"/>
  </r>
  <r>
    <n v="887"/>
    <s v="JWN"/>
    <s v="Year 1"/>
    <d v="2013-02-02T00:00:00"/>
    <x v="1"/>
    <n v="2"/>
    <n v="2"/>
    <n v="12134000000"/>
    <n v="7432000000"/>
    <n v="3357000000"/>
    <x v="0"/>
    <x v="4"/>
    <s v="Consumer Discretionary"/>
    <x v="91"/>
    <n v="3357000000"/>
    <n v="4702000000"/>
    <n v="1345000000"/>
    <n v="0.38750618097906708"/>
    <n v="0.11084555793637713"/>
  </r>
  <r>
    <n v="888"/>
    <s v="JWN"/>
    <s v="Year 2"/>
    <d v="2014-02-01T00:00:00"/>
    <x v="2"/>
    <n v="2"/>
    <n v="1"/>
    <n v="12540000000"/>
    <n v="7737000000"/>
    <n v="3453000000"/>
    <x v="0"/>
    <x v="4"/>
    <s v="Consumer Discretionary"/>
    <x v="91"/>
    <n v="3453000000"/>
    <n v="4803000000"/>
    <n v="1350000000"/>
    <n v="0.3830143540669857"/>
    <n v="0.1076555023923445"/>
  </r>
  <r>
    <n v="889"/>
    <s v="JWN"/>
    <s v="Year 3"/>
    <d v="2015-01-31T00:00:00"/>
    <x v="3"/>
    <n v="1"/>
    <n v="31"/>
    <n v="13506000000"/>
    <n v="8406000000"/>
    <n v="3777000000"/>
    <x v="0"/>
    <x v="4"/>
    <s v="Consumer Discretionary"/>
    <x v="91"/>
    <n v="3777000000"/>
    <n v="5100000000"/>
    <n v="1323000000"/>
    <n v="0.3776099511328298"/>
    <n v="9.7956463793869394E-2"/>
  </r>
  <r>
    <n v="890"/>
    <s v="JWN"/>
    <s v="Year 4"/>
    <d v="2016-01-30T00:00:00"/>
    <x v="4"/>
    <n v="1"/>
    <n v="30"/>
    <n v="14437000000"/>
    <n v="9168000000"/>
    <n v="4168000000"/>
    <x v="0"/>
    <x v="4"/>
    <s v="Consumer Discretionary"/>
    <x v="91"/>
    <n v="4168000000"/>
    <n v="5269000000"/>
    <n v="1101000000"/>
    <n v="0.36496502043360812"/>
    <n v="7.6262381381173375E-2"/>
  </r>
  <r>
    <n v="891"/>
    <s v="K"/>
    <s v="Year 1"/>
    <d v="2012-12-29T00:00:00"/>
    <x v="0"/>
    <n v="12"/>
    <n v="29"/>
    <n v="14197000000"/>
    <n v="8763000000"/>
    <n v="3872000000"/>
    <x v="0"/>
    <x v="4"/>
    <s v="Consumer Staples"/>
    <x v="40"/>
    <n v="3872000000"/>
    <n v="5434000000"/>
    <n v="1562000000"/>
    <n v="0.38275692047615695"/>
    <n v="0.11002324434739734"/>
  </r>
  <r>
    <n v="892"/>
    <s v="K"/>
    <s v="Year 2"/>
    <d v="2013-12-28T00:00:00"/>
    <x v="1"/>
    <n v="12"/>
    <n v="28"/>
    <n v="14792000000"/>
    <n v="8689000000"/>
    <n v="3266000000"/>
    <x v="0"/>
    <x v="4"/>
    <s v="Consumer Staples"/>
    <x v="40"/>
    <n v="3266000000"/>
    <n v="6103000000"/>
    <n v="2837000000"/>
    <n v="0.41258788534342883"/>
    <n v="0.19179286100594917"/>
  </r>
  <r>
    <n v="893"/>
    <s v="K"/>
    <s v="Year 3"/>
    <d v="2015-01-03T00:00:00"/>
    <x v="3"/>
    <n v="1"/>
    <n v="3"/>
    <n v="14580000000"/>
    <n v="9517000000"/>
    <n v="4039000000"/>
    <x v="0"/>
    <x v="4"/>
    <s v="Consumer Staples"/>
    <x v="40"/>
    <n v="4039000000"/>
    <n v="5063000000"/>
    <n v="1024000000"/>
    <n v="0.34725651577503425"/>
    <n v="7.0233196159122088E-2"/>
  </r>
  <r>
    <n v="894"/>
    <s v="K"/>
    <s v="Year 4"/>
    <d v="2016-01-02T00:00:00"/>
    <x v="4"/>
    <n v="1"/>
    <n v="2"/>
    <n v="13525000000"/>
    <n v="8844000000"/>
    <n v="3590000000"/>
    <x v="0"/>
    <x v="4"/>
    <s v="Consumer Staples"/>
    <x v="40"/>
    <n v="3590000000"/>
    <n v="4681000000"/>
    <n v="1091000000"/>
    <n v="0.34609981515711641"/>
    <n v="8.0665434380776335E-2"/>
  </r>
  <r>
    <n v="895"/>
    <s v="KEY"/>
    <s v="Year 1"/>
    <d v="2013-09-30T00:00:00"/>
    <x v="1"/>
    <n v="9"/>
    <n v="30"/>
    <n v="1287577000"/>
    <n v="1073447000"/>
    <n v="174085000"/>
    <x v="0"/>
    <x v="466"/>
    <s v="Financials"/>
    <x v="35"/>
    <n v="186869000"/>
    <n v="214130000"/>
    <n v="27261000"/>
    <n v="0.16630461712192746"/>
    <n v="2.1172326004580695E-2"/>
  </r>
  <r>
    <n v="896"/>
    <s v="KEY"/>
    <s v="Year 2"/>
    <d v="2014-09-30T00:00:00"/>
    <x v="2"/>
    <n v="9"/>
    <n v="30"/>
    <n v="1463767000"/>
    <n v="1200308000"/>
    <n v="194491000"/>
    <x v="0"/>
    <x v="467"/>
    <s v="Financials"/>
    <x v="35"/>
    <n v="207770000"/>
    <n v="263459000"/>
    <n v="55689000"/>
    <n v="0.17998697880195413"/>
    <n v="3.8044989400635484E-2"/>
  </r>
  <r>
    <n v="897"/>
    <s v="KEY"/>
    <s v="Year 3"/>
    <d v="2015-09-30T00:00:00"/>
    <x v="3"/>
    <n v="9"/>
    <n v="30"/>
    <n v="1627413000"/>
    <n v="1354969000"/>
    <n v="207519000"/>
    <x v="0"/>
    <x v="468"/>
    <s v="Financials"/>
    <x v="35"/>
    <n v="220857000"/>
    <n v="272444000"/>
    <n v="51587000"/>
    <n v="0.16740925628589665"/>
    <n v="3.1698775909987202E-2"/>
  </r>
  <r>
    <n v="898"/>
    <s v="KEY"/>
    <s v="Year 4"/>
    <d v="2016-09-30T00:00:00"/>
    <x v="4"/>
    <n v="9"/>
    <n v="30"/>
    <n v="1822114000"/>
    <n v="1524907000"/>
    <n v="224088000"/>
    <x v="0"/>
    <x v="469"/>
    <s v="Financials"/>
    <x v="35"/>
    <n v="237882000"/>
    <n v="297207000"/>
    <n v="59325000"/>
    <n v="0.16311108964642174"/>
    <n v="3.2558336086545625E-2"/>
  </r>
  <r>
    <n v="899"/>
    <s v="KIM"/>
    <s v="Year 1"/>
    <d v="2012-12-31T00:00:00"/>
    <x v="0"/>
    <n v="12"/>
    <n v="31"/>
    <n v="793373000"/>
    <n v="206974000"/>
    <n v="123524000"/>
    <x v="0"/>
    <x v="470"/>
    <s v="Real Estate"/>
    <x v="14"/>
    <n v="338351000"/>
    <n v="586399000"/>
    <n v="248048000"/>
    <n v="0.7391214472889801"/>
    <n v="0.31264991372280126"/>
  </r>
  <r>
    <n v="900"/>
    <s v="KIM"/>
    <s v="Year 2"/>
    <d v="2013-12-31T00:00:00"/>
    <x v="1"/>
    <n v="12"/>
    <n v="31"/>
    <n v="861527000"/>
    <n v="221498000"/>
    <n v="127470000"/>
    <x v="0"/>
    <x v="471"/>
    <s v="Real Estate"/>
    <x v="14"/>
    <n v="352183000"/>
    <n v="640029000"/>
    <n v="287846000"/>
    <n v="0.74290068680377974"/>
    <n v="0.33411140916071114"/>
  </r>
  <r>
    <n v="901"/>
    <s v="KIM"/>
    <s v="Year 3"/>
    <d v="2014-12-31T00:00:00"/>
    <x v="2"/>
    <n v="12"/>
    <n v="31"/>
    <n v="993897000"/>
    <n v="258617000"/>
    <n v="122201000"/>
    <x v="0"/>
    <x v="472"/>
    <s v="Real Estate"/>
    <x v="14"/>
    <n v="380275000"/>
    <n v="735280000"/>
    <n v="355005000"/>
    <n v="0.73979496869393913"/>
    <n v="0.35718489944129017"/>
  </r>
  <r>
    <n v="902"/>
    <s v="KIM"/>
    <s v="Year 4"/>
    <d v="2015-12-31T00:00:00"/>
    <x v="3"/>
    <n v="12"/>
    <n v="31"/>
    <n v="1166769000"/>
    <n v="304477000"/>
    <n v="122735000"/>
    <x v="0"/>
    <x v="473"/>
    <s v="Real Estate"/>
    <x v="14"/>
    <n v="467262000"/>
    <n v="862292000"/>
    <n v="395030000"/>
    <n v="0.73904260397730825"/>
    <n v="0.33856744565548108"/>
  </r>
  <r>
    <n v="903"/>
    <s v="KLAC"/>
    <s v="Year 1"/>
    <d v="2013-06-30T00:00:00"/>
    <x v="1"/>
    <n v="6"/>
    <n v="30"/>
    <n v="2842781000"/>
    <n v="1237452000"/>
    <n v="387812000"/>
    <x v="251"/>
    <x v="4"/>
    <s v="Information Technology"/>
    <x v="20"/>
    <n v="875644000"/>
    <n v="1605329000"/>
    <n v="729685000"/>
    <n v="0.56470371794380214"/>
    <n v="0.25667999047411671"/>
  </r>
  <r>
    <n v="904"/>
    <s v="KLAC"/>
    <s v="Year 2"/>
    <d v="2014-06-30T00:00:00"/>
    <x v="2"/>
    <n v="6"/>
    <n v="30"/>
    <n v="2929408000"/>
    <n v="1232962000"/>
    <n v="384907000"/>
    <x v="252"/>
    <x v="4"/>
    <s v="Information Technology"/>
    <x v="20"/>
    <n v="924376000"/>
    <n v="1696446000"/>
    <n v="772070000"/>
    <n v="0.5791088165253867"/>
    <n v="0.26355837083806694"/>
  </r>
  <r>
    <n v="905"/>
    <s v="KLAC"/>
    <s v="Year 3"/>
    <d v="2015-06-30T00:00:00"/>
    <x v="3"/>
    <n v="6"/>
    <n v="30"/>
    <n v="2814049000"/>
    <n v="1215229000"/>
    <n v="406864000"/>
    <x v="253"/>
    <x v="4"/>
    <s v="Information Technology"/>
    <x v="20"/>
    <n v="937480000"/>
    <n v="1598820000"/>
    <n v="661340000"/>
    <n v="0.56815641802967898"/>
    <n v="0.2350136760234097"/>
  </r>
  <r>
    <n v="906"/>
    <s v="KLAC"/>
    <s v="Year 4"/>
    <d v="2016-06-30T00:00:00"/>
    <x v="4"/>
    <n v="6"/>
    <n v="30"/>
    <n v="2984493000"/>
    <n v="1163391000"/>
    <n v="379399000"/>
    <x v="254"/>
    <x v="4"/>
    <s v="Information Technology"/>
    <x v="20"/>
    <n v="860657000"/>
    <n v="1821102000"/>
    <n v="960445000"/>
    <n v="0.61018806209295851"/>
    <n v="0.32181177841596548"/>
  </r>
  <r>
    <n v="907"/>
    <s v="KMB"/>
    <s v="Year 1"/>
    <d v="2013-12-31T00:00:00"/>
    <x v="1"/>
    <n v="12"/>
    <n v="31"/>
    <n v="19561000000"/>
    <n v="12952000000"/>
    <n v="3706000000"/>
    <x v="0"/>
    <x v="4"/>
    <s v="Consumer Staples"/>
    <x v="47"/>
    <n v="3706000000"/>
    <n v="6609000000"/>
    <n v="2903000000"/>
    <n v="0.33786616226164301"/>
    <n v="0.14840754562650171"/>
  </r>
  <r>
    <n v="908"/>
    <s v="KMB"/>
    <s v="Year 2"/>
    <d v="2014-12-31T00:00:00"/>
    <x v="2"/>
    <n v="12"/>
    <n v="31"/>
    <n v="19724000000"/>
    <n v="13041000000"/>
    <n v="4162000000"/>
    <x v="0"/>
    <x v="4"/>
    <s v="Consumer Staples"/>
    <x v="47"/>
    <n v="4162000000"/>
    <n v="6683000000"/>
    <n v="2521000000"/>
    <n v="0.33882579598458729"/>
    <n v="0.12781383086595011"/>
  </r>
  <r>
    <n v="909"/>
    <s v="KMB"/>
    <s v="Year 3"/>
    <d v="2015-12-31T00:00:00"/>
    <x v="3"/>
    <n v="12"/>
    <n v="31"/>
    <n v="18591000000"/>
    <n v="11967000000"/>
    <n v="5011000000"/>
    <x v="0"/>
    <x v="4"/>
    <s v="Consumer Staples"/>
    <x v="47"/>
    <n v="5011000000"/>
    <n v="6624000000"/>
    <n v="1613000000"/>
    <n v="0.35630143617879617"/>
    <n v="8.676241191974611E-2"/>
  </r>
  <r>
    <n v="910"/>
    <s v="KMB"/>
    <s v="Year 4"/>
    <d v="2016-12-31T00:00:00"/>
    <x v="4"/>
    <n v="12"/>
    <n v="31"/>
    <n v="18202000000"/>
    <n v="11551000000"/>
    <n v="3334000000"/>
    <x v="0"/>
    <x v="4"/>
    <s v="Consumer Staples"/>
    <x v="47"/>
    <n v="3334000000"/>
    <n v="6651000000"/>
    <n v="3317000000"/>
    <n v="0.36539940665860893"/>
    <n v="0.18223272167893639"/>
  </r>
  <r>
    <n v="911"/>
    <s v="KMI"/>
    <s v="Year 1"/>
    <d v="2013-12-31T00:00:00"/>
    <x v="1"/>
    <n v="12"/>
    <n v="31"/>
    <n v="14070000000"/>
    <n v="7365000000"/>
    <n v="1007000000"/>
    <x v="0"/>
    <x v="474"/>
    <s v="Energy"/>
    <x v="92"/>
    <n v="2813000000"/>
    <n v="6705000000"/>
    <n v="3892000000"/>
    <n v="0.47654584221748397"/>
    <n v="0.27661691542288558"/>
  </r>
  <r>
    <n v="912"/>
    <s v="KMI"/>
    <s v="Year 2"/>
    <d v="2014-12-31T00:00:00"/>
    <x v="2"/>
    <n v="12"/>
    <n v="31"/>
    <n v="16226000000"/>
    <n v="8435000000"/>
    <n v="1029000000"/>
    <x v="0"/>
    <x v="475"/>
    <s v="Energy"/>
    <x v="92"/>
    <n v="3069000000"/>
    <n v="7791000000"/>
    <n v="4722000000"/>
    <n v="0.4801553062985332"/>
    <n v="0.29101442129914951"/>
  </r>
  <r>
    <n v="913"/>
    <s v="KMI"/>
    <s v="Year 3"/>
    <d v="2015-12-31T00:00:00"/>
    <x v="3"/>
    <n v="12"/>
    <n v="31"/>
    <n v="14403000000"/>
    <n v="6452000000"/>
    <n v="1126000000"/>
    <x v="0"/>
    <x v="476"/>
    <s v="Energy"/>
    <x v="92"/>
    <n v="3435000000"/>
    <n v="7951000000"/>
    <n v="4516000000"/>
    <n v="0.55203776990904674"/>
    <n v="0.31354578907172115"/>
  </r>
  <r>
    <n v="914"/>
    <s v="KMI"/>
    <s v="Year 4"/>
    <d v="2016-12-31T00:00:00"/>
    <x v="4"/>
    <n v="12"/>
    <n v="31"/>
    <n v="13058000000"/>
    <n v="5801000000"/>
    <n v="1089000000"/>
    <x v="0"/>
    <x v="477"/>
    <s v="Energy"/>
    <x v="92"/>
    <n v="3298000000"/>
    <n v="7257000000"/>
    <n v="3959000000"/>
    <n v="0.5557512635931996"/>
    <n v="0.30318578649104"/>
  </r>
  <r>
    <n v="915"/>
    <s v="KMX"/>
    <s v="Year 1"/>
    <d v="2013-02-28T00:00:00"/>
    <x v="1"/>
    <n v="2"/>
    <n v="28"/>
    <n v="10962818000"/>
    <n v="9498456000"/>
    <n v="731767000"/>
    <x v="0"/>
    <x v="4"/>
    <s v="Consumer Discretionary"/>
    <x v="25"/>
    <n v="731767000"/>
    <n v="1464362000"/>
    <n v="732595000"/>
    <n v="0.13357532707375053"/>
    <n v="6.6825427549741315E-2"/>
  </r>
  <r>
    <n v="916"/>
    <s v="KMX"/>
    <s v="Year 2"/>
    <d v="2014-02-28T00:00:00"/>
    <x v="2"/>
    <n v="2"/>
    <n v="28"/>
    <n v="12574299000"/>
    <n v="10925598000"/>
    <n v="819048000"/>
    <x v="0"/>
    <x v="4"/>
    <s v="Consumer Discretionary"/>
    <x v="25"/>
    <n v="819048000"/>
    <n v="1648701000"/>
    <n v="829653000"/>
    <n v="0.13111673263058243"/>
    <n v="6.5980059802936128E-2"/>
  </r>
  <r>
    <n v="917"/>
    <s v="KMX"/>
    <s v="Year 3"/>
    <d v="2015-02-28T00:00:00"/>
    <x v="3"/>
    <n v="2"/>
    <n v="28"/>
    <n v="14268716000"/>
    <n v="12381189000"/>
    <n v="890431000"/>
    <x v="0"/>
    <x v="4"/>
    <s v="Consumer Discretionary"/>
    <x v="25"/>
    <n v="890431000"/>
    <n v="1887527000"/>
    <n v="997096000"/>
    <n v="0.13228429243388118"/>
    <n v="6.9879868658118918E-2"/>
  </r>
  <r>
    <n v="918"/>
    <s v="KMX"/>
    <s v="Year 4"/>
    <d v="2016-02-29T00:00:00"/>
    <x v="4"/>
    <n v="2"/>
    <n v="29"/>
    <n v="15149675000"/>
    <n v="13130915000"/>
    <n v="959899000"/>
    <x v="0"/>
    <x v="4"/>
    <s v="Consumer Discretionary"/>
    <x v="25"/>
    <n v="959899000"/>
    <n v="2018760000"/>
    <n v="1058861000"/>
    <n v="0.13325434374004719"/>
    <n v="6.9893314543051255E-2"/>
  </r>
  <r>
    <n v="919"/>
    <s v="KO"/>
    <s v="Year 1"/>
    <d v="2012-12-31T00:00:00"/>
    <x v="0"/>
    <n v="12"/>
    <n v="31"/>
    <n v="48017000000"/>
    <n v="19053000000"/>
    <n v="18185000000"/>
    <x v="0"/>
    <x v="4"/>
    <s v="Consumer Staples"/>
    <x v="69"/>
    <n v="18185000000"/>
    <n v="28964000000"/>
    <n v="10779000000"/>
    <n v="0.60320303225940819"/>
    <n v="0.22448299560572296"/>
  </r>
  <r>
    <n v="920"/>
    <s v="KO"/>
    <s v="Year 2"/>
    <d v="2013-12-31T00:00:00"/>
    <x v="1"/>
    <n v="12"/>
    <n v="31"/>
    <n v="46854000000"/>
    <n v="18421000000"/>
    <n v="18205000000"/>
    <x v="0"/>
    <x v="4"/>
    <s v="Consumer Staples"/>
    <x v="69"/>
    <n v="18205000000"/>
    <n v="28433000000"/>
    <n v="10228000000"/>
    <n v="0.60684253212105688"/>
    <n v="0.21829512955137234"/>
  </r>
  <r>
    <n v="921"/>
    <s v="KO"/>
    <s v="Year 3"/>
    <d v="2014-12-31T00:00:00"/>
    <x v="2"/>
    <n v="12"/>
    <n v="31"/>
    <n v="45998000000"/>
    <n v="17889000000"/>
    <n v="18401000000"/>
    <x v="0"/>
    <x v="4"/>
    <s v="Consumer Staples"/>
    <x v="69"/>
    <n v="18401000000"/>
    <n v="28109000000"/>
    <n v="9708000000"/>
    <n v="0.61109178659941743"/>
    <n v="0.21105265446323754"/>
  </r>
  <r>
    <n v="922"/>
    <s v="KO"/>
    <s v="Year 4"/>
    <d v="2015-12-31T00:00:00"/>
    <x v="3"/>
    <n v="12"/>
    <n v="31"/>
    <n v="44294000000"/>
    <n v="17482000000"/>
    <n v="18084000000"/>
    <x v="0"/>
    <x v="4"/>
    <s v="Consumer Staples"/>
    <x v="69"/>
    <n v="18084000000"/>
    <n v="26812000000"/>
    <n v="8728000000"/>
    <n v="0.60531900483135415"/>
    <n v="0.19704700410890866"/>
  </r>
  <r>
    <n v="923"/>
    <s v="KORS"/>
    <s v="Year 1"/>
    <d v="2013-03-30T00:00:00"/>
    <x v="1"/>
    <n v="3"/>
    <n v="30"/>
    <n v="2181732000"/>
    <n v="875166000"/>
    <n v="621536000"/>
    <x v="0"/>
    <x v="478"/>
    <s v="Consumer Discretionary"/>
    <x v="82"/>
    <n v="675827000"/>
    <n v="1306566000"/>
    <n v="630739000"/>
    <n v="0.59886640522300638"/>
    <n v="0.28910012778838096"/>
  </r>
  <r>
    <n v="924"/>
    <s v="KORS"/>
    <s v="Year 2"/>
    <d v="2014-03-29T00:00:00"/>
    <x v="2"/>
    <n v="3"/>
    <n v="29"/>
    <n v="3310800000"/>
    <n v="1294700000"/>
    <n v="926900000"/>
    <x v="0"/>
    <x v="479"/>
    <s v="Consumer Discretionary"/>
    <x v="82"/>
    <n v="1006600000"/>
    <n v="2016100000"/>
    <n v="1009500000"/>
    <n v="0.60894647819258185"/>
    <n v="0.30491119971003988"/>
  </r>
  <r>
    <n v="925"/>
    <s v="KORS"/>
    <s v="Year 3"/>
    <d v="2015-03-28T00:00:00"/>
    <x v="3"/>
    <n v="3"/>
    <n v="28"/>
    <n v="4371500000"/>
    <n v="1723800000"/>
    <n v="1251500000"/>
    <x v="0"/>
    <x v="480"/>
    <s v="Consumer Discretionary"/>
    <x v="82"/>
    <n v="1389900000"/>
    <n v="2647700000"/>
    <n v="1257800000"/>
    <n v="0.60567310991650469"/>
    <n v="0.28772732471691637"/>
  </r>
  <r>
    <n v="926"/>
    <s v="KORS"/>
    <s v="Year 4"/>
    <d v="2016-04-02T00:00:00"/>
    <x v="4"/>
    <n v="4"/>
    <n v="2"/>
    <n v="4712100000"/>
    <n v="1914900000"/>
    <n v="1428000000"/>
    <x v="0"/>
    <x v="481"/>
    <s v="Consumer Discretionary"/>
    <x v="82"/>
    <n v="1611200000"/>
    <n v="2797200000"/>
    <n v="1186000000"/>
    <n v="0.59362067867829627"/>
    <n v="0.25169245134865559"/>
  </r>
  <r>
    <n v="927"/>
    <s v="KR"/>
    <s v="Year 1"/>
    <d v="2013-02-02T00:00:00"/>
    <x v="1"/>
    <n v="2"/>
    <n v="2"/>
    <n v="96619000000"/>
    <n v="76726000000"/>
    <n v="15477000000"/>
    <x v="0"/>
    <x v="482"/>
    <s v="Consumer Staples"/>
    <x v="93"/>
    <n v="17129000000"/>
    <n v="19893000000"/>
    <n v="2764000000"/>
    <n v="0.20589118082364755"/>
    <n v="2.8607209762055084E-2"/>
  </r>
  <r>
    <n v="928"/>
    <s v="KR"/>
    <s v="Year 2"/>
    <d v="2014-02-01T00:00:00"/>
    <x v="2"/>
    <n v="2"/>
    <n v="1"/>
    <n v="98375000000"/>
    <n v="78138000000"/>
    <n v="15809000000"/>
    <x v="0"/>
    <x v="483"/>
    <s v="Consumer Staples"/>
    <x v="93"/>
    <n v="17512000000"/>
    <n v="20237000000"/>
    <n v="2725000000"/>
    <n v="0.20571283354510805"/>
    <n v="2.770012706480305E-2"/>
  </r>
  <r>
    <n v="929"/>
    <s v="KR"/>
    <s v="Year 3"/>
    <d v="2015-01-31T00:00:00"/>
    <x v="3"/>
    <n v="1"/>
    <n v="31"/>
    <n v="108465000000"/>
    <n v="85512000000"/>
    <n v="17868000000"/>
    <x v="0"/>
    <x v="484"/>
    <s v="Consumer Staples"/>
    <x v="93"/>
    <n v="19816000000"/>
    <n v="22953000000"/>
    <n v="3137000000"/>
    <n v="0.21161665053242984"/>
    <n v="2.8921772000184393E-2"/>
  </r>
  <r>
    <n v="930"/>
    <s v="KR"/>
    <s v="Year 4"/>
    <d v="2016-01-30T00:00:00"/>
    <x v="4"/>
    <n v="1"/>
    <n v="30"/>
    <n v="109830000000"/>
    <n v="85496000000"/>
    <n v="18669000000"/>
    <x v="0"/>
    <x v="485"/>
    <s v="Consumer Staples"/>
    <x v="93"/>
    <n v="20758000000"/>
    <n v="24334000000"/>
    <n v="3576000000"/>
    <n v="0.22156059364472369"/>
    <n v="3.2559409997268508E-2"/>
  </r>
  <r>
    <n v="931"/>
    <s v="KSS"/>
    <s v="Year 1"/>
    <d v="2013-02-02T00:00:00"/>
    <x v="1"/>
    <n v="2"/>
    <n v="2"/>
    <n v="19279000000"/>
    <n v="12289000000"/>
    <n v="4267000000"/>
    <x v="0"/>
    <x v="486"/>
    <s v="Consumer Discretionary"/>
    <x v="64"/>
    <n v="5100000000"/>
    <n v="6990000000"/>
    <n v="1890000000"/>
    <n v="0.36257067275273613"/>
    <n v="9.8034130400954406E-2"/>
  </r>
  <r>
    <n v="932"/>
    <s v="KSS"/>
    <s v="Year 2"/>
    <d v="2014-02-01T00:00:00"/>
    <x v="2"/>
    <n v="2"/>
    <n v="1"/>
    <n v="19031000000"/>
    <n v="12087000000"/>
    <n v="4313000000"/>
    <x v="0"/>
    <x v="487"/>
    <s v="Consumer Discretionary"/>
    <x v="64"/>
    <n v="5202000000"/>
    <n v="6944000000"/>
    <n v="1742000000"/>
    <n v="0.36487835636592925"/>
    <n v="9.1534864168987443E-2"/>
  </r>
  <r>
    <n v="933"/>
    <s v="KSS"/>
    <s v="Year 3"/>
    <d v="2015-01-31T00:00:00"/>
    <x v="3"/>
    <n v="1"/>
    <n v="31"/>
    <n v="19023000000"/>
    <n v="12098000000"/>
    <n v="4350000000"/>
    <x v="0"/>
    <x v="488"/>
    <s v="Consumer Discretionary"/>
    <x v="64"/>
    <n v="5236000000"/>
    <n v="6925000000"/>
    <n v="1689000000"/>
    <n v="0.36403301266887456"/>
    <n v="8.8787257530357988E-2"/>
  </r>
  <r>
    <n v="934"/>
    <s v="KSS"/>
    <s v="Year 4"/>
    <d v="2016-01-30T00:00:00"/>
    <x v="4"/>
    <n v="1"/>
    <n v="30"/>
    <n v="19204000000"/>
    <n v="12265000000"/>
    <n v="4452000000"/>
    <x v="0"/>
    <x v="489"/>
    <s v="Consumer Discretionary"/>
    <x v="64"/>
    <n v="5386000000"/>
    <n v="6939000000"/>
    <n v="1553000000"/>
    <n v="0.36133097271401793"/>
    <n v="8.0868569048114972E-2"/>
  </r>
  <r>
    <n v="935"/>
    <s v="KSU"/>
    <s v="Year 1"/>
    <d v="2013-12-31T00:00:00"/>
    <x v="1"/>
    <n v="12"/>
    <n v="31"/>
    <n v="2369300000"/>
    <n v="805300000"/>
    <n v="602100000"/>
    <x v="0"/>
    <x v="490"/>
    <s v="Industrials"/>
    <x v="59"/>
    <n v="825400000"/>
    <n v="1564000000"/>
    <n v="738600000"/>
    <n v="0.66011058118431598"/>
    <n v="0.31173764402988224"/>
  </r>
  <r>
    <n v="936"/>
    <s v="KSU"/>
    <s v="Year 2"/>
    <d v="2014-12-31T00:00:00"/>
    <x v="2"/>
    <n v="12"/>
    <n v="31"/>
    <n v="2577100000"/>
    <n v="877900000"/>
    <n v="632000000"/>
    <x v="0"/>
    <x v="491"/>
    <s v="Industrials"/>
    <x v="59"/>
    <n v="890100000"/>
    <n v="1699200000"/>
    <n v="809100000"/>
    <n v="0.65934577626013735"/>
    <n v="0.31395754918319041"/>
  </r>
  <r>
    <n v="937"/>
    <s v="KSU"/>
    <s v="Year 3"/>
    <d v="2015-12-31T00:00:00"/>
    <x v="3"/>
    <n v="12"/>
    <n v="31"/>
    <n v="2418800000"/>
    <n v="759200000"/>
    <n v="571200000"/>
    <x v="0"/>
    <x v="492"/>
    <s v="Industrials"/>
    <x v="59"/>
    <n v="855800000"/>
    <n v="1659600000"/>
    <n v="803800000"/>
    <n v="0.68612535141392428"/>
    <n v="0.3323135439060691"/>
  </r>
  <r>
    <n v="938"/>
    <s v="KSU"/>
    <s v="Year 4"/>
    <d v="2016-12-31T00:00:00"/>
    <x v="4"/>
    <n v="12"/>
    <n v="31"/>
    <n v="2334200000"/>
    <n v="691100000"/>
    <n v="519600000"/>
    <x v="0"/>
    <x v="493"/>
    <s v="Industrials"/>
    <x v="59"/>
    <n v="824600000"/>
    <n v="1643100000"/>
    <n v="818500000"/>
    <n v="0.70392425670465264"/>
    <n v="0.35065547082512211"/>
  </r>
  <r>
    <n v="939"/>
    <s v="LB"/>
    <s v="Year 1"/>
    <d v="2013-02-02T00:00:00"/>
    <x v="1"/>
    <n v="2"/>
    <n v="2"/>
    <n v="10459000000"/>
    <n v="6073000000"/>
    <n v="2720000000"/>
    <x v="0"/>
    <x v="4"/>
    <s v="Consumer Discretionary"/>
    <x v="74"/>
    <n v="2720000000"/>
    <n v="4386000000"/>
    <n v="1666000000"/>
    <n v="0.41935175446983464"/>
    <n v="0.15928865092265035"/>
  </r>
  <r>
    <n v="940"/>
    <s v="LB"/>
    <s v="Year 2"/>
    <d v="2014-02-01T00:00:00"/>
    <x v="2"/>
    <n v="2"/>
    <n v="1"/>
    <n v="10773000000"/>
    <n v="6344000000"/>
    <n v="2686000000"/>
    <x v="0"/>
    <x v="4"/>
    <s v="Consumer Discretionary"/>
    <x v="74"/>
    <n v="2686000000"/>
    <n v="4429000000"/>
    <n v="1743000000"/>
    <n v="0.41112039357653396"/>
    <n v="0.1617933723196881"/>
  </r>
  <r>
    <n v="941"/>
    <s v="LB"/>
    <s v="Year 3"/>
    <d v="2015-01-31T00:00:00"/>
    <x v="3"/>
    <n v="1"/>
    <n v="31"/>
    <n v="11454000000"/>
    <n v="6646000000"/>
    <n v="2855000000"/>
    <x v="0"/>
    <x v="4"/>
    <s v="Consumer Discretionary"/>
    <x v="74"/>
    <n v="2855000000"/>
    <n v="4808000000"/>
    <n v="1953000000"/>
    <n v="0.4197660206041558"/>
    <n v="0.17050811943425878"/>
  </r>
  <r>
    <n v="942"/>
    <s v="LB"/>
    <s v="Year 4"/>
    <d v="2016-01-30T00:00:00"/>
    <x v="4"/>
    <n v="1"/>
    <n v="30"/>
    <n v="12154000000"/>
    <n v="6950000000"/>
    <n v="3012000000"/>
    <x v="0"/>
    <x v="4"/>
    <s v="Consumer Discretionary"/>
    <x v="74"/>
    <n v="3012000000"/>
    <n v="5204000000"/>
    <n v="2192000000"/>
    <n v="0.42817179529373051"/>
    <n v="0.18035214744117162"/>
  </r>
  <r>
    <n v="943"/>
    <s v="LEG"/>
    <s v="Year 1"/>
    <d v="2012-12-31T00:00:00"/>
    <x v="0"/>
    <n v="12"/>
    <n v="31"/>
    <n v="3414500000"/>
    <n v="2718900000"/>
    <n v="346100000"/>
    <x v="0"/>
    <x v="494"/>
    <s v="Industrials"/>
    <x v="53"/>
    <n v="371200000"/>
    <n v="695600000"/>
    <n v="324400000"/>
    <n v="0.20371943183482211"/>
    <n v="9.5006589544589251E-2"/>
  </r>
  <r>
    <n v="944"/>
    <s v="LEG"/>
    <s v="Year 2"/>
    <d v="2013-12-31T00:00:00"/>
    <x v="1"/>
    <n v="12"/>
    <n v="31"/>
    <n v="3477200000"/>
    <n v="2767300000"/>
    <n v="346900000"/>
    <x v="0"/>
    <x v="495"/>
    <s v="Industrials"/>
    <x v="53"/>
    <n v="372300000"/>
    <n v="709900000"/>
    <n v="337600000"/>
    <n v="0.20415851834809617"/>
    <n v="9.7089612331761194E-2"/>
  </r>
  <r>
    <n v="945"/>
    <s v="LEG"/>
    <s v="Year 3"/>
    <d v="2014-12-31T00:00:00"/>
    <x v="2"/>
    <n v="12"/>
    <n v="31"/>
    <n v="3782300000"/>
    <n v="2991900000"/>
    <n v="439200000"/>
    <x v="0"/>
    <x v="496"/>
    <s v="Industrials"/>
    <x v="53"/>
    <n v="458900000"/>
    <n v="790400000"/>
    <n v="331500000"/>
    <n v="0.20897337598815535"/>
    <n v="8.7645083679242786E-2"/>
  </r>
  <r>
    <n v="946"/>
    <s v="LEG"/>
    <s v="Year 4"/>
    <d v="2015-12-31T00:00:00"/>
    <x v="3"/>
    <n v="12"/>
    <n v="31"/>
    <n v="3917200000"/>
    <n v="2994000000"/>
    <n v="411800000"/>
    <x v="0"/>
    <x v="497"/>
    <s v="Industrials"/>
    <x v="53"/>
    <n v="432600000"/>
    <n v="923200000"/>
    <n v="490600000"/>
    <n v="0.23567854590013271"/>
    <n v="0.12524252016746656"/>
  </r>
  <r>
    <n v="947"/>
    <s v="LEN"/>
    <s v="Year 1"/>
    <d v="2013-11-30T00:00:00"/>
    <x v="1"/>
    <n v="11"/>
    <n v="30"/>
    <n v="5935095000"/>
    <n v="4920664000"/>
    <n v="328595000"/>
    <x v="0"/>
    <x v="4"/>
    <s v="Consumer Discretionary"/>
    <x v="66"/>
    <n v="328595000"/>
    <n v="1014431000"/>
    <n v="685836000"/>
    <n v="0.17092076874927864"/>
    <n v="0.11555602732559463"/>
  </r>
  <r>
    <n v="948"/>
    <s v="LEN"/>
    <s v="Year 2"/>
    <d v="2014-11-30T00:00:00"/>
    <x v="2"/>
    <n v="11"/>
    <n v="30"/>
    <n v="7779812000"/>
    <n v="6336272000"/>
    <n v="521502000"/>
    <x v="0"/>
    <x v="4"/>
    <s v="Consumer Discretionary"/>
    <x v="66"/>
    <n v="521502000"/>
    <n v="1443540000"/>
    <n v="922038000"/>
    <n v="0.18554947086124962"/>
    <n v="0.11851674564886658"/>
  </r>
  <r>
    <n v="949"/>
    <s v="LEN"/>
    <s v="Year 3"/>
    <d v="2015-11-30T00:00:00"/>
    <x v="3"/>
    <n v="11"/>
    <n v="30"/>
    <n v="9474008000"/>
    <n v="7757571000"/>
    <n v="630421000"/>
    <x v="0"/>
    <x v="4"/>
    <s v="Consumer Discretionary"/>
    <x v="66"/>
    <n v="630421000"/>
    <n v="1716437000"/>
    <n v="1086016000"/>
    <n v="0.18117326901138353"/>
    <n v="0.1146311043858101"/>
  </r>
  <r>
    <n v="950"/>
    <s v="LEN"/>
    <s v="Year 4"/>
    <d v="2016-11-30T00:00:00"/>
    <x v="4"/>
    <n v="11"/>
    <n v="30"/>
    <n v="10949999000"/>
    <n v="8923519000"/>
    <n v="764117000"/>
    <x v="0"/>
    <x v="4"/>
    <s v="Consumer Discretionary"/>
    <x v="66"/>
    <n v="764117000"/>
    <n v="2026480000"/>
    <n v="1262363000"/>
    <n v="0.1850666835677337"/>
    <n v="0.11528430276568975"/>
  </r>
  <r>
    <n v="951"/>
    <s v="LH"/>
    <s v="Year 1"/>
    <d v="2012-12-31T00:00:00"/>
    <x v="0"/>
    <n v="12"/>
    <n v="31"/>
    <n v="5671400000"/>
    <n v="3421700000"/>
    <n v="1114600000"/>
    <x v="0"/>
    <x v="498"/>
    <s v="Health Care"/>
    <x v="65"/>
    <n v="1200900000"/>
    <n v="2249700000"/>
    <n v="1048800000"/>
    <n v="0.39667454244101985"/>
    <n v="0.18492788376767641"/>
  </r>
  <r>
    <n v="952"/>
    <s v="LH"/>
    <s v="Year 2"/>
    <d v="2013-12-31T00:00:00"/>
    <x v="1"/>
    <n v="12"/>
    <n v="31"/>
    <n v="5808300000"/>
    <n v="3585100000"/>
    <n v="1128800000"/>
    <x v="0"/>
    <x v="499"/>
    <s v="Health Care"/>
    <x v="65"/>
    <n v="1210500000"/>
    <n v="2223200000"/>
    <n v="1012700000"/>
    <n v="0.3827625983506362"/>
    <n v="0.17435394177298005"/>
  </r>
  <r>
    <n v="953"/>
    <s v="LH"/>
    <s v="Year 3"/>
    <d v="2014-12-31T00:00:00"/>
    <x v="2"/>
    <n v="12"/>
    <n v="31"/>
    <n v="6011600000"/>
    <n v="3808500000"/>
    <n v="1198200000"/>
    <x v="0"/>
    <x v="500"/>
    <s v="Health Care"/>
    <x v="65"/>
    <n v="1274900000"/>
    <n v="2203100000"/>
    <n v="928200000"/>
    <n v="0.36647481535697646"/>
    <n v="0.15440149045179319"/>
  </r>
  <r>
    <n v="954"/>
    <s v="LH"/>
    <s v="Year 4"/>
    <d v="2015-12-31T00:00:00"/>
    <x v="3"/>
    <n v="12"/>
    <n v="31"/>
    <n v="8680100000"/>
    <n v="5776800000"/>
    <n v="1622000000"/>
    <x v="0"/>
    <x v="501"/>
    <s v="Health Care"/>
    <x v="65"/>
    <n v="1786500000"/>
    <n v="2903300000"/>
    <n v="1116800000"/>
    <n v="0.33447771339039878"/>
    <n v="0.12866211218764761"/>
  </r>
  <r>
    <n v="955"/>
    <s v="LKQ"/>
    <s v="Year 1"/>
    <d v="2012-12-31T00:00:00"/>
    <x v="0"/>
    <n v="12"/>
    <n v="31"/>
    <n v="4122930000"/>
    <n v="2398790000"/>
    <n v="1219343000"/>
    <x v="0"/>
    <x v="502"/>
    <s v="Consumer Discretionary"/>
    <x v="94"/>
    <n v="1283436000"/>
    <n v="1724140000"/>
    <n v="440704000"/>
    <n v="0.41818318525902698"/>
    <n v="0.10689097316714084"/>
  </r>
  <r>
    <n v="956"/>
    <s v="LKQ"/>
    <s v="Year 2"/>
    <d v="2013-12-31T00:00:00"/>
    <x v="1"/>
    <n v="12"/>
    <n v="31"/>
    <n v="5062528000"/>
    <n v="2987126000"/>
    <n v="1454080000"/>
    <x v="0"/>
    <x v="503"/>
    <s v="Consumer Discretionary"/>
    <x v="94"/>
    <n v="1535049000"/>
    <n v="2075402000"/>
    <n v="540353000"/>
    <n v="0.40995368321913483"/>
    <n v="0.10673580472048748"/>
  </r>
  <r>
    <n v="957"/>
    <s v="LKQ"/>
    <s v="Year 3"/>
    <d v="2014-12-31T00:00:00"/>
    <x v="2"/>
    <n v="12"/>
    <n v="31"/>
    <n v="6740064000"/>
    <n v="4088151000"/>
    <n v="1866520000"/>
    <x v="0"/>
    <x v="504"/>
    <s v="Consumer Discretionary"/>
    <x v="94"/>
    <n v="1987239000"/>
    <n v="2651913000"/>
    <n v="664674000"/>
    <n v="0.39345516600435837"/>
    <n v="9.8615384067569686E-2"/>
  </r>
  <r>
    <n v="958"/>
    <s v="LKQ"/>
    <s v="Year 4"/>
    <d v="2015-12-31T00:00:00"/>
    <x v="3"/>
    <n v="12"/>
    <n v="31"/>
    <n v="7192633000"/>
    <n v="4359104000"/>
    <n v="1987271000"/>
    <x v="0"/>
    <x v="505"/>
    <s v="Consumer Discretionary"/>
    <x v="94"/>
    <n v="2109391000"/>
    <n v="2833529000"/>
    <n v="724138000"/>
    <n v="0.39394878064819938"/>
    <n v="0.10067773512147776"/>
  </r>
  <r>
    <n v="959"/>
    <s v="LLL"/>
    <s v="Year 1"/>
    <d v="2012-12-31T00:00:00"/>
    <x v="0"/>
    <n v="12"/>
    <n v="31"/>
    <n v="13107000000"/>
    <n v="11799000000"/>
    <n v="0"/>
    <x v="0"/>
    <x v="4"/>
    <s v="Industrials"/>
    <x v="53"/>
    <n v="0"/>
    <n v="1308000000"/>
    <n v="1308000000"/>
    <n v="9.9794003204394577E-2"/>
    <n v="9.9794003204394605E-2"/>
  </r>
  <r>
    <n v="960"/>
    <s v="LLL"/>
    <s v="Year 2"/>
    <d v="2013-12-31T00:00:00"/>
    <x v="1"/>
    <n v="12"/>
    <n v="31"/>
    <n v="11420000000"/>
    <n v="10303000000"/>
    <n v="0"/>
    <x v="0"/>
    <x v="4"/>
    <s v="Industrials"/>
    <x v="53"/>
    <n v="0"/>
    <n v="1117000000"/>
    <n v="1117000000"/>
    <n v="9.7810858143607682E-2"/>
    <n v="9.781085814360771E-2"/>
  </r>
  <r>
    <n v="961"/>
    <s v="LLL"/>
    <s v="Year 3"/>
    <d v="2014-12-31T00:00:00"/>
    <x v="2"/>
    <n v="12"/>
    <n v="31"/>
    <n v="10986000000"/>
    <n v="9974000000"/>
    <n v="0"/>
    <x v="0"/>
    <x v="4"/>
    <s v="Industrials"/>
    <x v="53"/>
    <n v="0"/>
    <n v="1012000000"/>
    <n v="1012000000"/>
    <n v="9.2117240123793964E-2"/>
    <n v="9.2117240123793923E-2"/>
  </r>
  <r>
    <n v="962"/>
    <s v="LLL"/>
    <s v="Year 4"/>
    <d v="2015-12-31T00:00:00"/>
    <x v="3"/>
    <n v="12"/>
    <n v="31"/>
    <n v="10466000000"/>
    <n v="9576000000"/>
    <n v="0"/>
    <x v="0"/>
    <x v="4"/>
    <s v="Industrials"/>
    <x v="53"/>
    <n v="0"/>
    <n v="890000000"/>
    <n v="890000000"/>
    <n v="8.503726351996943E-2"/>
    <n v="8.503726351996943E-2"/>
  </r>
  <r>
    <n v="963"/>
    <s v="LLTC"/>
    <s v="Year 1"/>
    <d v="2013-06-30T00:00:00"/>
    <x v="1"/>
    <n v="6"/>
    <n v="30"/>
    <n v="1282236000"/>
    <n v="322516000"/>
    <n v="151382000"/>
    <x v="255"/>
    <x v="4"/>
    <s v="Information Technology"/>
    <x v="7"/>
    <n v="386566000"/>
    <n v="959720000"/>
    <n v="573154000"/>
    <n v="0.74847375990067344"/>
    <n v="0.4469957168571152"/>
  </r>
  <r>
    <n v="964"/>
    <s v="LLTC"/>
    <s v="Year 2"/>
    <d v="2014-06-29T00:00:00"/>
    <x v="2"/>
    <n v="6"/>
    <n v="29"/>
    <n v="1388386000"/>
    <n v="338580000"/>
    <n v="159642000"/>
    <x v="256"/>
    <x v="4"/>
    <s v="Information Technology"/>
    <x v="7"/>
    <n v="410076000"/>
    <n v="1049806000"/>
    <n v="639730000"/>
    <n v="0.75613410103530287"/>
    <n v="0.46077243648380206"/>
  </r>
  <r>
    <n v="965"/>
    <s v="LLTC"/>
    <s v="Year 3"/>
    <d v="2015-06-28T00:00:00"/>
    <x v="3"/>
    <n v="6"/>
    <n v="28"/>
    <n v="1475139000"/>
    <n v="355727000"/>
    <n v="169952000"/>
    <x v="257"/>
    <x v="4"/>
    <s v="Information Technology"/>
    <x v="7"/>
    <n v="436713000"/>
    <n v="1119412000"/>
    <n v="682699000"/>
    <n v="0.75885187768745865"/>
    <n v="0.46280316634567997"/>
  </r>
  <r>
    <n v="966"/>
    <s v="LLTC"/>
    <s v="Year 4"/>
    <d v="2016-07-03T00:00:00"/>
    <x v="4"/>
    <n v="7"/>
    <n v="3"/>
    <n v="1423936000"/>
    <n v="343801000"/>
    <n v="170120000"/>
    <x v="258"/>
    <x v="4"/>
    <s v="Information Technology"/>
    <x v="7"/>
    <n v="446582000"/>
    <n v="1080135000"/>
    <n v="633553000"/>
    <n v="0.75855586206121628"/>
    <n v="0.44493081149714592"/>
  </r>
  <r>
    <n v="967"/>
    <s v="LLY"/>
    <s v="Year 1"/>
    <d v="2012-12-31T00:00:00"/>
    <x v="0"/>
    <n v="12"/>
    <n v="31"/>
    <n v="22603400000"/>
    <n v="4796500000"/>
    <n v="6839500000"/>
    <x v="259"/>
    <x v="4"/>
    <s v="Health Care"/>
    <x v="3"/>
    <n v="12117600000"/>
    <n v="17806900000"/>
    <n v="5689300000"/>
    <n v="0.78779741100896328"/>
    <n v="0.25170107152021376"/>
  </r>
  <r>
    <n v="968"/>
    <s v="LLY"/>
    <s v="Year 2"/>
    <d v="2013-12-31T00:00:00"/>
    <x v="1"/>
    <n v="12"/>
    <n v="31"/>
    <n v="23113100000"/>
    <n v="4908100000"/>
    <n v="6606700000"/>
    <x v="260"/>
    <x v="4"/>
    <s v="Health Care"/>
    <x v="3"/>
    <n v="12138000000"/>
    <n v="18205000000"/>
    <n v="6067000000"/>
    <n v="0.78764856293617036"/>
    <n v="0.26249183363547079"/>
  </r>
  <r>
    <n v="969"/>
    <s v="LLY"/>
    <s v="Year 3"/>
    <d v="2014-12-31T00:00:00"/>
    <x v="2"/>
    <n v="12"/>
    <n v="31"/>
    <n v="19615600000"/>
    <n v="4932500000"/>
    <n v="6280300000"/>
    <x v="261"/>
    <x v="4"/>
    <s v="Health Care"/>
    <x v="3"/>
    <n v="11013900000"/>
    <n v="14683100000"/>
    <n v="3669200000"/>
    <n v="0.74854197679398027"/>
    <n v="0.18705520096249922"/>
  </r>
  <r>
    <n v="970"/>
    <s v="LLY"/>
    <s v="Year 4"/>
    <d v="2015-12-31T00:00:00"/>
    <x v="3"/>
    <n v="12"/>
    <n v="31"/>
    <n v="19958700000"/>
    <n v="5037200000"/>
    <n v="6432400000"/>
    <x v="262"/>
    <x v="4"/>
    <s v="Health Care"/>
    <x v="3"/>
    <n v="11228800000"/>
    <n v="14921500000"/>
    <n v="3692700000"/>
    <n v="0.74761883288991771"/>
    <n v="0.18501706022937367"/>
  </r>
  <r>
    <n v="971"/>
    <s v="LMT"/>
    <s v="Year 1"/>
    <d v="2013-12-31T00:00:00"/>
    <x v="1"/>
    <n v="12"/>
    <n v="31"/>
    <n v="45358000000"/>
    <n v="41171000000"/>
    <n v="-318000000"/>
    <x v="0"/>
    <x v="4"/>
    <s v="Industrials"/>
    <x v="30"/>
    <n v="-318000000"/>
    <n v="4187000000"/>
    <n v="4505000000"/>
    <n v="9.2310066581418937E-2"/>
    <n v="9.9320957714184935E-2"/>
  </r>
  <r>
    <n v="972"/>
    <s v="LMT"/>
    <s v="Year 2"/>
    <d v="2014-12-31T00:00:00"/>
    <x v="2"/>
    <n v="12"/>
    <n v="31"/>
    <n v="39946000000"/>
    <n v="35263000000"/>
    <n v="-329000000"/>
    <x v="0"/>
    <x v="4"/>
    <s v="Industrials"/>
    <x v="30"/>
    <n v="-329000000"/>
    <n v="4683000000"/>
    <n v="5012000000"/>
    <n v="0.11723326490762531"/>
    <n v="0.12546938366795174"/>
  </r>
  <r>
    <n v="973"/>
    <s v="LMT"/>
    <s v="Year 3"/>
    <d v="2015-12-31T00:00:00"/>
    <x v="3"/>
    <n v="12"/>
    <n v="31"/>
    <n v="40536000000"/>
    <n v="36044000000"/>
    <n v="-220000000"/>
    <x v="0"/>
    <x v="4"/>
    <s v="Industrials"/>
    <x v="30"/>
    <n v="-220000000"/>
    <n v="4492000000"/>
    <n v="4712000000"/>
    <n v="0.11081507795539769"/>
    <n v="0.11624235247681074"/>
  </r>
  <r>
    <n v="974"/>
    <s v="LMT"/>
    <s v="Year 4"/>
    <d v="2016-12-31T00:00:00"/>
    <x v="4"/>
    <n v="12"/>
    <n v="31"/>
    <n v="47248000000"/>
    <n v="42186000000"/>
    <n v="-487000000"/>
    <x v="0"/>
    <x v="4"/>
    <s v="Industrials"/>
    <x v="30"/>
    <n v="-487000000"/>
    <n v="5062000000"/>
    <n v="5549000000"/>
    <n v="0.10713681002370468"/>
    <n v="0.11744412461903149"/>
  </r>
  <r>
    <n v="975"/>
    <s v="LNT"/>
    <s v="Year 1"/>
    <d v="2012-12-31T00:00:00"/>
    <x v="0"/>
    <n v="12"/>
    <n v="31"/>
    <n v="3094500000"/>
    <n v="2144200000"/>
    <n v="98200000"/>
    <x v="0"/>
    <x v="506"/>
    <s v="Utilities"/>
    <x v="11"/>
    <n v="430600000"/>
    <n v="950300000"/>
    <n v="519700000"/>
    <n v="0.30709322992405885"/>
    <n v="0.16794312489901439"/>
  </r>
  <r>
    <n v="976"/>
    <s v="LNT"/>
    <s v="Year 2"/>
    <d v="2013-12-31T00:00:00"/>
    <x v="1"/>
    <n v="12"/>
    <n v="31"/>
    <n v="3276800000"/>
    <n v="2272400000"/>
    <n v="99600000"/>
    <x v="0"/>
    <x v="507"/>
    <s v="Utilities"/>
    <x v="11"/>
    <n v="470500000"/>
    <n v="1004400000"/>
    <n v="533900000"/>
    <n v="0.3065185546875"/>
    <n v="0.162933349609375"/>
  </r>
  <r>
    <n v="977"/>
    <s v="LNT"/>
    <s v="Year 3"/>
    <d v="2014-12-31T00:00:00"/>
    <x v="2"/>
    <n v="12"/>
    <n v="31"/>
    <n v="3350300000"/>
    <n v="2317500000"/>
    <n v="101100000"/>
    <x v="0"/>
    <x v="508"/>
    <s v="Utilities"/>
    <x v="11"/>
    <n v="489200000"/>
    <n v="1032800000"/>
    <n v="543600000"/>
    <n v="0.30827090111333311"/>
    <n v="0.16225412649613469"/>
  </r>
  <r>
    <n v="978"/>
    <s v="LNT"/>
    <s v="Year 4"/>
    <d v="2015-12-31T00:00:00"/>
    <x v="3"/>
    <n v="12"/>
    <n v="31"/>
    <n v="3253600000"/>
    <n v="2171600000"/>
    <n v="103700000"/>
    <x v="0"/>
    <x v="509"/>
    <s v="Utilities"/>
    <x v="11"/>
    <n v="505000000"/>
    <n v="1082000000"/>
    <n v="577000000"/>
    <n v="0.33255470863044012"/>
    <n v="0.17734202114580772"/>
  </r>
  <r>
    <n v="979"/>
    <s v="LOW"/>
    <s v="Year 1"/>
    <d v="2013-02-01T00:00:00"/>
    <x v="1"/>
    <n v="2"/>
    <n v="1"/>
    <n v="50521000000"/>
    <n v="33194000000"/>
    <n v="12244000000"/>
    <x v="0"/>
    <x v="510"/>
    <s v="Consumer Discretionary"/>
    <x v="83"/>
    <n v="13767000000"/>
    <n v="17327000000"/>
    <n v="3560000000"/>
    <n v="0.34296629124522471"/>
    <n v="7.0465746917123567E-2"/>
  </r>
  <r>
    <n v="980"/>
    <s v="LOW"/>
    <s v="Year 2"/>
    <d v="2014-01-31T00:00:00"/>
    <x v="2"/>
    <n v="1"/>
    <n v="31"/>
    <n v="53417000000"/>
    <n v="34941000000"/>
    <n v="12865000000"/>
    <x v="0"/>
    <x v="511"/>
    <s v="Consumer Discretionary"/>
    <x v="83"/>
    <n v="14327000000"/>
    <n v="18476000000"/>
    <n v="4149000000"/>
    <n v="0.34588239698972234"/>
    <n v="7.7671902203418394E-2"/>
  </r>
  <r>
    <n v="981"/>
    <s v="LOW"/>
    <s v="Year 3"/>
    <d v="2015-01-30T00:00:00"/>
    <x v="3"/>
    <n v="1"/>
    <n v="30"/>
    <n v="56223000000"/>
    <n v="36665000000"/>
    <n v="13281000000"/>
    <x v="0"/>
    <x v="512"/>
    <s v="Consumer Discretionary"/>
    <x v="83"/>
    <n v="14766000000"/>
    <n v="19558000000"/>
    <n v="4792000000"/>
    <n v="0.34786475285915019"/>
    <n v="8.5232022481902425E-2"/>
  </r>
  <r>
    <n v="982"/>
    <s v="LOW"/>
    <s v="Year 4"/>
    <d v="2016-01-29T00:00:00"/>
    <x v="4"/>
    <n v="1"/>
    <n v="29"/>
    <n v="59074000000"/>
    <n v="38504000000"/>
    <n v="14115000000"/>
    <x v="0"/>
    <x v="513"/>
    <s v="Consumer Discretionary"/>
    <x v="83"/>
    <n v="15599000000"/>
    <n v="20570000000"/>
    <n v="4971000000"/>
    <n v="0.34820733317533936"/>
    <n v="8.4148694857297632E-2"/>
  </r>
  <r>
    <n v="983"/>
    <s v="LRCX"/>
    <s v="Year 1"/>
    <d v="2013-06-30T00:00:00"/>
    <x v="1"/>
    <n v="6"/>
    <n v="30"/>
    <n v="3598916000"/>
    <n v="2195857000"/>
    <n v="601300000"/>
    <x v="263"/>
    <x v="4"/>
    <s v="Information Technology"/>
    <x v="20"/>
    <n v="1284988000"/>
    <n v="1403059000"/>
    <n v="118071000"/>
    <n v="0.38985600108477103"/>
    <n v="3.2807378666242837E-2"/>
  </r>
  <r>
    <n v="984"/>
    <s v="LRCX"/>
    <s v="Year 2"/>
    <d v="2014-06-29T00:00:00"/>
    <x v="2"/>
    <n v="6"/>
    <n v="29"/>
    <n v="4607309000"/>
    <n v="2599828000"/>
    <n v="613341000"/>
    <x v="264"/>
    <x v="4"/>
    <s v="Information Technology"/>
    <x v="20"/>
    <n v="1329812000"/>
    <n v="2007481000"/>
    <n v="677669000"/>
    <n v="0.43571659725883372"/>
    <n v="0.1470856415317488"/>
  </r>
  <r>
    <n v="985"/>
    <s v="LRCX"/>
    <s v="Year 3"/>
    <d v="2015-06-28T00:00:00"/>
    <x v="3"/>
    <n v="6"/>
    <n v="28"/>
    <n v="5259312000"/>
    <n v="2974976000"/>
    <n v="591611000"/>
    <x v="265"/>
    <x v="4"/>
    <s v="Information Technology"/>
    <x v="20"/>
    <n v="1416853000"/>
    <n v="2284336000"/>
    <n v="867483000"/>
    <n v="0.43434122181760659"/>
    <n v="0.16494229663499713"/>
  </r>
  <r>
    <n v="986"/>
    <s v="LRCX"/>
    <s v="Year 4"/>
    <d v="2016-06-26T00:00:00"/>
    <x v="4"/>
    <n v="6"/>
    <n v="26"/>
    <n v="5885893000"/>
    <n v="3266971000"/>
    <n v="630954000"/>
    <x v="266"/>
    <x v="4"/>
    <s v="Information Technology"/>
    <x v="20"/>
    <n v="1544666000"/>
    <n v="2618922000"/>
    <n v="1074256000"/>
    <n v="0.44494896526321492"/>
    <n v="0.18251368144137176"/>
  </r>
  <r>
    <n v="987"/>
    <s v="LUK"/>
    <s v="Year 1"/>
    <d v="2012-12-31T00:00:00"/>
    <x v="0"/>
    <n v="12"/>
    <n v="31"/>
    <n v="7810610000"/>
    <n v="7479746000"/>
    <n v="360586000"/>
    <x v="0"/>
    <x v="514"/>
    <s v="Financials"/>
    <x v="95"/>
    <n v="476974000"/>
    <n v="330864000"/>
    <n v="-146110000"/>
    <n v="4.2360839934396877E-2"/>
    <n v="-1.8706605502003044E-2"/>
  </r>
  <r>
    <n v="988"/>
    <s v="LUK"/>
    <s v="Year 2"/>
    <d v="2013-12-31T00:00:00"/>
    <x v="1"/>
    <n v="12"/>
    <n v="31"/>
    <n v="9531778000"/>
    <n v="7567707000"/>
    <n v="2177616000"/>
    <x v="0"/>
    <x v="515"/>
    <s v="Financials"/>
    <x v="95"/>
    <n v="2345041000"/>
    <n v="1964071000"/>
    <n v="-380970000"/>
    <n v="0.20605505079954656"/>
    <n v="-3.9968408832014343E-2"/>
  </r>
  <r>
    <n v="989"/>
    <s v="LUK"/>
    <s v="Year 3"/>
    <d v="2014-12-31T00:00:00"/>
    <x v="2"/>
    <n v="12"/>
    <n v="31"/>
    <n v="10681897000"/>
    <n v="8024286000"/>
    <n v="2856642000"/>
    <x v="0"/>
    <x v="516"/>
    <s v="Financials"/>
    <x v="95"/>
    <n v="3042635000"/>
    <n v="2657611000"/>
    <n v="-385024000"/>
    <n v="0.24879578973659833"/>
    <n v="-3.6044534037353103E-2"/>
  </r>
  <r>
    <n v="990"/>
    <s v="LUK"/>
    <s v="Year 4"/>
    <d v="2015-12-31T00:00:00"/>
    <x v="3"/>
    <n v="12"/>
    <n v="31"/>
    <n v="10116502000"/>
    <n v="7677233000"/>
    <n v="2620072000"/>
    <x v="0"/>
    <x v="517"/>
    <s v="Financials"/>
    <x v="95"/>
    <n v="2844205000"/>
    <n v="2439269000"/>
    <n v="-404936000"/>
    <n v="0.24111782906779433"/>
    <n v="-4.0027274249538031E-2"/>
  </r>
  <r>
    <n v="991"/>
    <s v="LUV"/>
    <s v="Year 1"/>
    <d v="2013-12-31T00:00:00"/>
    <x v="1"/>
    <n v="12"/>
    <n v="31"/>
    <n v="17699000000"/>
    <n v="8307000000"/>
    <n v="7161000000"/>
    <x v="0"/>
    <x v="518"/>
    <s v="Industrials"/>
    <x v="0"/>
    <n v="8028000000"/>
    <n v="9392000000"/>
    <n v="1364000000"/>
    <n v="0.53065144923442009"/>
    <n v="7.706650093225606E-2"/>
  </r>
  <r>
    <n v="992"/>
    <s v="LUV"/>
    <s v="Year 2"/>
    <d v="2014-12-31T00:00:00"/>
    <x v="2"/>
    <n v="12"/>
    <n v="31"/>
    <n v="18605000000"/>
    <n v="7677000000"/>
    <n v="7639000000"/>
    <x v="0"/>
    <x v="519"/>
    <s v="Industrials"/>
    <x v="0"/>
    <n v="8577000000"/>
    <n v="10928000000"/>
    <n v="2351000000"/>
    <n v="0.58736898683149685"/>
    <n v="0.12636388067723731"/>
  </r>
  <r>
    <n v="993"/>
    <s v="LUV"/>
    <s v="Year 3"/>
    <d v="2015-12-31T00:00:00"/>
    <x v="3"/>
    <n v="12"/>
    <n v="31"/>
    <n v="19820000000"/>
    <n v="6025000000"/>
    <n v="8625000000"/>
    <x v="0"/>
    <x v="520"/>
    <s v="Industrials"/>
    <x v="0"/>
    <n v="9640000000"/>
    <n v="13795000000"/>
    <n v="4155000000"/>
    <n v="0.69601412714429867"/>
    <n v="0.20963673057517659"/>
  </r>
  <r>
    <n v="994"/>
    <s v="LUV"/>
    <s v="Year 4"/>
    <d v="2016-12-31T00:00:00"/>
    <x v="4"/>
    <n v="12"/>
    <n v="31"/>
    <n v="20425000000"/>
    <n v="6132000000"/>
    <n v="9312000000"/>
    <x v="0"/>
    <x v="521"/>
    <s v="Industrials"/>
    <x v="0"/>
    <n v="10533000000"/>
    <n v="14293000000"/>
    <n v="3760000000"/>
    <n v="0.6997796817625459"/>
    <n v="0.18408812729498164"/>
  </r>
  <r>
    <n v="995"/>
    <s v="LVLT"/>
    <s v="Year 1"/>
    <d v="2012-12-31T00:00:00"/>
    <x v="0"/>
    <n v="12"/>
    <n v="31"/>
    <n v="6376000000"/>
    <n v="3851000000"/>
    <n v="1201000000"/>
    <x v="0"/>
    <x v="522"/>
    <s v="Telecommunications Services"/>
    <x v="96"/>
    <n v="1950000000"/>
    <n v="2525000000"/>
    <n v="575000000"/>
    <n v="0.39601631116687575"/>
    <n v="9.0181932245922206E-2"/>
  </r>
  <r>
    <n v="996"/>
    <s v="LVLT"/>
    <s v="Year 2"/>
    <d v="2013-12-31T00:00:00"/>
    <x v="1"/>
    <n v="12"/>
    <n v="31"/>
    <n v="6313000000"/>
    <n v="3685000000"/>
    <n v="1162000000"/>
    <x v="0"/>
    <x v="523"/>
    <s v="Telecommunications Services"/>
    <x v="96"/>
    <n v="1962000000"/>
    <n v="2628000000"/>
    <n v="666000000"/>
    <n v="0.4162838587042611"/>
    <n v="0.10549659432916204"/>
  </r>
  <r>
    <n v="997"/>
    <s v="LVLT"/>
    <s v="Year 3"/>
    <d v="2014-12-31T00:00:00"/>
    <x v="2"/>
    <n v="12"/>
    <n v="31"/>
    <n v="6777000000"/>
    <n v="3775000000"/>
    <n v="1181000000"/>
    <x v="0"/>
    <x v="524"/>
    <s v="Telecommunications Services"/>
    <x v="96"/>
    <n v="1989000000"/>
    <n v="3002000000"/>
    <n v="1013000000"/>
    <n v="0.4429688652796222"/>
    <n v="0.14947616939648811"/>
  </r>
  <r>
    <n v="998"/>
    <s v="LVLT"/>
    <s v="Year 4"/>
    <d v="2015-12-31T00:00:00"/>
    <x v="3"/>
    <n v="12"/>
    <n v="31"/>
    <n v="8229000000"/>
    <n v="4265000000"/>
    <n v="1467000000"/>
    <x v="0"/>
    <x v="525"/>
    <s v="Telecommunications Services"/>
    <x v="96"/>
    <n v="2633000000"/>
    <n v="3964000000"/>
    <n v="1331000000"/>
    <n v="0.48171102199538218"/>
    <n v="0.16174504800097217"/>
  </r>
  <r>
    <n v="999"/>
    <s v="LYB"/>
    <s v="Year 1"/>
    <d v="2012-12-31T00:00:00"/>
    <x v="0"/>
    <n v="12"/>
    <n v="31"/>
    <n v="45352000000"/>
    <n v="39595000000"/>
    <n v="909000000"/>
    <x v="267"/>
    <x v="4"/>
    <s v="Materials"/>
    <x v="63"/>
    <n v="1081000000"/>
    <n v="5757000000"/>
    <n v="4676000000"/>
    <n v="0.12694037749162113"/>
    <n v="0.10310460398659375"/>
  </r>
  <r>
    <n v="1000"/>
    <s v="LYB"/>
    <s v="Year 2"/>
    <d v="2013-12-31T00:00:00"/>
    <x v="1"/>
    <n v="12"/>
    <n v="31"/>
    <n v="44062000000"/>
    <n v="37940000000"/>
    <n v="870000000"/>
    <x v="268"/>
    <x v="4"/>
    <s v="Materials"/>
    <x v="63"/>
    <n v="1020000000"/>
    <n v="6122000000"/>
    <n v="5102000000"/>
    <n v="0.13894058372293583"/>
    <n v="0.11579138486677863"/>
  </r>
  <r>
    <n v="1001"/>
    <s v="LYB"/>
    <s v="Year 3"/>
    <d v="2014-12-31T00:00:00"/>
    <x v="2"/>
    <n v="12"/>
    <n v="31"/>
    <n v="45608000000"/>
    <n v="38939000000"/>
    <n v="806000000"/>
    <x v="172"/>
    <x v="4"/>
    <s v="Materials"/>
    <x v="63"/>
    <n v="933000000"/>
    <n v="6669000000"/>
    <n v="5736000000"/>
    <n v="0.14622434660585859"/>
    <n v="0.12576740922645149"/>
  </r>
  <r>
    <n v="1002"/>
    <s v="LYB"/>
    <s v="Year 4"/>
    <d v="2015-12-31T00:00:00"/>
    <x v="3"/>
    <n v="12"/>
    <n v="31"/>
    <n v="32735000000"/>
    <n v="25683000000"/>
    <n v="828000000"/>
    <x v="269"/>
    <x v="4"/>
    <s v="Materials"/>
    <x v="63"/>
    <n v="930000000"/>
    <n v="7052000000"/>
    <n v="6122000000"/>
    <n v="0.21542691308996487"/>
    <n v="0.18701695433022758"/>
  </r>
  <r>
    <n v="1003"/>
    <s v="M"/>
    <s v="Year 1"/>
    <d v="2013-02-02T00:00:00"/>
    <x v="1"/>
    <n v="2"/>
    <n v="2"/>
    <n v="27686000000"/>
    <n v="16538000000"/>
    <n v="8482000000"/>
    <x v="0"/>
    <x v="4"/>
    <s v="Consumer Discretionary"/>
    <x v="91"/>
    <n v="8482000000"/>
    <n v="11148000000"/>
    <n v="2666000000"/>
    <n v="0.40265838329841797"/>
    <n v="9.6294155891064076E-2"/>
  </r>
  <r>
    <n v="1004"/>
    <s v="M"/>
    <s v="Year 2"/>
    <d v="2014-02-01T00:00:00"/>
    <x v="2"/>
    <n v="2"/>
    <n v="1"/>
    <n v="27931000000"/>
    <n v="16725000000"/>
    <n v="8440000000"/>
    <x v="0"/>
    <x v="4"/>
    <s v="Consumer Discretionary"/>
    <x v="91"/>
    <n v="8440000000"/>
    <n v="11206000000"/>
    <n v="2766000000"/>
    <n v="0.40120296444810422"/>
    <n v="9.9029751888582582E-2"/>
  </r>
  <r>
    <n v="1005"/>
    <s v="M"/>
    <s v="Year 3"/>
    <d v="2015-01-31T00:00:00"/>
    <x v="3"/>
    <n v="1"/>
    <n v="31"/>
    <n v="28105000000"/>
    <n v="16863000000"/>
    <n v="8355000000"/>
    <x v="0"/>
    <x v="4"/>
    <s v="Consumer Discretionary"/>
    <x v="91"/>
    <n v="8355000000"/>
    <n v="11242000000"/>
    <n v="2887000000"/>
    <n v="0.4"/>
    <n v="0.10272193559864792"/>
  </r>
  <r>
    <n v="1006"/>
    <s v="M"/>
    <s v="Year 4"/>
    <d v="2016-01-30T00:00:00"/>
    <x v="4"/>
    <n v="1"/>
    <n v="30"/>
    <n v="27079000000"/>
    <n v="16496000000"/>
    <n v="8256000000"/>
    <x v="0"/>
    <x v="4"/>
    <s v="Consumer Discretionary"/>
    <x v="91"/>
    <n v="8256000000"/>
    <n v="10583000000"/>
    <n v="2327000000"/>
    <n v="0.39081945418959341"/>
    <n v="8.5933749399903989E-2"/>
  </r>
  <r>
    <n v="1007"/>
    <s v="MA"/>
    <s v="Year 1"/>
    <d v="2013-12-31T00:00:00"/>
    <x v="1"/>
    <n v="12"/>
    <n v="31"/>
    <n v="8312000000"/>
    <n v="0"/>
    <n v="3456000000"/>
    <x v="0"/>
    <x v="526"/>
    <s v="Information Technology"/>
    <x v="16"/>
    <n v="3714000000"/>
    <n v="8312000000"/>
    <n v="4598000000"/>
    <n v="1"/>
    <n v="0.55317613089509143"/>
  </r>
  <r>
    <n v="1008"/>
    <s v="MA"/>
    <s v="Year 2"/>
    <d v="2014-12-31T00:00:00"/>
    <x v="2"/>
    <n v="12"/>
    <n v="31"/>
    <n v="9441000000"/>
    <n v="0"/>
    <n v="4014000000"/>
    <x v="0"/>
    <x v="527"/>
    <s v="Information Technology"/>
    <x v="16"/>
    <n v="4335000000"/>
    <n v="9441000000"/>
    <n v="5106000000"/>
    <n v="1"/>
    <n v="0.54083253892596128"/>
  </r>
  <r>
    <n v="1009"/>
    <s v="MA"/>
    <s v="Year 3"/>
    <d v="2015-12-31T00:00:00"/>
    <x v="3"/>
    <n v="12"/>
    <n v="31"/>
    <n v="9667000000"/>
    <n v="0"/>
    <n v="4162000000"/>
    <x v="0"/>
    <x v="528"/>
    <s v="Information Technology"/>
    <x v="16"/>
    <n v="4528000000"/>
    <n v="9667000000"/>
    <n v="5139000000"/>
    <n v="1"/>
    <n v="0.53160235853936066"/>
  </r>
  <r>
    <n v="1010"/>
    <s v="MA"/>
    <s v="Year 4"/>
    <d v="2016-12-31T00:00:00"/>
    <x v="4"/>
    <n v="12"/>
    <n v="31"/>
    <n v="10776000000"/>
    <n v="0"/>
    <n v="4525000000"/>
    <x v="0"/>
    <x v="529"/>
    <s v="Information Technology"/>
    <x v="16"/>
    <n v="4898000000"/>
    <n v="10776000000"/>
    <n v="5878000000"/>
    <n v="1"/>
    <n v="0.54547141796585008"/>
  </r>
  <r>
    <n v="1011"/>
    <s v="MAA"/>
    <s v="Year 1"/>
    <d v="2012-12-31T00:00:00"/>
    <x v="0"/>
    <n v="12"/>
    <n v="31"/>
    <n v="475888000"/>
    <n v="117275000"/>
    <n v="47115000"/>
    <x v="0"/>
    <x v="530"/>
    <s v="Real Estate"/>
    <x v="70"/>
    <n v="168326000"/>
    <n v="358613000"/>
    <n v="190287000"/>
    <n v="0.75356596510103224"/>
    <n v="0.39985668896883303"/>
  </r>
  <r>
    <n v="1012"/>
    <s v="MAA"/>
    <s v="Year 2"/>
    <d v="2013-12-31T00:00:00"/>
    <x v="1"/>
    <n v="12"/>
    <n v="31"/>
    <n v="635490000"/>
    <n v="172050000"/>
    <n v="43720000"/>
    <x v="0"/>
    <x v="531"/>
    <s v="Real Estate"/>
    <x v="70"/>
    <n v="230699000"/>
    <n v="463440000"/>
    <n v="232741000"/>
    <n v="0.72926403247887461"/>
    <n v="0.36623865049017296"/>
  </r>
  <r>
    <n v="1013"/>
    <s v="MAA"/>
    <s v="Year 3"/>
    <d v="2014-12-31T00:00:00"/>
    <x v="2"/>
    <n v="12"/>
    <n v="31"/>
    <n v="992332000"/>
    <n v="275379000"/>
    <n v="57664000"/>
    <x v="0"/>
    <x v="532"/>
    <s v="Real Estate"/>
    <x v="70"/>
    <n v="359476000"/>
    <n v="716953000"/>
    <n v="357477000"/>
    <n v="0.72249307691377485"/>
    <n v="0.36023931506794099"/>
  </r>
  <r>
    <n v="1014"/>
    <s v="MAA"/>
    <s v="Year 4"/>
    <d v="2015-12-31T00:00:00"/>
    <x v="3"/>
    <n v="12"/>
    <n v="31"/>
    <n v="1042779000"/>
    <n v="280901000"/>
    <n v="53992000"/>
    <x v="0"/>
    <x v="533"/>
    <s v="Real Estate"/>
    <x v="70"/>
    <n v="348512000"/>
    <n v="761878000"/>
    <n v="413366000"/>
    <n v="0.73062269186471918"/>
    <n v="0.39640805961761794"/>
  </r>
  <r>
    <n v="1015"/>
    <s v="MAC"/>
    <s v="Year 1"/>
    <d v="2012-12-31T00:00:00"/>
    <x v="0"/>
    <n v="12"/>
    <n v="31"/>
    <n v="797517000"/>
    <n v="337533000"/>
    <n v="20412000"/>
    <x v="0"/>
    <x v="534"/>
    <s v="Real Estate"/>
    <x v="77"/>
    <n v="298033000"/>
    <n v="459984000"/>
    <n v="161951000"/>
    <n v="0.57677015035416179"/>
    <n v="0.20306902548785793"/>
  </r>
  <r>
    <n v="1016"/>
    <s v="MAC"/>
    <s v="Year 2"/>
    <d v="2013-12-31T00:00:00"/>
    <x v="1"/>
    <n v="12"/>
    <n v="31"/>
    <n v="1029475000"/>
    <n v="423256000"/>
    <n v="27772000"/>
    <x v="0"/>
    <x v="535"/>
    <s v="Real Estate"/>
    <x v="77"/>
    <n v="384937000"/>
    <n v="606219000"/>
    <n v="221282000"/>
    <n v="0.58886228417397213"/>
    <n v="0.21494645328929796"/>
  </r>
  <r>
    <n v="1017"/>
    <s v="MAC"/>
    <s v="Year 3"/>
    <d v="2014-12-31T00:00:00"/>
    <x v="2"/>
    <n v="12"/>
    <n v="31"/>
    <n v="1105247000"/>
    <n v="441929000"/>
    <n v="29412000"/>
    <x v="0"/>
    <x v="536"/>
    <s v="Real Estate"/>
    <x v="77"/>
    <n v="408128000"/>
    <n v="663318000"/>
    <n v="255190000"/>
    <n v="0.60015363081736472"/>
    <n v="0.23088956586174855"/>
  </r>
  <r>
    <n v="1018"/>
    <s v="MAC"/>
    <s v="Year 4"/>
    <d v="2015-12-31T00:00:00"/>
    <x v="3"/>
    <n v="12"/>
    <n v="31"/>
    <n v="1288149000"/>
    <n v="497359000"/>
    <n v="29870000"/>
    <x v="0"/>
    <x v="537"/>
    <s v="Real Estate"/>
    <x v="77"/>
    <n v="494342000"/>
    <n v="790790000"/>
    <n v="296448000"/>
    <n v="0.61389637378905704"/>
    <n v="0.23013486793841395"/>
  </r>
  <r>
    <n v="1019"/>
    <s v="MAR"/>
    <s v="Year 1"/>
    <d v="2012-12-31T00:00:00"/>
    <x v="0"/>
    <n v="12"/>
    <n v="31"/>
    <n v="11814000000"/>
    <n v="10190000000"/>
    <n v="582000000"/>
    <x v="0"/>
    <x v="431"/>
    <s v="Consumer Discretionary"/>
    <x v="43"/>
    <n v="684000000"/>
    <n v="1624000000"/>
    <n v="940000000"/>
    <n v="0.13746402573218219"/>
    <n v="7.9566615879465036E-2"/>
  </r>
  <r>
    <n v="1020"/>
    <s v="MAR"/>
    <s v="Year 2"/>
    <d v="2013-12-31T00:00:00"/>
    <x v="1"/>
    <n v="12"/>
    <n v="31"/>
    <n v="12784000000"/>
    <n v="11020000000"/>
    <n v="649000000"/>
    <x v="0"/>
    <x v="538"/>
    <s v="Consumer Discretionary"/>
    <x v="43"/>
    <n v="776000000"/>
    <n v="1764000000"/>
    <n v="988000000"/>
    <n v="0.13798498122653313"/>
    <n v="7.7284105131414274E-2"/>
  </r>
  <r>
    <n v="1021"/>
    <s v="MAR"/>
    <s v="Year 3"/>
    <d v="2014-12-31T00:00:00"/>
    <x v="2"/>
    <n v="12"/>
    <n v="31"/>
    <n v="13796000000"/>
    <n v="11830000000"/>
    <n v="659000000"/>
    <x v="0"/>
    <x v="365"/>
    <s v="Consumer Discretionary"/>
    <x v="43"/>
    <n v="807000000"/>
    <n v="1966000000"/>
    <n v="1159000000"/>
    <n v="0.14250507393447376"/>
    <n v="8.400985792983473E-2"/>
  </r>
  <r>
    <n v="1022"/>
    <s v="MAR"/>
    <s v="Year 4"/>
    <d v="2015-12-31T00:00:00"/>
    <x v="3"/>
    <n v="12"/>
    <n v="31"/>
    <n v="14486000000"/>
    <n v="12363000000"/>
    <n v="634000000"/>
    <x v="0"/>
    <x v="364"/>
    <s v="Consumer Discretionary"/>
    <x v="43"/>
    <n v="773000000"/>
    <n v="2123000000"/>
    <n v="1350000000"/>
    <n v="0.14655529476736162"/>
    <n v="9.319342813751208E-2"/>
  </r>
  <r>
    <n v="1023"/>
    <s v="MAS"/>
    <s v="Year 1"/>
    <d v="2013-12-31T00:00:00"/>
    <x v="1"/>
    <n v="12"/>
    <n v="31"/>
    <n v="6761000000"/>
    <n v="4802000000"/>
    <n v="1347000000"/>
    <x v="0"/>
    <x v="4"/>
    <s v="Industrials"/>
    <x v="18"/>
    <n v="1347000000"/>
    <n v="1959000000"/>
    <n v="612000000"/>
    <n v="0.28975003697677859"/>
    <n v="9.0519153971306027E-2"/>
  </r>
  <r>
    <n v="1024"/>
    <s v="MAS"/>
    <s v="Year 2"/>
    <d v="2014-12-31T00:00:00"/>
    <x v="2"/>
    <n v="12"/>
    <n v="31"/>
    <n v="7006000000"/>
    <n v="4946000000"/>
    <n v="1338000000"/>
    <x v="0"/>
    <x v="4"/>
    <s v="Industrials"/>
    <x v="18"/>
    <n v="1338000000"/>
    <n v="2060000000"/>
    <n v="722000000"/>
    <n v="0.29403368541250352"/>
    <n v="0.10305452469312018"/>
  </r>
  <r>
    <n v="1025"/>
    <s v="MAS"/>
    <s v="Year 3"/>
    <d v="2015-12-31T00:00:00"/>
    <x v="3"/>
    <n v="12"/>
    <n v="31"/>
    <n v="7142000000"/>
    <n v="4889000000"/>
    <n v="1339000000"/>
    <x v="0"/>
    <x v="4"/>
    <s v="Industrials"/>
    <x v="18"/>
    <n v="1339000000"/>
    <n v="2253000000"/>
    <n v="914000000"/>
    <n v="0.31545785494259315"/>
    <n v="0.12797535704284513"/>
  </r>
  <r>
    <n v="1026"/>
    <s v="MAS"/>
    <s v="Year 4"/>
    <d v="2016-12-31T00:00:00"/>
    <x v="4"/>
    <n v="12"/>
    <n v="31"/>
    <n v="7357000000"/>
    <n v="4901000000"/>
    <n v="1403000000"/>
    <x v="0"/>
    <x v="4"/>
    <s v="Industrials"/>
    <x v="18"/>
    <n v="1403000000"/>
    <n v="2456000000"/>
    <n v="1053000000"/>
    <n v="0.33383172488786195"/>
    <n v="0.14312899279597663"/>
  </r>
  <r>
    <n v="1027"/>
    <s v="MAT"/>
    <s v="Year 1"/>
    <d v="2012-12-31T00:00:00"/>
    <x v="0"/>
    <n v="12"/>
    <n v="31"/>
    <n v="6420881000"/>
    <n v="3011684000"/>
    <n v="2388182000"/>
    <x v="0"/>
    <x v="4"/>
    <s v="Consumer Discretionary"/>
    <x v="81"/>
    <n v="2388182000"/>
    <n v="3409197000"/>
    <n v="1021015000"/>
    <n v="0.53095470855167692"/>
    <n v="0.15901478317383549"/>
  </r>
  <r>
    <n v="1028"/>
    <s v="MAT"/>
    <s v="Year 2"/>
    <d v="2013-12-31T00:00:00"/>
    <x v="1"/>
    <n v="12"/>
    <n v="31"/>
    <n v="6484892000"/>
    <n v="3006009000"/>
    <n v="2310780000"/>
    <x v="0"/>
    <x v="4"/>
    <s v="Consumer Discretionary"/>
    <x v="81"/>
    <n v="2310780000"/>
    <n v="3478883000"/>
    <n v="1168103000"/>
    <n v="0.53645966656036825"/>
    <n v="0.18012682400878843"/>
  </r>
  <r>
    <n v="1029"/>
    <s v="MAT"/>
    <s v="Year 3"/>
    <d v="2014-12-31T00:00:00"/>
    <x v="2"/>
    <n v="12"/>
    <n v="31"/>
    <n v="6023819000"/>
    <n v="3022797000"/>
    <n v="2347308000"/>
    <x v="0"/>
    <x v="4"/>
    <s v="Consumer Discretionary"/>
    <x v="81"/>
    <n v="2347308000"/>
    <n v="3001022000"/>
    <n v="653714000"/>
    <n v="0.49819259177608088"/>
    <n v="0.10852152098195514"/>
  </r>
  <r>
    <n v="1030"/>
    <s v="MAT"/>
    <s v="Year 4"/>
    <d v="2015-12-31T00:00:00"/>
    <x v="3"/>
    <n v="12"/>
    <n v="31"/>
    <n v="5702613000"/>
    <n v="2896255000"/>
    <n v="2265436000"/>
    <x v="0"/>
    <x v="4"/>
    <s v="Consumer Discretionary"/>
    <x v="81"/>
    <n v="2265436000"/>
    <n v="2806358000"/>
    <n v="540922000"/>
    <n v="0.49211791156089324"/>
    <n v="9.4855112910520137E-2"/>
  </r>
  <r>
    <n v="1031"/>
    <s v="MCD"/>
    <s v="Year 1"/>
    <d v="2012-12-31T00:00:00"/>
    <x v="0"/>
    <n v="12"/>
    <n v="31"/>
    <n v="27567000000"/>
    <n v="16750700000"/>
    <n v="2211700000"/>
    <x v="0"/>
    <x v="4"/>
    <s v="Consumer Discretionary"/>
    <x v="51"/>
    <n v="2211700000"/>
    <n v="10816300000"/>
    <n v="8604600000"/>
    <n v="0.39236405847571376"/>
    <n v="0.31213407334856896"/>
  </r>
  <r>
    <n v="1032"/>
    <s v="MCD"/>
    <s v="Year 2"/>
    <d v="2013-12-31T00:00:00"/>
    <x v="1"/>
    <n v="12"/>
    <n v="31"/>
    <n v="28105700000"/>
    <n v="17203000000"/>
    <n v="2138400000"/>
    <x v="0"/>
    <x v="4"/>
    <s v="Consumer Discretionary"/>
    <x v="51"/>
    <n v="2138400000"/>
    <n v="10902700000"/>
    <n v="8764300000"/>
    <n v="0.38791775333829082"/>
    <n v="0.31183354266216462"/>
  </r>
  <r>
    <n v="1033"/>
    <s v="MCD"/>
    <s v="Year 3"/>
    <d v="2014-12-31T00:00:00"/>
    <x v="2"/>
    <n v="12"/>
    <n v="31"/>
    <n v="27441300000"/>
    <n v="16985600000"/>
    <n v="2506500000"/>
    <x v="0"/>
    <x v="4"/>
    <s v="Consumer Discretionary"/>
    <x v="51"/>
    <n v="2506500000"/>
    <n v="10455700000"/>
    <n v="7949200000"/>
    <n v="0.38102057847113657"/>
    <n v="0.28968015363703614"/>
  </r>
  <r>
    <n v="1034"/>
    <s v="MCD"/>
    <s v="Year 4"/>
    <d v="2015-12-31T00:00:00"/>
    <x v="3"/>
    <n v="12"/>
    <n v="31"/>
    <n v="25413000000"/>
    <n v="15623800000"/>
    <n v="2643700000"/>
    <x v="0"/>
    <x v="4"/>
    <s v="Consumer Discretionary"/>
    <x v="51"/>
    <n v="2643700000"/>
    <n v="9789200000"/>
    <n v="7145500000"/>
    <n v="0.3852044229331445"/>
    <n v="0.28117498917876677"/>
  </r>
  <r>
    <n v="1035"/>
    <s v="MCHP"/>
    <s v="Year 1"/>
    <d v="2013-03-31T00:00:00"/>
    <x v="1"/>
    <n v="3"/>
    <n v="31"/>
    <n v="1581623000"/>
    <n v="743164000"/>
    <n v="261471000"/>
    <x v="270"/>
    <x v="539"/>
    <s v="Information Technology"/>
    <x v="7"/>
    <n v="627731000"/>
    <n v="838459000"/>
    <n v="210728000"/>
    <n v="0.53012569999298187"/>
    <n v="0.13323529058441866"/>
  </r>
  <r>
    <n v="1036"/>
    <s v="MCHP"/>
    <s v="Year 2"/>
    <d v="2014-03-31T00:00:00"/>
    <x v="2"/>
    <n v="3"/>
    <n v="31"/>
    <n v="1931217000"/>
    <n v="802474000"/>
    <n v="267278000"/>
    <x v="271"/>
    <x v="540"/>
    <s v="Information Technology"/>
    <x v="7"/>
    <n v="666855000"/>
    <n v="1128743000"/>
    <n v="461888000"/>
    <n v="0.58447238192290141"/>
    <n v="0.23916939422136405"/>
  </r>
  <r>
    <n v="1037"/>
    <s v="MCHP"/>
    <s v="Year 3"/>
    <d v="2015-03-31T00:00:00"/>
    <x v="3"/>
    <n v="3"/>
    <n v="31"/>
    <n v="2147036000"/>
    <n v="917472000"/>
    <n v="274815000"/>
    <x v="272"/>
    <x v="541"/>
    <s v="Information Technology"/>
    <x v="7"/>
    <n v="801104000"/>
    <n v="1229564000"/>
    <n v="428460000"/>
    <n v="0.57267973149961149"/>
    <n v="0.19955883366650581"/>
  </r>
  <r>
    <n v="1038"/>
    <s v="MCHP"/>
    <s v="Year 4"/>
    <d v="2016-03-31T00:00:00"/>
    <x v="4"/>
    <n v="3"/>
    <n v="31"/>
    <n v="2173334000"/>
    <n v="967870000"/>
    <n v="301670000"/>
    <x v="273"/>
    <x v="542"/>
    <s v="Information Technology"/>
    <x v="7"/>
    <n v="849162000"/>
    <n v="1205464000"/>
    <n v="356302000"/>
    <n v="0.5546611795517854"/>
    <n v="0.16394258774767248"/>
  </r>
  <r>
    <n v="1039"/>
    <s v="MCK"/>
    <s v="Year 1"/>
    <d v="2013-03-31T00:00:00"/>
    <x v="1"/>
    <n v="3"/>
    <n v="31"/>
    <n v="122196000000"/>
    <n v="115315000000"/>
    <n v="4110000000"/>
    <x v="274"/>
    <x v="4"/>
    <s v="Health Care"/>
    <x v="4"/>
    <n v="4543000000"/>
    <n v="6881000000"/>
    <n v="2338000000"/>
    <n v="5.6311172215129823E-2"/>
    <n v="1.9133195849291303E-2"/>
  </r>
  <r>
    <n v="1040"/>
    <s v="MCK"/>
    <s v="Year 2"/>
    <d v="2014-03-31T00:00:00"/>
    <x v="2"/>
    <n v="3"/>
    <n v="31"/>
    <n v="137392000000"/>
    <n v="129040000000"/>
    <n v="5388000000"/>
    <x v="275"/>
    <x v="4"/>
    <s v="Health Care"/>
    <x v="4"/>
    <n v="5845000000"/>
    <n v="8352000000"/>
    <n v="2507000000"/>
    <n v="6.0789565622452524E-2"/>
    <n v="1.8247059508559451E-2"/>
  </r>
  <r>
    <n v="1041"/>
    <s v="MCK"/>
    <s v="Year 3"/>
    <d v="2015-03-31T00:00:00"/>
    <x v="3"/>
    <n v="3"/>
    <n v="31"/>
    <n v="179045000000"/>
    <n v="167634000000"/>
    <n v="7901000000"/>
    <x v="276"/>
    <x v="4"/>
    <s v="Health Care"/>
    <x v="4"/>
    <n v="8293000000"/>
    <n v="11411000000"/>
    <n v="3118000000"/>
    <n v="6.3732581194671734E-2"/>
    <n v="1.7414616437208524E-2"/>
  </r>
  <r>
    <n v="1042"/>
    <s v="MCK"/>
    <s v="Year 4"/>
    <d v="2016-03-31T00:00:00"/>
    <x v="4"/>
    <n v="3"/>
    <n v="31"/>
    <n v="190884000000"/>
    <n v="179468000000"/>
    <n v="7276000000"/>
    <x v="276"/>
    <x v="4"/>
    <s v="Health Care"/>
    <x v="4"/>
    <n v="7668000000"/>
    <n v="11416000000"/>
    <n v="3748000000"/>
    <n v="5.980595544938283E-2"/>
    <n v="1.9634961547327173E-2"/>
  </r>
  <r>
    <n v="1043"/>
    <s v="MCO"/>
    <s v="Year 1"/>
    <d v="2012-12-31T00:00:00"/>
    <x v="0"/>
    <n v="12"/>
    <n v="31"/>
    <n v="2730300000"/>
    <n v="795000000"/>
    <n v="752200000"/>
    <x v="0"/>
    <x v="543"/>
    <s v="Financials"/>
    <x v="97"/>
    <n v="845700000"/>
    <n v="1935300000"/>
    <n v="1089600000"/>
    <n v="0.70882320624107242"/>
    <n v="0.39907702450280191"/>
  </r>
  <r>
    <n v="1044"/>
    <s v="MCO"/>
    <s v="Year 2"/>
    <d v="2013-12-31T00:00:00"/>
    <x v="1"/>
    <n v="12"/>
    <n v="31"/>
    <n v="2972500000"/>
    <n v="822400000"/>
    <n v="822100000"/>
    <x v="0"/>
    <x v="544"/>
    <s v="Financials"/>
    <x v="97"/>
    <n v="915500000"/>
    <n v="2150100000"/>
    <n v="1234600000"/>
    <n v="0.72333052985702273"/>
    <n v="0.41534062237174096"/>
  </r>
  <r>
    <n v="1045"/>
    <s v="MCO"/>
    <s v="Year 3"/>
    <d v="2014-12-31T00:00:00"/>
    <x v="2"/>
    <n v="12"/>
    <n v="31"/>
    <n v="3334300000"/>
    <n v="930300000"/>
    <n v="869300000"/>
    <x v="0"/>
    <x v="545"/>
    <s v="Financials"/>
    <x v="97"/>
    <n v="964900000"/>
    <n v="2404000000"/>
    <n v="1439100000"/>
    <n v="0.72099091263533577"/>
    <n v="0.43160483459796661"/>
  </r>
  <r>
    <n v="1046"/>
    <s v="MCO"/>
    <s v="Year 4"/>
    <d v="2015-12-31T00:00:00"/>
    <x v="3"/>
    <n v="12"/>
    <n v="31"/>
    <n v="3484500000"/>
    <n v="976300000"/>
    <n v="921300000"/>
    <x v="0"/>
    <x v="546"/>
    <s v="Financials"/>
    <x v="97"/>
    <n v="1034800000"/>
    <n v="2508200000"/>
    <n v="1473400000"/>
    <n v="0.71981632945903284"/>
    <n v="0.42284402353278805"/>
  </r>
  <r>
    <n v="1047"/>
    <s v="MDLZ"/>
    <s v="Year 1"/>
    <d v="2012-12-31T00:00:00"/>
    <x v="0"/>
    <n v="12"/>
    <n v="31"/>
    <n v="35015000000"/>
    <n v="21939000000"/>
    <n v="9176000000"/>
    <x v="0"/>
    <x v="547"/>
    <s v="Consumer Staples"/>
    <x v="40"/>
    <n v="9393000000"/>
    <n v="13076000000"/>
    <n v="3683000000"/>
    <n v="0.37343995430529775"/>
    <n v="0.1051834927888048"/>
  </r>
  <r>
    <n v="1048"/>
    <s v="MDLZ"/>
    <s v="Year 2"/>
    <d v="2013-12-31T00:00:00"/>
    <x v="1"/>
    <n v="12"/>
    <n v="31"/>
    <n v="35299000000"/>
    <n v="22189000000"/>
    <n v="8679000000"/>
    <x v="0"/>
    <x v="547"/>
    <s v="Consumer Staples"/>
    <x v="40"/>
    <n v="8896000000"/>
    <n v="13110000000"/>
    <n v="4214000000"/>
    <n v="0.37139862319045869"/>
    <n v="0.11938015241224964"/>
  </r>
  <r>
    <n v="1049"/>
    <s v="MDLZ"/>
    <s v="Year 3"/>
    <d v="2014-12-31T00:00:00"/>
    <x v="2"/>
    <n v="12"/>
    <n v="31"/>
    <n v="34244000000"/>
    <n v="21647000000"/>
    <n v="8457000000"/>
    <x v="0"/>
    <x v="548"/>
    <s v="Consumer Staples"/>
    <x v="40"/>
    <n v="8663000000"/>
    <n v="12597000000"/>
    <n v="3934000000"/>
    <n v="0.36786006307674335"/>
    <n v="0.11488143908421913"/>
  </r>
  <r>
    <n v="1050"/>
    <s v="MDLZ"/>
    <s v="Year 4"/>
    <d v="2015-12-31T00:00:00"/>
    <x v="3"/>
    <n v="12"/>
    <n v="31"/>
    <n v="29636000000"/>
    <n v="18124000000"/>
    <n v="7577000000"/>
    <x v="0"/>
    <x v="549"/>
    <s v="Consumer Staples"/>
    <x v="40"/>
    <n v="7758000000"/>
    <n v="11512000000"/>
    <n v="3754000000"/>
    <n v="0.38844648400593873"/>
    <n v="0.12667026589283303"/>
  </r>
  <r>
    <n v="1051"/>
    <s v="MET"/>
    <s v="Year 1"/>
    <d v="2012-12-31T00:00:00"/>
    <x v="0"/>
    <n v="12"/>
    <n v="31"/>
    <n v="68150000000"/>
    <n v="37987000000"/>
    <n v="9098000000"/>
    <x v="0"/>
    <x v="550"/>
    <s v="Financials"/>
    <x v="12"/>
    <n v="26853000000"/>
    <n v="30163000000"/>
    <n v="3310000000"/>
    <n v="0.44259721203228175"/>
    <n v="4.8569332355099047E-2"/>
  </r>
  <r>
    <n v="1052"/>
    <s v="MET"/>
    <s v="Year 2"/>
    <d v="2013-12-31T00:00:00"/>
    <x v="1"/>
    <n v="12"/>
    <n v="31"/>
    <n v="68199000000"/>
    <n v="38107000000"/>
    <n v="9438000000"/>
    <x v="0"/>
    <x v="551"/>
    <s v="Financials"/>
    <x v="12"/>
    <n v="26040000000"/>
    <n v="30092000000"/>
    <n v="4052000000"/>
    <n v="0.44123814132172023"/>
    <n v="5.9414360914382909E-2"/>
  </r>
  <r>
    <n v="1053"/>
    <s v="MET"/>
    <s v="Year 3"/>
    <d v="2014-12-31T00:00:00"/>
    <x v="2"/>
    <n v="12"/>
    <n v="31"/>
    <n v="73316000000"/>
    <n v="39102000000"/>
    <n v="8319000000"/>
    <x v="0"/>
    <x v="552"/>
    <s v="Financials"/>
    <x v="12"/>
    <n v="25410000000"/>
    <n v="34214000000"/>
    <n v="8804000000"/>
    <n v="0.46666484805499486"/>
    <n v="0.12008292869223634"/>
  </r>
  <r>
    <n v="1054"/>
    <s v="MET"/>
    <s v="Year 4"/>
    <d v="2015-12-31T00:00:00"/>
    <x v="3"/>
    <n v="12"/>
    <n v="31"/>
    <n v="69951000000"/>
    <n v="38714000000"/>
    <n v="6998000000"/>
    <x v="0"/>
    <x v="553"/>
    <s v="Financials"/>
    <x v="12"/>
    <n v="23767000000"/>
    <n v="31237000000"/>
    <n v="7470000000"/>
    <n v="0.44655544595502561"/>
    <n v="0.10678903804091436"/>
  </r>
  <r>
    <n v="1055"/>
    <s v="MHK"/>
    <s v="Year 1"/>
    <d v="2012-12-31T00:00:00"/>
    <x v="0"/>
    <n v="12"/>
    <n v="31"/>
    <n v="5787980000"/>
    <n v="4297922000"/>
    <n v="1110550000"/>
    <x v="0"/>
    <x v="4"/>
    <s v="Consumer Discretionary"/>
    <x v="98"/>
    <n v="1110550000"/>
    <n v="1490058000"/>
    <n v="379508000"/>
    <n v="0.25744007408456837"/>
    <n v="6.5568298439179121E-2"/>
  </r>
  <r>
    <n v="1056"/>
    <s v="MHK"/>
    <s v="Year 2"/>
    <d v="2013-12-31T00:00:00"/>
    <x v="1"/>
    <n v="12"/>
    <n v="31"/>
    <n v="7348754000"/>
    <n v="5427945000"/>
    <n v="1373878000"/>
    <x v="0"/>
    <x v="4"/>
    <s v="Consumer Discretionary"/>
    <x v="98"/>
    <n v="1373878000"/>
    <n v="1920809000"/>
    <n v="546931000"/>
    <n v="0.26137886776452168"/>
    <n v="7.4424997761525294E-2"/>
  </r>
  <r>
    <n v="1057"/>
    <s v="MHK"/>
    <s v="Year 3"/>
    <d v="2014-12-31T00:00:00"/>
    <x v="2"/>
    <n v="12"/>
    <n v="31"/>
    <n v="7803446000"/>
    <n v="5649254000"/>
    <n v="1381396000"/>
    <x v="0"/>
    <x v="4"/>
    <s v="Consumer Discretionary"/>
    <x v="98"/>
    <n v="1381396000"/>
    <n v="2154192000"/>
    <n v="772796000"/>
    <n v="0.27605650119190928"/>
    <n v="9.9032658135905602E-2"/>
  </r>
  <r>
    <n v="1058"/>
    <s v="MHK"/>
    <s v="Year 4"/>
    <d v="2015-12-31T00:00:00"/>
    <x v="3"/>
    <n v="12"/>
    <n v="31"/>
    <n v="8071563000"/>
    <n v="5660877000"/>
    <n v="1573120000"/>
    <x v="0"/>
    <x v="4"/>
    <s v="Consumer Discretionary"/>
    <x v="98"/>
    <n v="1573120000"/>
    <n v="2410686000"/>
    <n v="837566000"/>
    <n v="0.29866408773616704"/>
    <n v="0.10376751070393678"/>
  </r>
  <r>
    <n v="1059"/>
    <s v="MJN"/>
    <s v="Year 1"/>
    <d v="2012-12-31T00:00:00"/>
    <x v="0"/>
    <n v="12"/>
    <n v="31"/>
    <n v="3901300000"/>
    <n v="1503800000"/>
    <n v="1457300000"/>
    <x v="277"/>
    <x v="4"/>
    <s v="Consumer Staples"/>
    <x v="40"/>
    <n v="1557400000"/>
    <n v="2397500000"/>
    <n v="840100000"/>
    <n v="0.61453874349575788"/>
    <n v="0.21533847691795044"/>
  </r>
  <r>
    <n v="1060"/>
    <s v="MJN"/>
    <s v="Year 2"/>
    <d v="2013-12-31T00:00:00"/>
    <x v="1"/>
    <n v="12"/>
    <n v="31"/>
    <n v="4200700000"/>
    <n v="1528500000"/>
    <n v="1548600000"/>
    <x v="278"/>
    <x v="4"/>
    <s v="Consumer Staples"/>
    <x v="40"/>
    <n v="1648800000"/>
    <n v="2672200000"/>
    <n v="1023400000"/>
    <n v="0.63613207322589094"/>
    <n v="0.24362606232294617"/>
  </r>
  <r>
    <n v="1061"/>
    <s v="MJN"/>
    <s v="Year 3"/>
    <d v="2014-12-31T00:00:00"/>
    <x v="2"/>
    <n v="12"/>
    <n v="31"/>
    <n v="4409300000"/>
    <n v="1700600000"/>
    <n v="1617600000"/>
    <x v="279"/>
    <x v="4"/>
    <s v="Consumer Staples"/>
    <x v="40"/>
    <n v="1732700000"/>
    <n v="2708700000"/>
    <n v="976000000"/>
    <n v="0.61431519742362739"/>
    <n v="0.22135032771641758"/>
  </r>
  <r>
    <n v="1062"/>
    <s v="MJN"/>
    <s v="Year 4"/>
    <d v="2015-12-31T00:00:00"/>
    <x v="3"/>
    <n v="12"/>
    <n v="31"/>
    <n v="4071300000"/>
    <n v="1455300000"/>
    <n v="1532400000"/>
    <x v="280"/>
    <x v="4"/>
    <s v="Consumer Staples"/>
    <x v="40"/>
    <n v="1640800000"/>
    <n v="2616000000"/>
    <n v="975200000"/>
    <n v="0.64254660673494945"/>
    <n v="0.23953037113452705"/>
  </r>
  <r>
    <n v="1063"/>
    <s v="MKC"/>
    <s v="Year 1"/>
    <d v="2013-11-30T00:00:00"/>
    <x v="1"/>
    <n v="11"/>
    <n v="30"/>
    <n v="4123400000"/>
    <n v="2457600000"/>
    <n v="1090300000"/>
    <x v="0"/>
    <x v="4"/>
    <s v="Consumer Staples"/>
    <x v="40"/>
    <n v="1090300000"/>
    <n v="1665800000"/>
    <n v="575500000"/>
    <n v="0.40398700101857687"/>
    <n v="0.13956928748120484"/>
  </r>
  <r>
    <n v="1064"/>
    <s v="MKC"/>
    <s v="Year 2"/>
    <d v="2014-11-30T00:00:00"/>
    <x v="2"/>
    <n v="11"/>
    <n v="30"/>
    <n v="4243200000"/>
    <n v="2513000000"/>
    <n v="1122000000"/>
    <x v="0"/>
    <x v="4"/>
    <s v="Consumer Staples"/>
    <x v="40"/>
    <n v="1122000000"/>
    <n v="1730200000"/>
    <n v="608200000"/>
    <n v="0.40775829562594268"/>
    <n v="0.14333521870286575"/>
  </r>
  <r>
    <n v="1065"/>
    <s v="MKC"/>
    <s v="Year 3"/>
    <d v="2015-11-30T00:00:00"/>
    <x v="3"/>
    <n v="11"/>
    <n v="30"/>
    <n v="4296300000"/>
    <n v="2559000000"/>
    <n v="1127400000"/>
    <x v="0"/>
    <x v="4"/>
    <s v="Consumer Staples"/>
    <x v="40"/>
    <n v="1127400000"/>
    <n v="1737300000"/>
    <n v="609900000"/>
    <n v="0.40437120312827313"/>
    <n v="0.14195936037986173"/>
  </r>
  <r>
    <n v="1066"/>
    <s v="MKC"/>
    <s v="Year 4"/>
    <d v="2016-11-30T00:00:00"/>
    <x v="4"/>
    <n v="11"/>
    <n v="30"/>
    <n v="4411500000"/>
    <n v="2579800000"/>
    <n v="1175000000"/>
    <x v="0"/>
    <x v="4"/>
    <s v="Consumer Staples"/>
    <x v="40"/>
    <n v="1175000000"/>
    <n v="1831700000"/>
    <n v="656700000"/>
    <n v="0.4152102459480902"/>
    <n v="0.14886093165589936"/>
  </r>
  <r>
    <n v="1067"/>
    <s v="MLM"/>
    <s v="Year 1"/>
    <d v="2012-12-31T00:00:00"/>
    <x v="0"/>
    <n v="12"/>
    <n v="31"/>
    <n v="2031901000"/>
    <n v="1704767000"/>
    <n v="135824000"/>
    <x v="0"/>
    <x v="4"/>
    <s v="Materials"/>
    <x v="99"/>
    <n v="135824000"/>
    <n v="327134000"/>
    <n v="191310000"/>
    <n v="0.16099898567892823"/>
    <n v="9.4153209236079907E-2"/>
  </r>
  <r>
    <n v="1068"/>
    <s v="MLM"/>
    <s v="Year 2"/>
    <d v="2013-12-31T00:00:00"/>
    <x v="1"/>
    <n v="12"/>
    <n v="31"/>
    <n v="2155551000"/>
    <n v="1791594000"/>
    <n v="145298000"/>
    <x v="0"/>
    <x v="4"/>
    <s v="Materials"/>
    <x v="99"/>
    <n v="145298000"/>
    <n v="363957000"/>
    <n v="218659000"/>
    <n v="0.16884638776813909"/>
    <n v="0.10143995665145478"/>
  </r>
  <r>
    <n v="1069"/>
    <s v="MLM"/>
    <s v="Year 3"/>
    <d v="2014-12-31T00:00:00"/>
    <x v="2"/>
    <n v="12"/>
    <n v="31"/>
    <n v="2957951000"/>
    <n v="2435591000"/>
    <n v="164596000"/>
    <x v="0"/>
    <x v="4"/>
    <s v="Materials"/>
    <x v="99"/>
    <n v="164596000"/>
    <n v="522360000"/>
    <n v="357764000"/>
    <n v="0.17659521743260786"/>
    <n v="0.12094994136143566"/>
  </r>
  <r>
    <n v="1070"/>
    <s v="MLM"/>
    <s v="Year 4"/>
    <d v="2015-12-31T00:00:00"/>
    <x v="3"/>
    <n v="12"/>
    <n v="31"/>
    <n v="3539570000"/>
    <n v="2817803000"/>
    <n v="233887000"/>
    <x v="0"/>
    <x v="4"/>
    <s v="Materials"/>
    <x v="99"/>
    <n v="233887000"/>
    <n v="721767000"/>
    <n v="487880000"/>
    <n v="0.20391375223544106"/>
    <n v="0.13783595182465666"/>
  </r>
  <r>
    <n v="1071"/>
    <s v="MMC"/>
    <s v="Year 1"/>
    <d v="2012-12-31T00:00:00"/>
    <x v="0"/>
    <n v="12"/>
    <n v="31"/>
    <n v="11924000000"/>
    <n v="0"/>
    <n v="7134000000"/>
    <x v="0"/>
    <x v="554"/>
    <s v="Financials"/>
    <x v="100"/>
    <n v="10095000000"/>
    <n v="11924000000"/>
    <n v="1829000000"/>
    <n v="1"/>
    <n v="0.15338812479033881"/>
  </r>
  <r>
    <n v="1072"/>
    <s v="MMC"/>
    <s v="Year 2"/>
    <d v="2013-12-31T00:00:00"/>
    <x v="1"/>
    <n v="12"/>
    <n v="31"/>
    <n v="12261000000"/>
    <n v="0"/>
    <n v="7226000000"/>
    <x v="0"/>
    <x v="555"/>
    <s v="Financials"/>
    <x v="100"/>
    <n v="10184000000"/>
    <n v="12261000000"/>
    <n v="2077000000"/>
    <n v="1"/>
    <n v="0.16939890710382513"/>
  </r>
  <r>
    <n v="1073"/>
    <s v="MMC"/>
    <s v="Year 3"/>
    <d v="2014-12-31T00:00:00"/>
    <x v="2"/>
    <n v="12"/>
    <n v="31"/>
    <n v="12951000000"/>
    <n v="0"/>
    <n v="7515000000"/>
    <x v="0"/>
    <x v="556"/>
    <s v="Financials"/>
    <x v="100"/>
    <n v="10650000000"/>
    <n v="12951000000"/>
    <n v="2301000000"/>
    <n v="1"/>
    <n v="0.17766967801714154"/>
  </r>
  <r>
    <n v="1074"/>
    <s v="MMC"/>
    <s v="Year 4"/>
    <d v="2015-12-31T00:00:00"/>
    <x v="3"/>
    <n v="12"/>
    <n v="31"/>
    <n v="12893000000"/>
    <n v="0"/>
    <n v="7334000000"/>
    <x v="0"/>
    <x v="557"/>
    <s v="Financials"/>
    <x v="100"/>
    <n v="10474000000"/>
    <n v="12893000000"/>
    <n v="2419000000"/>
    <n v="1"/>
    <n v="0.18762118979291087"/>
  </r>
  <r>
    <n v="1075"/>
    <s v="MMM"/>
    <s v="Year 1"/>
    <d v="2013-12-31T00:00:00"/>
    <x v="1"/>
    <n v="12"/>
    <n v="31"/>
    <n v="30871000000"/>
    <n v="16106000000"/>
    <n v="6384000000"/>
    <x v="281"/>
    <x v="4"/>
    <s v="Industrials"/>
    <x v="53"/>
    <n v="8099000000"/>
    <n v="14765000000"/>
    <n v="6666000000"/>
    <n v="0.47828058695863429"/>
    <n v="0.21593080884972951"/>
  </r>
  <r>
    <n v="1076"/>
    <s v="MMM"/>
    <s v="Year 2"/>
    <d v="2014-12-31T00:00:00"/>
    <x v="2"/>
    <n v="12"/>
    <n v="31"/>
    <n v="31821000000"/>
    <n v="16447000000"/>
    <n v="6469000000"/>
    <x v="282"/>
    <x v="4"/>
    <s v="Industrials"/>
    <x v="53"/>
    <n v="8239000000"/>
    <n v="15374000000"/>
    <n v="7135000000"/>
    <n v="0.48314006473712323"/>
    <n v="0.2242229973916596"/>
  </r>
  <r>
    <n v="1077"/>
    <s v="MMM"/>
    <s v="Year 3"/>
    <d v="2015-12-31T00:00:00"/>
    <x v="3"/>
    <n v="12"/>
    <n v="31"/>
    <n v="30274000000"/>
    <n v="15383000000"/>
    <n v="6182000000"/>
    <x v="283"/>
    <x v="4"/>
    <s v="Industrials"/>
    <x v="53"/>
    <n v="7945000000"/>
    <n v="14891000000"/>
    <n v="6946000000"/>
    <n v="0.49187421549844756"/>
    <n v="0.22943780141375439"/>
  </r>
  <r>
    <n v="1078"/>
    <s v="MMM"/>
    <s v="Year 4"/>
    <d v="2016-12-31T00:00:00"/>
    <x v="4"/>
    <n v="12"/>
    <n v="31"/>
    <n v="30109000000"/>
    <n v="15040000000"/>
    <n v="6111000000"/>
    <x v="284"/>
    <x v="4"/>
    <s v="Industrials"/>
    <x v="53"/>
    <n v="7846000000"/>
    <n v="15069000000"/>
    <n v="7223000000"/>
    <n v="0.50048158357966055"/>
    <n v="0.23989504799229466"/>
  </r>
  <r>
    <n v="1079"/>
    <s v="MNST"/>
    <s v="Year 1"/>
    <d v="2012-12-31T00:00:00"/>
    <x v="0"/>
    <n v="12"/>
    <n v="31"/>
    <n v="2060702000"/>
    <n v="995046000"/>
    <n v="0"/>
    <x v="0"/>
    <x v="4"/>
    <s v="Consumer Staples"/>
    <x v="69"/>
    <n v="0"/>
    <n v="1065656000"/>
    <n v="1065656000"/>
    <n v="0.51713251115396597"/>
    <n v="0.51713251115396597"/>
  </r>
  <r>
    <n v="1080"/>
    <s v="MNST"/>
    <s v="Year 2"/>
    <d v="2013-12-31T00:00:00"/>
    <x v="1"/>
    <n v="12"/>
    <n v="31"/>
    <n v="2246428000"/>
    <n v="1073497000"/>
    <n v="0"/>
    <x v="0"/>
    <x v="4"/>
    <s v="Consumer Staples"/>
    <x v="69"/>
    <n v="0"/>
    <n v="1172931000"/>
    <n v="1172931000"/>
    <n v="0.52213157955652267"/>
    <n v="0.52213157955652267"/>
  </r>
  <r>
    <n v="1081"/>
    <s v="MNST"/>
    <s v="Year 3"/>
    <d v="2014-12-31T00:00:00"/>
    <x v="2"/>
    <n v="12"/>
    <n v="31"/>
    <n v="2464867000"/>
    <n v="1125057000"/>
    <n v="0"/>
    <x v="0"/>
    <x v="4"/>
    <s v="Consumer Staples"/>
    <x v="69"/>
    <n v="0"/>
    <n v="1339810000"/>
    <n v="1339810000"/>
    <n v="0.54356279669450724"/>
    <n v="0.54356279669450724"/>
  </r>
  <r>
    <n v="1082"/>
    <s v="MNST"/>
    <s v="Year 4"/>
    <d v="2015-12-31T00:00:00"/>
    <x v="3"/>
    <n v="12"/>
    <n v="31"/>
    <n v="2722564000"/>
    <n v="1090263000"/>
    <n v="0"/>
    <x v="0"/>
    <x v="4"/>
    <s v="Consumer Staples"/>
    <x v="69"/>
    <n v="0"/>
    <n v="1632301000"/>
    <n v="1632301000"/>
    <n v="0.59954550196065182"/>
    <n v="0.59954550196065182"/>
  </r>
  <r>
    <n v="1083"/>
    <s v="MO"/>
    <s v="Year 1"/>
    <d v="2012-12-31T00:00:00"/>
    <x v="0"/>
    <n v="12"/>
    <n v="31"/>
    <n v="24618000000"/>
    <n v="15055000000"/>
    <n v="2249000000"/>
    <x v="0"/>
    <x v="4"/>
    <s v="Consumer Staples"/>
    <x v="101"/>
    <n v="2249000000"/>
    <n v="9563000000"/>
    <n v="7314000000"/>
    <n v="0.38845560159233083"/>
    <n v="0.29709968315866442"/>
  </r>
  <r>
    <n v="1084"/>
    <s v="MO"/>
    <s v="Year 2"/>
    <d v="2013-12-31T00:00:00"/>
    <x v="1"/>
    <n v="12"/>
    <n v="31"/>
    <n v="24466000000"/>
    <n v="14009000000"/>
    <n v="2362000000"/>
    <x v="0"/>
    <x v="4"/>
    <s v="Consumer Staples"/>
    <x v="101"/>
    <n v="2362000000"/>
    <n v="10457000000"/>
    <n v="8095000000"/>
    <n v="0.42740946619798903"/>
    <n v="0.33086732608517944"/>
  </r>
  <r>
    <n v="1085"/>
    <s v="MO"/>
    <s v="Year 3"/>
    <d v="2014-12-31T00:00:00"/>
    <x v="2"/>
    <n v="12"/>
    <n v="31"/>
    <n v="24522000000"/>
    <n v="14362000000"/>
    <n v="2541000000"/>
    <x v="0"/>
    <x v="4"/>
    <s v="Consumer Staples"/>
    <x v="101"/>
    <n v="2541000000"/>
    <n v="10160000000"/>
    <n v="7619000000"/>
    <n v="0.41432183345567242"/>
    <n v="0.31070059538373707"/>
  </r>
  <r>
    <n v="1086"/>
    <s v="MO"/>
    <s v="Year 4"/>
    <d v="2015-12-31T00:00:00"/>
    <x v="3"/>
    <n v="12"/>
    <n v="31"/>
    <n v="25434000000"/>
    <n v="14320000000"/>
    <n v="2749000000"/>
    <x v="0"/>
    <x v="4"/>
    <s v="Consumer Staples"/>
    <x v="101"/>
    <n v="2749000000"/>
    <n v="11114000000"/>
    <n v="8365000000"/>
    <n v="0.43697412911850275"/>
    <n v="0.32889046158685226"/>
  </r>
  <r>
    <n v="1087"/>
    <s v="MON"/>
    <s v="Year 1"/>
    <d v="2013-08-31T00:00:00"/>
    <x v="1"/>
    <n v="8"/>
    <n v="31"/>
    <n v="14861000000"/>
    <n v="7208000000"/>
    <n v="2550000000"/>
    <x v="285"/>
    <x v="4"/>
    <s v="Materials"/>
    <x v="45"/>
    <n v="4083000000"/>
    <n v="7653000000"/>
    <n v="3570000000"/>
    <n v="0.51497207455756677"/>
    <n v="0.24022609514837495"/>
  </r>
  <r>
    <n v="1088"/>
    <s v="MON"/>
    <s v="Year 2"/>
    <d v="2014-08-31T00:00:00"/>
    <x v="2"/>
    <n v="8"/>
    <n v="31"/>
    <n v="15855000000"/>
    <n v="7281000000"/>
    <n v="2774000000"/>
    <x v="286"/>
    <x v="4"/>
    <s v="Materials"/>
    <x v="45"/>
    <n v="4499000000"/>
    <n v="8574000000"/>
    <n v="4075000000"/>
    <n v="0.54077578051087982"/>
    <n v="0.25701671397035636"/>
  </r>
  <r>
    <n v="1089"/>
    <s v="MON"/>
    <s v="Year 3"/>
    <d v="2015-08-31T00:00:00"/>
    <x v="3"/>
    <n v="8"/>
    <n v="31"/>
    <n v="15001000000"/>
    <n v="6819000000"/>
    <n v="2686000000"/>
    <x v="287"/>
    <x v="4"/>
    <s v="Materials"/>
    <x v="45"/>
    <n v="4266000000"/>
    <n v="8182000000"/>
    <n v="3916000000"/>
    <n v="0.54543030464635689"/>
    <n v="0.26104926338244117"/>
  </r>
  <r>
    <n v="1090"/>
    <s v="MON"/>
    <s v="Year 4"/>
    <d v="2016-08-31T00:00:00"/>
    <x v="4"/>
    <n v="8"/>
    <n v="31"/>
    <n v="13502000000"/>
    <n v="6485000000"/>
    <n v="2833000000"/>
    <x v="288"/>
    <x v="4"/>
    <s v="Materials"/>
    <x v="45"/>
    <n v="4345000000"/>
    <n v="7017000000"/>
    <n v="2672000000"/>
    <n v="0.51970078506887862"/>
    <n v="0.19789660790993926"/>
  </r>
  <r>
    <n v="1091"/>
    <s v="MOS"/>
    <s v="Year 1"/>
    <d v="2013-05-31T00:00:00"/>
    <x v="1"/>
    <n v="5"/>
    <n v="31"/>
    <n v="9974100000"/>
    <n v="7213900000"/>
    <n v="550600000"/>
    <x v="0"/>
    <x v="4"/>
    <s v="Materials"/>
    <x v="45"/>
    <n v="550600000"/>
    <n v="2760200000"/>
    <n v="2209600000"/>
    <n v="0.27673674817778049"/>
    <n v="0.22153377247069911"/>
  </r>
  <r>
    <n v="1092"/>
    <s v="MOS"/>
    <s v="Year 2"/>
    <d v="2014-12-31T00:00:00"/>
    <x v="2"/>
    <n v="12"/>
    <n v="31"/>
    <n v="9055800000"/>
    <n v="7129200000"/>
    <n v="505800000"/>
    <x v="0"/>
    <x v="4"/>
    <s v="Materials"/>
    <x v="45"/>
    <n v="505800000"/>
    <n v="1926600000"/>
    <n v="1420800000"/>
    <n v="0.21274763135228247"/>
    <n v="0.15689392433578481"/>
  </r>
  <r>
    <n v="1093"/>
    <s v="MOS"/>
    <s v="Year 3"/>
    <d v="2015-12-31T00:00:00"/>
    <x v="3"/>
    <n v="12"/>
    <n v="31"/>
    <n v="8895300000"/>
    <n v="7177400000"/>
    <n v="439100000"/>
    <x v="0"/>
    <x v="4"/>
    <s v="Materials"/>
    <x v="45"/>
    <n v="439100000"/>
    <n v="1717900000"/>
    <n v="1278800000"/>
    <n v="0.1931244589839578"/>
    <n v="0.14376131215360921"/>
  </r>
  <r>
    <n v="1094"/>
    <s v="MOS"/>
    <s v="Year 4"/>
    <d v="2016-12-31T00:00:00"/>
    <x v="4"/>
    <n v="12"/>
    <n v="31"/>
    <n v="7162800000"/>
    <n v="6352800000"/>
    <n v="491000000"/>
    <x v="0"/>
    <x v="4"/>
    <s v="Materials"/>
    <x v="45"/>
    <n v="491000000"/>
    <n v="810000000"/>
    <n v="319000000"/>
    <n v="0.11308426872172894"/>
    <n v="4.4535656447199416E-2"/>
  </r>
  <r>
    <n v="1095"/>
    <s v="MPC"/>
    <s v="Year 1"/>
    <d v="2012-12-31T00:00:00"/>
    <x v="0"/>
    <n v="12"/>
    <n v="31"/>
    <n v="82243000000"/>
    <n v="68948000000"/>
    <n v="7202000000"/>
    <x v="0"/>
    <x v="558"/>
    <s v="Energy"/>
    <x v="92"/>
    <n v="8197000000"/>
    <n v="13295000000"/>
    <n v="5098000000"/>
    <n v="0.16165509526646649"/>
    <n v="6.198703841056382E-2"/>
  </r>
  <r>
    <n v="1096"/>
    <s v="MPC"/>
    <s v="Year 2"/>
    <d v="2013-12-31T00:00:00"/>
    <x v="1"/>
    <n v="12"/>
    <n v="31"/>
    <n v="100160000000"/>
    <n v="87758000000"/>
    <n v="7851000000"/>
    <x v="0"/>
    <x v="559"/>
    <s v="Energy"/>
    <x v="92"/>
    <n v="9071000000"/>
    <n v="12402000000"/>
    <n v="3331000000"/>
    <n v="0.12382188498402558"/>
    <n v="3.3256789137380192E-2"/>
  </r>
  <r>
    <n v="1097"/>
    <s v="MPC"/>
    <s v="Year 3"/>
    <d v="2014-12-31T00:00:00"/>
    <x v="2"/>
    <n v="12"/>
    <n v="31"/>
    <n v="97817000000"/>
    <n v="84275000000"/>
    <n v="8450000000"/>
    <x v="0"/>
    <x v="560"/>
    <s v="Energy"/>
    <x v="92"/>
    <n v="9776000000"/>
    <n v="13542000000"/>
    <n v="3766000000"/>
    <n v="0.13844219307482342"/>
    <n v="3.8500465154318778E-2"/>
  </r>
  <r>
    <n v="1098"/>
    <s v="MPC"/>
    <s v="Year 4"/>
    <d v="2015-12-31T00:00:00"/>
    <x v="3"/>
    <n v="12"/>
    <n v="31"/>
    <n v="72051000000"/>
    <n v="55891000000"/>
    <n v="10029000000"/>
    <x v="0"/>
    <x v="561"/>
    <s v="Energy"/>
    <x v="92"/>
    <n v="11675000000"/>
    <n v="16160000000"/>
    <n v="4485000000"/>
    <n v="0.22428557549513539"/>
    <n v="6.2247574634633804E-2"/>
  </r>
  <r>
    <n v="1099"/>
    <s v="MRK"/>
    <s v="Year 1"/>
    <d v="2012-12-31T00:00:00"/>
    <x v="0"/>
    <n v="12"/>
    <n v="31"/>
    <n v="47267000000"/>
    <n v="16446000000"/>
    <n v="12776000000"/>
    <x v="289"/>
    <x v="4"/>
    <s v="Health Care"/>
    <x v="3"/>
    <n v="20944000000"/>
    <n v="30821000000"/>
    <n v="9877000000"/>
    <n v="0.65206169208961851"/>
    <n v="0.20896185499397044"/>
  </r>
  <r>
    <n v="1100"/>
    <s v="MRK"/>
    <s v="Year 2"/>
    <d v="2013-12-31T00:00:00"/>
    <x v="1"/>
    <n v="12"/>
    <n v="31"/>
    <n v="44033000000"/>
    <n v="16954000000"/>
    <n v="11911000000"/>
    <x v="290"/>
    <x v="4"/>
    <s v="Health Care"/>
    <x v="3"/>
    <n v="19414000000"/>
    <n v="27079000000"/>
    <n v="7665000000"/>
    <n v="0.6149705902391388"/>
    <n v="0.17407398996207391"/>
  </r>
  <r>
    <n v="1101"/>
    <s v="MRK"/>
    <s v="Year 3"/>
    <d v="2014-12-31T00:00:00"/>
    <x v="2"/>
    <n v="12"/>
    <n v="31"/>
    <n v="42237000000"/>
    <n v="16768000000"/>
    <n v="11606000000"/>
    <x v="291"/>
    <x v="4"/>
    <s v="Health Care"/>
    <x v="3"/>
    <n v="18786000000"/>
    <n v="25469000000"/>
    <n v="6683000000"/>
    <n v="0.60300210715723179"/>
    <n v="0.15822619977744631"/>
  </r>
  <r>
    <n v="1102"/>
    <s v="MRK"/>
    <s v="Year 4"/>
    <d v="2015-12-31T00:00:00"/>
    <x v="3"/>
    <n v="12"/>
    <n v="31"/>
    <n v="39498000000"/>
    <n v="14934000000"/>
    <n v="10313000000"/>
    <x v="292"/>
    <x v="4"/>
    <s v="Health Care"/>
    <x v="3"/>
    <n v="17017000000"/>
    <n v="24564000000"/>
    <n v="7547000000"/>
    <n v="0.62190490657754816"/>
    <n v="0.19107296571978327"/>
  </r>
  <r>
    <n v="1103"/>
    <s v="MRO"/>
    <s v="Year 1"/>
    <d v="2012-12-31T00:00:00"/>
    <x v="0"/>
    <n v="12"/>
    <n v="31"/>
    <n v="11966000000"/>
    <n v="2079000000"/>
    <n v="4017000000"/>
    <x v="0"/>
    <x v="562"/>
    <s v="Energy"/>
    <x v="27"/>
    <n v="6025000000"/>
    <n v="9887000000"/>
    <n v="3862000000"/>
    <n v="0.82625773023566773"/>
    <n v="0.32274778539194382"/>
  </r>
  <r>
    <n v="1104"/>
    <s v="MRO"/>
    <s v="Year 2"/>
    <d v="2013-12-31T00:00:00"/>
    <x v="1"/>
    <n v="12"/>
    <n v="31"/>
    <n v="11325000000"/>
    <n v="2156000000"/>
    <n v="3469000000"/>
    <x v="0"/>
    <x v="563"/>
    <s v="Energy"/>
    <x v="27"/>
    <n v="5969000000"/>
    <n v="9169000000"/>
    <n v="3200000000"/>
    <n v="0.80962472406181019"/>
    <n v="0.282560706401766"/>
  </r>
  <r>
    <n v="1105"/>
    <s v="MRO"/>
    <s v="Year 3"/>
    <d v="2014-12-31T00:00:00"/>
    <x v="2"/>
    <n v="12"/>
    <n v="31"/>
    <n v="10846000000"/>
    <n v="2246000000"/>
    <n v="3627000000"/>
    <x v="0"/>
    <x v="564"/>
    <s v="Energy"/>
    <x v="27"/>
    <n v="6488000000"/>
    <n v="8600000000"/>
    <n v="2112000000"/>
    <n v="0.79291904849714179"/>
    <n v="0.1947261663286004"/>
  </r>
  <r>
    <n v="1106"/>
    <s v="MRO"/>
    <s v="Year 4"/>
    <d v="2015-12-31T00:00:00"/>
    <x v="3"/>
    <n v="12"/>
    <n v="31"/>
    <n v="5522000000"/>
    <n v="1694000000"/>
    <n v="1831000000"/>
    <x v="0"/>
    <x v="565"/>
    <s v="Energy"/>
    <x v="27"/>
    <n v="4788000000"/>
    <n v="3828000000"/>
    <n v="-960000000"/>
    <n v="0.69322709163346619"/>
    <n v="-0.17385005432814199"/>
  </r>
  <r>
    <n v="1107"/>
    <s v="MSFT"/>
    <s v="Year 1"/>
    <d v="2013-06-30T00:00:00"/>
    <x v="1"/>
    <n v="6"/>
    <n v="30"/>
    <n v="77849000000"/>
    <n v="20385000000"/>
    <n v="20289000000"/>
    <x v="293"/>
    <x v="4"/>
    <s v="Information Technology"/>
    <x v="102"/>
    <n v="30700000000"/>
    <n v="57464000000"/>
    <n v="26764000000"/>
    <n v="0.73814692545825888"/>
    <n v="0.34379375457616668"/>
  </r>
  <r>
    <n v="1108"/>
    <s v="MSFT"/>
    <s v="Year 2"/>
    <d v="2014-06-30T00:00:00"/>
    <x v="2"/>
    <n v="6"/>
    <n v="30"/>
    <n v="86833000000"/>
    <n v="27078000000"/>
    <n v="20488000000"/>
    <x v="294"/>
    <x v="4"/>
    <s v="Information Technology"/>
    <x v="102"/>
    <n v="31869000000"/>
    <n v="59755000000"/>
    <n v="27886000000"/>
    <n v="0.68816003132449644"/>
    <n v="0.32114518673776099"/>
  </r>
  <r>
    <n v="1109"/>
    <s v="MSFT"/>
    <s v="Year 3"/>
    <d v="2015-06-30T00:00:00"/>
    <x v="3"/>
    <n v="6"/>
    <n v="30"/>
    <n v="93580000000"/>
    <n v="33038000000"/>
    <n v="20324000000"/>
    <x v="295"/>
    <x v="4"/>
    <s v="Information Technology"/>
    <x v="102"/>
    <n v="32370000000"/>
    <n v="60542000000"/>
    <n v="28172000000"/>
    <n v="0.64695447745244716"/>
    <n v="0.30104723231459712"/>
  </r>
  <r>
    <n v="1110"/>
    <s v="MSFT"/>
    <s v="Year 4"/>
    <d v="2016-06-30T00:00:00"/>
    <x v="4"/>
    <n v="6"/>
    <n v="30"/>
    <n v="85320000000"/>
    <n v="32780000000"/>
    <n v="19260000000"/>
    <x v="296"/>
    <x v="4"/>
    <s v="Information Technology"/>
    <x v="102"/>
    <n v="31248000000"/>
    <n v="52540000000"/>
    <n v="21292000000"/>
    <n v="0.61579934364744493"/>
    <n v="0.24955461790904829"/>
  </r>
  <r>
    <n v="1111"/>
    <s v="MTB"/>
    <s v="Year 1"/>
    <d v="2012-12-31T00:00:00"/>
    <x v="0"/>
    <n v="12"/>
    <n v="31"/>
    <n v="4608955000"/>
    <n v="116586000"/>
    <n v="2448629000"/>
    <x v="0"/>
    <x v="566"/>
    <s v="Financials"/>
    <x v="35"/>
    <n v="2713260000"/>
    <n v="4492369000"/>
    <n v="1779109000"/>
    <n v="0.97470446120649912"/>
    <n v="0.38601136266246905"/>
  </r>
  <r>
    <n v="1112"/>
    <s v="MTB"/>
    <s v="Year 2"/>
    <d v="2013-12-31T00:00:00"/>
    <x v="1"/>
    <n v="12"/>
    <n v="31"/>
    <n v="4822539000"/>
    <n v="83692000"/>
    <n v="2540954000"/>
    <x v="0"/>
    <x v="567"/>
    <s v="Financials"/>
    <x v="35"/>
    <n v="2772866000"/>
    <n v="4738847000"/>
    <n v="1965981000"/>
    <n v="0.98264565615747224"/>
    <n v="0.40766513241261504"/>
  </r>
  <r>
    <n v="1113"/>
    <s v="MTB"/>
    <s v="Year 3"/>
    <d v="2014-12-31T00:00:00"/>
    <x v="2"/>
    <n v="12"/>
    <n v="31"/>
    <n v="4736150000"/>
    <n v="63083000"/>
    <n v="2655650000"/>
    <x v="0"/>
    <x v="568"/>
    <s v="Financials"/>
    <x v="35"/>
    <n v="2813474000"/>
    <n v="4673067000"/>
    <n v="1859593000"/>
    <n v="0.98668053165545855"/>
    <n v="0.39263811323543385"/>
  </r>
  <r>
    <n v="1114"/>
    <s v="MTB"/>
    <s v="Year 4"/>
    <d v="2015-12-31T00:00:00"/>
    <x v="3"/>
    <n v="12"/>
    <n v="31"/>
    <n v="4995881000"/>
    <n v="73814000"/>
    <n v="2796508000"/>
    <x v="0"/>
    <x v="569"/>
    <s v="Financials"/>
    <x v="35"/>
    <n v="2992932000"/>
    <n v="4922067000"/>
    <n v="1929135000"/>
    <n v="0.98522502837837811"/>
    <n v="0.38614510633860172"/>
  </r>
  <r>
    <n v="1115"/>
    <s v="MTD"/>
    <s v="Year 1"/>
    <d v="2013-12-31T00:00:00"/>
    <x v="1"/>
    <n v="12"/>
    <n v="31"/>
    <n v="2378972000"/>
    <n v="1097041000"/>
    <n v="692693000"/>
    <x v="297"/>
    <x v="570"/>
    <s v="Health Care"/>
    <x v="88"/>
    <n v="833578000"/>
    <n v="1281931000"/>
    <n v="448353000"/>
    <n v="0.53885922154611321"/>
    <n v="0.18846501766309146"/>
  </r>
  <r>
    <n v="1116"/>
    <s v="MTD"/>
    <s v="Year 2"/>
    <d v="2014-12-31T00:00:00"/>
    <x v="2"/>
    <n v="12"/>
    <n v="31"/>
    <n v="2485983000"/>
    <n v="1127233000"/>
    <n v="728582000"/>
    <x v="298"/>
    <x v="571"/>
    <s v="Health Care"/>
    <x v="88"/>
    <n v="881064000"/>
    <n v="1358750000"/>
    <n v="477686000"/>
    <n v="0.54656447771364491"/>
    <n v="0.19215175646816571"/>
  </r>
  <r>
    <n v="1117"/>
    <s v="MTD"/>
    <s v="Year 3"/>
    <d v="2015-12-31T00:00:00"/>
    <x v="3"/>
    <n v="12"/>
    <n v="31"/>
    <n v="2395447000"/>
    <n v="1043454000"/>
    <n v="700810000"/>
    <x v="299"/>
    <x v="572"/>
    <s v="Health Care"/>
    <x v="88"/>
    <n v="850837000"/>
    <n v="1351993000"/>
    <n v="501156000"/>
    <n v="0.56440113264872904"/>
    <n v="0.20921189239419616"/>
  </r>
  <r>
    <n v="1118"/>
    <s v="MTD"/>
    <s v="Year 4"/>
    <d v="2016-12-31T00:00:00"/>
    <x v="4"/>
    <n v="12"/>
    <n v="31"/>
    <n v="2508257000"/>
    <n v="1072670000"/>
    <n v="732622000"/>
    <x v="300"/>
    <x v="573"/>
    <s v="Health Care"/>
    <x v="88"/>
    <n v="888642000"/>
    <n v="1435587000"/>
    <n v="546945000"/>
    <n v="0.57234446071514999"/>
    <n v="0.21805779870244557"/>
  </r>
  <r>
    <n v="1119"/>
    <s v="MU"/>
    <s v="Year 1"/>
    <d v="2013-08-29T00:00:00"/>
    <x v="1"/>
    <n v="8"/>
    <n v="29"/>
    <n v="9073000000"/>
    <n v="7226000000"/>
    <n v="554000000"/>
    <x v="301"/>
    <x v="4"/>
    <s v="Information Technology"/>
    <x v="7"/>
    <n v="1485000000"/>
    <n v="1847000000"/>
    <n v="362000000"/>
    <n v="0.20357103493882944"/>
    <n v="3.9898600242477683E-2"/>
  </r>
  <r>
    <n v="1120"/>
    <s v="MU"/>
    <s v="Year 2"/>
    <d v="2014-08-28T00:00:00"/>
    <x v="2"/>
    <n v="8"/>
    <n v="28"/>
    <n v="16358000000"/>
    <n v="10921000000"/>
    <n v="939000000"/>
    <x v="10"/>
    <x v="4"/>
    <s v="Information Technology"/>
    <x v="7"/>
    <n v="2310000000"/>
    <n v="5437000000"/>
    <n v="3127000000"/>
    <n v="0.33237559603863553"/>
    <n v="0.19116028854383177"/>
  </r>
  <r>
    <n v="1121"/>
    <s v="MU"/>
    <s v="Year 3"/>
    <d v="2015-09-03T00:00:00"/>
    <x v="3"/>
    <n v="9"/>
    <n v="3"/>
    <n v="16192000000"/>
    <n v="10977000000"/>
    <n v="674000000"/>
    <x v="40"/>
    <x v="4"/>
    <s v="Information Technology"/>
    <x v="7"/>
    <n v="2214000000"/>
    <n v="5215000000"/>
    <n v="3001000000"/>
    <n v="0.32207262845849804"/>
    <n v="0.18533843873517786"/>
  </r>
  <r>
    <n v="1122"/>
    <s v="MU"/>
    <s v="Year 4"/>
    <d v="2016-09-01T00:00:00"/>
    <x v="4"/>
    <n v="9"/>
    <n v="1"/>
    <n v="12399000000"/>
    <n v="9894000000"/>
    <n v="653000000"/>
    <x v="302"/>
    <x v="4"/>
    <s v="Information Technology"/>
    <x v="7"/>
    <n v="2270000000"/>
    <n v="2505000000"/>
    <n v="235000000"/>
    <n v="0.20203242196951365"/>
    <n v="1.8953141382369545E-2"/>
  </r>
  <r>
    <n v="1123"/>
    <s v="MUR"/>
    <s v="Year 1"/>
    <d v="2012-12-31T00:00:00"/>
    <x v="0"/>
    <n v="12"/>
    <n v="31"/>
    <n v="4608563000"/>
    <n v="1079136000"/>
    <n v="285144000"/>
    <x v="0"/>
    <x v="574"/>
    <s v="Energy"/>
    <x v="48"/>
    <n v="1576600000"/>
    <n v="3529427000"/>
    <n v="1952827000"/>
    <n v="0.76584110925683335"/>
    <n v="0.42373880968970157"/>
  </r>
  <r>
    <n v="1124"/>
    <s v="MUR"/>
    <s v="Year 2"/>
    <d v="2013-12-31T00:00:00"/>
    <x v="1"/>
    <n v="12"/>
    <n v="31"/>
    <n v="5312686000"/>
    <n v="1252812000"/>
    <n v="466498000"/>
    <x v="0"/>
    <x v="575"/>
    <s v="Energy"/>
    <x v="48"/>
    <n v="2068888000"/>
    <n v="4059874000"/>
    <n v="1990986000"/>
    <n v="0.76418482101144314"/>
    <n v="0.37476071426016894"/>
  </r>
  <r>
    <n v="1125"/>
    <s v="MUR"/>
    <s v="Year 3"/>
    <d v="2014-12-31T00:00:00"/>
    <x v="2"/>
    <n v="12"/>
    <n v="31"/>
    <n v="5288933000"/>
    <n v="1089888000"/>
    <n v="471219000"/>
    <x v="0"/>
    <x v="576"/>
    <s v="Energy"/>
    <x v="48"/>
    <n v="2428244000"/>
    <n v="4199045000"/>
    <n v="1770801000"/>
    <n v="0.79393045818504415"/>
    <n v="0.33481252267706929"/>
  </r>
  <r>
    <n v="1126"/>
    <s v="MUR"/>
    <s v="Year 4"/>
    <d v="2015-12-31T00:00:00"/>
    <x v="3"/>
    <n v="12"/>
    <n v="31"/>
    <n v="2787116000"/>
    <n v="832306000"/>
    <n v="372457000"/>
    <x v="0"/>
    <x v="577"/>
    <s v="Energy"/>
    <x v="48"/>
    <n v="2040946000"/>
    <n v="1954810000"/>
    <n v="-86136000"/>
    <n v="0.70137374978292977"/>
    <n v="-3.0905064590063709E-2"/>
  </r>
  <r>
    <n v="1127"/>
    <s v="MYL"/>
    <s v="Year 1"/>
    <d v="2014-12-31T00:00:00"/>
    <x v="2"/>
    <n v="12"/>
    <n v="31"/>
    <n v="7719600000"/>
    <n v="4191600000"/>
    <n v="1545700000"/>
    <x v="303"/>
    <x v="4"/>
    <s v="Health Care"/>
    <x v="3"/>
    <n v="2127500000"/>
    <n v="3528000000"/>
    <n v="1400500000"/>
    <n v="0.45701849836779107"/>
    <n v="0.18142131716669258"/>
  </r>
  <r>
    <n v="1128"/>
    <s v="MYL"/>
    <s v="Year 2"/>
    <d v="2015-12-31T00:00:00"/>
    <x v="3"/>
    <n v="12"/>
    <n v="31"/>
    <n v="9429300000"/>
    <n v="5213200000"/>
    <n v="2180700000"/>
    <x v="304"/>
    <x v="4"/>
    <s v="Health Care"/>
    <x v="3"/>
    <n v="2852600000"/>
    <n v="4216100000"/>
    <n v="1363500000"/>
    <n v="0.44712757044531404"/>
    <n v="0.14460246253698578"/>
  </r>
  <r>
    <n v="1132"/>
    <s v="NBL"/>
    <s v="Year 1"/>
    <d v="2013-12-31T00:00:00"/>
    <x v="1"/>
    <n v="12"/>
    <n v="31"/>
    <n v="5015000000"/>
    <n v="844000000"/>
    <n v="446000000"/>
    <x v="0"/>
    <x v="406"/>
    <s v="Energy"/>
    <x v="27"/>
    <n v="2014000000"/>
    <n v="4171000000"/>
    <n v="2157000000"/>
    <n v="0.83170488534396814"/>
    <n v="0.43010967098703889"/>
  </r>
  <r>
    <n v="1133"/>
    <s v="NBL"/>
    <s v="Year 2"/>
    <d v="2014-12-31T00:00:00"/>
    <x v="2"/>
    <n v="12"/>
    <n v="31"/>
    <n v="5115000000"/>
    <n v="945000000"/>
    <n v="495000000"/>
    <x v="0"/>
    <x v="578"/>
    <s v="Energy"/>
    <x v="27"/>
    <n v="2254000000"/>
    <n v="4170000000"/>
    <n v="1916000000"/>
    <n v="0.81524926686217003"/>
    <n v="0.37458455522971651"/>
  </r>
  <r>
    <n v="1134"/>
    <s v="NBL"/>
    <s v="Year 3"/>
    <d v="2015-12-31T00:00:00"/>
    <x v="3"/>
    <n v="12"/>
    <n v="31"/>
    <n v="3183000000"/>
    <n v="979000000"/>
    <n v="745000000"/>
    <x v="0"/>
    <x v="579"/>
    <s v="Energy"/>
    <x v="27"/>
    <n v="2876000000"/>
    <n v="2204000000"/>
    <n v="-672000000"/>
    <n v="0.69242852654728249"/>
    <n v="-0.21112158341187559"/>
  </r>
  <r>
    <n v="1135"/>
    <s v="NBL"/>
    <s v="Year 4"/>
    <d v="2016-12-31T00:00:00"/>
    <x v="4"/>
    <n v="12"/>
    <n v="31"/>
    <n v="3491000000"/>
    <n v="1083000000"/>
    <n v="233000000"/>
    <x v="0"/>
    <x v="580"/>
    <s v="Energy"/>
    <x v="27"/>
    <n v="2687000000"/>
    <n v="2408000000"/>
    <n v="-279000000"/>
    <n v="0.68977370380979663"/>
    <n v="-7.9919793755370949E-2"/>
  </r>
  <r>
    <n v="1136"/>
    <s v="NDAQ"/>
    <s v="Year 1"/>
    <d v="2012-12-31T00:00:00"/>
    <x v="0"/>
    <n v="12"/>
    <n v="31"/>
    <n v="3023000000"/>
    <n v="1446000000"/>
    <n v="832000000"/>
    <x v="0"/>
    <x v="581"/>
    <s v="Financials"/>
    <x v="97"/>
    <n v="936000000"/>
    <n v="1577000000"/>
    <n v="641000000"/>
    <n v="0.52166721799536886"/>
    <n v="0.2120410188554416"/>
  </r>
  <r>
    <n v="1137"/>
    <s v="NDAQ"/>
    <s v="Year 2"/>
    <d v="2013-12-31T00:00:00"/>
    <x v="1"/>
    <n v="12"/>
    <n v="31"/>
    <n v="3100000000"/>
    <n v="1316000000"/>
    <n v="1054000000"/>
    <x v="0"/>
    <x v="582"/>
    <s v="Financials"/>
    <x v="97"/>
    <n v="1176000000"/>
    <n v="1784000000"/>
    <n v="608000000"/>
    <n v="0.5754838709677419"/>
    <n v="0.19612903225806452"/>
  </r>
  <r>
    <n v="1138"/>
    <s v="NDAQ"/>
    <s v="Year 3"/>
    <d v="2014-12-31T00:00:00"/>
    <x v="2"/>
    <n v="12"/>
    <n v="31"/>
    <n v="3383000000"/>
    <n v="1433000000"/>
    <n v="1095000000"/>
    <x v="0"/>
    <x v="583"/>
    <s v="Financials"/>
    <x v="97"/>
    <n v="1232000000"/>
    <n v="1950000000"/>
    <n v="718000000"/>
    <n v="0.57641146911025709"/>
    <n v="0.21223765888264853"/>
  </r>
  <r>
    <n v="1139"/>
    <s v="NDAQ"/>
    <s v="Year 4"/>
    <d v="2015-12-31T00:00:00"/>
    <x v="3"/>
    <n v="12"/>
    <n v="31"/>
    <n v="3292000000"/>
    <n v="1313000000"/>
    <n v="1050000000"/>
    <x v="0"/>
    <x v="584"/>
    <s v="Financials"/>
    <x v="97"/>
    <n v="1188000000"/>
    <n v="1979000000"/>
    <n v="791000000"/>
    <n v="0.6011543134872418"/>
    <n v="0.24027946537059539"/>
  </r>
  <r>
    <n v="1140"/>
    <s v="NEE"/>
    <s v="Year 1"/>
    <d v="2012-12-31T00:00:00"/>
    <x v="0"/>
    <n v="12"/>
    <n v="31"/>
    <n v="14256000000"/>
    <n v="8276000000"/>
    <n v="1186000000"/>
    <x v="0"/>
    <x v="585"/>
    <s v="Utilities"/>
    <x v="10"/>
    <n v="2704000000"/>
    <n v="5980000000"/>
    <n v="3276000000"/>
    <n v="0.41947250280583614"/>
    <n v="0.22979797979797981"/>
  </r>
  <r>
    <n v="1141"/>
    <s v="NEE"/>
    <s v="Year 2"/>
    <d v="2013-12-31T00:00:00"/>
    <x v="1"/>
    <n v="12"/>
    <n v="31"/>
    <n v="15136000000"/>
    <n v="8152000000"/>
    <n v="1280000000"/>
    <x v="0"/>
    <x v="586"/>
    <s v="Utilities"/>
    <x v="10"/>
    <n v="3443000000"/>
    <n v="6984000000"/>
    <n v="3541000000"/>
    <n v="0.46141649048625788"/>
    <n v="0.23394556025369978"/>
  </r>
  <r>
    <n v="1142"/>
    <s v="NEE"/>
    <s v="Year 3"/>
    <d v="2014-12-31T00:00:00"/>
    <x v="2"/>
    <n v="12"/>
    <n v="31"/>
    <n v="17021000000"/>
    <n v="8751000000"/>
    <n v="1324000000"/>
    <x v="0"/>
    <x v="587"/>
    <s v="Utilities"/>
    <x v="10"/>
    <n v="3875000000"/>
    <n v="8270000000"/>
    <n v="4395000000"/>
    <n v="0.48587039539392518"/>
    <n v="0.25821044591974618"/>
  </r>
  <r>
    <n v="1143"/>
    <s v="NEE"/>
    <s v="Year 4"/>
    <d v="2015-12-31T00:00:00"/>
    <x v="3"/>
    <n v="12"/>
    <n v="31"/>
    <n v="17486000000"/>
    <n v="8596000000"/>
    <n v="1399000000"/>
    <x v="0"/>
    <x v="588"/>
    <s v="Utilities"/>
    <x v="10"/>
    <n v="4230000000"/>
    <n v="8890000000"/>
    <n v="4660000000"/>
    <n v="0.50840672538030418"/>
    <n v="0.26649891341644744"/>
  </r>
  <r>
    <n v="1144"/>
    <s v="NEM"/>
    <s v="Year 1"/>
    <d v="2012-12-31T00:00:00"/>
    <x v="0"/>
    <n v="12"/>
    <n v="31"/>
    <n v="9964000000"/>
    <n v="4334000000"/>
    <n v="757000000"/>
    <x v="305"/>
    <x v="589"/>
    <s v="Materials"/>
    <x v="103"/>
    <n v="2493000000"/>
    <n v="5630000000"/>
    <n v="3137000000"/>
    <n v="0.56503412284223198"/>
    <n v="0.31483340024086715"/>
  </r>
  <r>
    <n v="1145"/>
    <s v="NEM"/>
    <s v="Year 2"/>
    <d v="2013-12-31T00:00:00"/>
    <x v="1"/>
    <n v="12"/>
    <n v="31"/>
    <n v="8414000000"/>
    <n v="5299000000"/>
    <n v="584000000"/>
    <x v="306"/>
    <x v="590"/>
    <s v="Materials"/>
    <x v="103"/>
    <n v="2415000000"/>
    <n v="3115000000"/>
    <n v="700000000"/>
    <n v="0.37021630615640599"/>
    <n v="8.3194675540765387E-2"/>
  </r>
  <r>
    <n v="1146"/>
    <s v="NEM"/>
    <s v="Year 3"/>
    <d v="2014-12-31T00:00:00"/>
    <x v="2"/>
    <n v="12"/>
    <n v="31"/>
    <n v="7292000000"/>
    <n v="4457000000"/>
    <n v="545000000"/>
    <x v="307"/>
    <x v="591"/>
    <s v="Materials"/>
    <x v="103"/>
    <n v="2099000000"/>
    <n v="2835000000"/>
    <n v="736000000"/>
    <n v="0.38878222709818977"/>
    <n v="0.10093252879868349"/>
  </r>
  <r>
    <n v="1147"/>
    <s v="NEM"/>
    <s v="Year 4"/>
    <d v="2015-12-31T00:00:00"/>
    <x v="3"/>
    <n v="12"/>
    <n v="31"/>
    <n v="7729000000"/>
    <n v="4312000000"/>
    <n v="670000000"/>
    <x v="308"/>
    <x v="592"/>
    <s v="Materials"/>
    <x v="103"/>
    <n v="2198000000"/>
    <n v="3417000000"/>
    <n v="1219000000"/>
    <n v="0.44210117738387888"/>
    <n v="0.15771768663475222"/>
  </r>
  <r>
    <n v="1148"/>
    <s v="NFLX"/>
    <s v="Year 1"/>
    <d v="2013-12-31T00:00:00"/>
    <x v="1"/>
    <n v="12"/>
    <n v="31"/>
    <n v="4374562000"/>
    <n v="3117203000"/>
    <n v="650243000"/>
    <x v="309"/>
    <x v="4"/>
    <s v="Information Technology"/>
    <x v="16"/>
    <n v="1029012000"/>
    <n v="1257359000"/>
    <n v="228347000"/>
    <n v="0.28742511821754957"/>
    <n v="5.2198825848164911E-2"/>
  </r>
  <r>
    <n v="1149"/>
    <s v="NFLX"/>
    <s v="Year 2"/>
    <d v="2014-12-31T00:00:00"/>
    <x v="2"/>
    <n v="12"/>
    <n v="31"/>
    <n v="5504656000"/>
    <n v="3752760000"/>
    <n v="876927000"/>
    <x v="310"/>
    <x v="4"/>
    <s v="Information Technology"/>
    <x v="16"/>
    <n v="1349248000"/>
    <n v="1751896000"/>
    <n v="402648000"/>
    <n v="0.31825712633087333"/>
    <n v="7.3146805177289914E-2"/>
  </r>
  <r>
    <n v="1150"/>
    <s v="NFLX"/>
    <s v="Year 3"/>
    <d v="2015-12-31T00:00:00"/>
    <x v="3"/>
    <n v="12"/>
    <n v="31"/>
    <n v="6779511000"/>
    <n v="4591476000"/>
    <n v="1231421000"/>
    <x v="311"/>
    <x v="4"/>
    <s v="Information Technology"/>
    <x v="16"/>
    <n v="1882209000"/>
    <n v="2188035000"/>
    <n v="305826000"/>
    <n v="0.32274230398033132"/>
    <n v="4.5110333178897413E-2"/>
  </r>
  <r>
    <n v="1151"/>
    <s v="NFLX"/>
    <s v="Year 4"/>
    <d v="2016-12-31T00:00:00"/>
    <x v="4"/>
    <n v="12"/>
    <n v="31"/>
    <n v="8830669000"/>
    <n v="6029901000"/>
    <n v="1568877000"/>
    <x v="312"/>
    <x v="4"/>
    <s v="Information Technology"/>
    <x v="16"/>
    <n v="2420975000"/>
    <n v="2800768000"/>
    <n v="379793000"/>
    <n v="0.31716373923651764"/>
    <n v="4.3008406271370835E-2"/>
  </r>
  <r>
    <n v="1152"/>
    <s v="NFX"/>
    <s v="Year 1"/>
    <d v="2012-12-31T00:00:00"/>
    <x v="0"/>
    <n v="12"/>
    <n v="31"/>
    <n v="1562000000"/>
    <n v="413000000"/>
    <n v="311000000"/>
    <x v="0"/>
    <x v="593"/>
    <s v="Energy"/>
    <x v="27"/>
    <n v="1015000000"/>
    <n v="1149000000"/>
    <n v="134000000"/>
    <n v="0.73559539052496792"/>
    <n v="8.5787451984635082E-2"/>
  </r>
  <r>
    <n v="1153"/>
    <s v="NFX"/>
    <s v="Year 2"/>
    <d v="2013-12-31T00:00:00"/>
    <x v="1"/>
    <n v="12"/>
    <n v="31"/>
    <n v="1857000000"/>
    <n v="411000000"/>
    <n v="311000000"/>
    <x v="0"/>
    <x v="184"/>
    <s v="Energy"/>
    <x v="27"/>
    <n v="996000000"/>
    <n v="1446000000"/>
    <n v="450000000"/>
    <n v="0.77867528271405495"/>
    <n v="0.24232633279483037"/>
  </r>
  <r>
    <n v="1154"/>
    <s v="NFX"/>
    <s v="Year 3"/>
    <d v="2014-12-31T00:00:00"/>
    <x v="2"/>
    <n v="12"/>
    <n v="31"/>
    <n v="2288000000"/>
    <n v="485000000"/>
    <n v="358000000"/>
    <x v="0"/>
    <x v="594"/>
    <s v="Energy"/>
    <x v="27"/>
    <n v="1228000000"/>
    <n v="1803000000"/>
    <n v="575000000"/>
    <n v="0.78802447552447552"/>
    <n v="0.2513111888111888"/>
  </r>
  <r>
    <n v="1155"/>
    <s v="NFX"/>
    <s v="Year 4"/>
    <d v="2015-12-31T00:00:00"/>
    <x v="3"/>
    <n v="12"/>
    <n v="31"/>
    <n v="1557000000"/>
    <n v="497000000"/>
    <n v="5204000000"/>
    <x v="0"/>
    <x v="595"/>
    <s v="Energy"/>
    <x v="27"/>
    <n v="6121000000"/>
    <n v="1060000000"/>
    <n v="-5061000000"/>
    <n v="0.680796403339756"/>
    <n v="-3.2504816955684008"/>
  </r>
  <r>
    <n v="1156"/>
    <s v="NKE"/>
    <s v="Year 1"/>
    <d v="2013-05-31T00:00:00"/>
    <x v="1"/>
    <n v="5"/>
    <n v="31"/>
    <n v="25313000000"/>
    <n v="14279000000"/>
    <n v="7796000000"/>
    <x v="0"/>
    <x v="4"/>
    <s v="Consumer Discretionary"/>
    <x v="82"/>
    <n v="7796000000"/>
    <n v="11034000000"/>
    <n v="3238000000"/>
    <n v="0.4359025006913444"/>
    <n v="0.12791846086990874"/>
  </r>
  <r>
    <n v="1157"/>
    <s v="NKE"/>
    <s v="Year 2"/>
    <d v="2014-05-31T00:00:00"/>
    <x v="2"/>
    <n v="5"/>
    <n v="31"/>
    <n v="27799000000"/>
    <n v="15353000000"/>
    <n v="8766000000"/>
    <x v="0"/>
    <x v="4"/>
    <s v="Consumer Discretionary"/>
    <x v="82"/>
    <n v="8766000000"/>
    <n v="12446000000"/>
    <n v="3680000000"/>
    <n v="0.44771394654483976"/>
    <n v="0.13237886254901254"/>
  </r>
  <r>
    <n v="1158"/>
    <s v="NKE"/>
    <s v="Year 3"/>
    <d v="2015-05-31T00:00:00"/>
    <x v="3"/>
    <n v="5"/>
    <n v="31"/>
    <n v="30601000000"/>
    <n v="16534000000"/>
    <n v="9892000000"/>
    <x v="0"/>
    <x v="4"/>
    <s v="Consumer Discretionary"/>
    <x v="82"/>
    <n v="9892000000"/>
    <n v="14067000000"/>
    <n v="4175000000"/>
    <n v="0.45969085977582436"/>
    <n v="0.13643344988725858"/>
  </r>
  <r>
    <n v="1159"/>
    <s v="NKE"/>
    <s v="Year 4"/>
    <d v="2016-05-31T00:00:00"/>
    <x v="4"/>
    <n v="5"/>
    <n v="31"/>
    <n v="32376000000"/>
    <n v="17405000000"/>
    <n v="10469000000"/>
    <x v="0"/>
    <x v="4"/>
    <s v="Consumer Discretionary"/>
    <x v="82"/>
    <n v="10469000000"/>
    <n v="14971000000"/>
    <n v="4502000000"/>
    <n v="0.46241042747714356"/>
    <n v="0.13905361996540647"/>
  </r>
  <r>
    <n v="1160"/>
    <s v="NLSN"/>
    <s v="Year 1"/>
    <d v="2013-12-31T00:00:00"/>
    <x v="1"/>
    <n v="12"/>
    <n v="31"/>
    <n v="5703000000"/>
    <n v="2398000000"/>
    <n v="1815000000"/>
    <x v="0"/>
    <x v="596"/>
    <s v="Industrials"/>
    <x v="68"/>
    <n v="2325000000"/>
    <n v="3305000000"/>
    <n v="980000000"/>
    <n v="0.57951955111344899"/>
    <n v="0.17183938278099245"/>
  </r>
  <r>
    <n v="1161"/>
    <s v="NLSN"/>
    <s v="Year 2"/>
    <d v="2014-12-31T00:00:00"/>
    <x v="2"/>
    <n v="12"/>
    <n v="31"/>
    <n v="6288000000"/>
    <n v="2620000000"/>
    <n v="1917000000"/>
    <x v="0"/>
    <x v="597"/>
    <s v="Industrials"/>
    <x v="68"/>
    <n v="2490000000"/>
    <n v="3668000000"/>
    <n v="1178000000"/>
    <n v="0.58333333333333326"/>
    <n v="0.18734096692111959"/>
  </r>
  <r>
    <n v="1162"/>
    <s v="NLSN"/>
    <s v="Year 3"/>
    <d v="2015-12-31T00:00:00"/>
    <x v="3"/>
    <n v="12"/>
    <n v="31"/>
    <n v="6172000000"/>
    <n v="2539000000"/>
    <n v="1915000000"/>
    <x v="0"/>
    <x v="598"/>
    <s v="Industrials"/>
    <x v="68"/>
    <n v="2489000000"/>
    <n v="3633000000"/>
    <n v="1144000000"/>
    <n v="0.58862605314322747"/>
    <n v="0.18535320803629293"/>
  </r>
  <r>
    <n v="1163"/>
    <s v="NLSN"/>
    <s v="Year 4"/>
    <d v="2016-12-31T00:00:00"/>
    <x v="4"/>
    <n v="12"/>
    <n v="31"/>
    <n v="6309000000"/>
    <n v="2607000000"/>
    <n v="1851000000"/>
    <x v="0"/>
    <x v="599"/>
    <s v="Industrials"/>
    <x v="68"/>
    <n v="2454000000"/>
    <n v="3702000000"/>
    <n v="1248000000"/>
    <n v="0.58678078934854971"/>
    <n v="0.19781264859724204"/>
  </r>
  <r>
    <n v="1164"/>
    <s v="NOV"/>
    <s v="Year 1"/>
    <d v="2012-12-31T00:00:00"/>
    <x v="0"/>
    <n v="12"/>
    <n v="31"/>
    <n v="17194000000"/>
    <n v="12151000000"/>
    <n v="1654000000"/>
    <x v="0"/>
    <x v="4"/>
    <s v="Energy"/>
    <x v="37"/>
    <n v="1654000000"/>
    <n v="5043000000"/>
    <n v="3389000000"/>
    <n v="0.29329998836803539"/>
    <n v="0.19710364080493195"/>
  </r>
  <r>
    <n v="1165"/>
    <s v="NOV"/>
    <s v="Year 2"/>
    <d v="2013-12-31T00:00:00"/>
    <x v="1"/>
    <n v="12"/>
    <n v="31"/>
    <n v="19221000000"/>
    <n v="14117000000"/>
    <n v="1905000000"/>
    <x v="0"/>
    <x v="4"/>
    <s v="Energy"/>
    <x v="37"/>
    <n v="1905000000"/>
    <n v="5104000000"/>
    <n v="3199000000"/>
    <n v="0.26554289579106183"/>
    <n v="0.16643254773424901"/>
  </r>
  <r>
    <n v="1166"/>
    <s v="NOV"/>
    <s v="Year 3"/>
    <d v="2014-12-31T00:00:00"/>
    <x v="2"/>
    <n v="12"/>
    <n v="31"/>
    <n v="21440000000"/>
    <n v="15631000000"/>
    <n v="2092000000"/>
    <x v="0"/>
    <x v="4"/>
    <s v="Energy"/>
    <x v="37"/>
    <n v="2092000000"/>
    <n v="5809000000"/>
    <n v="3717000000"/>
    <n v="0.27094216417910444"/>
    <n v="0.17336753731343282"/>
  </r>
  <r>
    <n v="1167"/>
    <s v="NOV"/>
    <s v="Year 4"/>
    <d v="2015-12-31T00:00:00"/>
    <x v="3"/>
    <n v="12"/>
    <n v="31"/>
    <n v="14757000000"/>
    <n v="11694000000"/>
    <n v="1764000000"/>
    <x v="0"/>
    <x v="4"/>
    <s v="Energy"/>
    <x v="37"/>
    <n v="1764000000"/>
    <n v="3063000000"/>
    <n v="1299000000"/>
    <n v="0.20756251270583448"/>
    <n v="8.8026021549095348E-2"/>
  </r>
  <r>
    <n v="1168"/>
    <s v="NSC"/>
    <s v="Year 1"/>
    <d v="2013-12-31T00:00:00"/>
    <x v="1"/>
    <n v="12"/>
    <n v="31"/>
    <n v="11245000000"/>
    <n v="4070000000"/>
    <n v="3002000000"/>
    <x v="0"/>
    <x v="600"/>
    <s v="Industrials"/>
    <x v="59"/>
    <n v="3918000000"/>
    <n v="7175000000"/>
    <n v="3257000000"/>
    <n v="0.63806136060471319"/>
    <n v="0.28963983992885728"/>
  </r>
  <r>
    <n v="1169"/>
    <s v="NSC"/>
    <s v="Year 2"/>
    <d v="2014-12-31T00:00:00"/>
    <x v="2"/>
    <n v="12"/>
    <n v="31"/>
    <n v="11624000000"/>
    <n v="4201000000"/>
    <n v="2897000000"/>
    <x v="0"/>
    <x v="601"/>
    <s v="Industrials"/>
    <x v="59"/>
    <n v="3848000000"/>
    <n v="7423000000"/>
    <n v="3575000000"/>
    <n v="0.63859256710254653"/>
    <n v="0.30755333792154166"/>
  </r>
  <r>
    <n v="1170"/>
    <s v="NSC"/>
    <s v="Year 3"/>
    <d v="2015-12-31T00:00:00"/>
    <x v="3"/>
    <n v="12"/>
    <n v="31"/>
    <n v="10511000000"/>
    <n v="3662000000"/>
    <n v="2911000000"/>
    <x v="0"/>
    <x v="602"/>
    <s v="Industrials"/>
    <x v="59"/>
    <n v="3965000000"/>
    <n v="6849000000"/>
    <n v="2884000000"/>
    <n v="0.65160308248501564"/>
    <n v="0.27437922176767199"/>
  </r>
  <r>
    <n v="1171"/>
    <s v="NSC"/>
    <s v="Year 4"/>
    <d v="2016-12-31T00:00:00"/>
    <x v="4"/>
    <n v="12"/>
    <n v="31"/>
    <n v="9888000000"/>
    <n v="3045000000"/>
    <n v="2743000000"/>
    <x v="0"/>
    <x v="603"/>
    <s v="Industrials"/>
    <x v="59"/>
    <n v="3769000000"/>
    <n v="6843000000"/>
    <n v="3074000000"/>
    <n v="0.69205097087378642"/>
    <n v="0.31088187702265374"/>
  </r>
  <r>
    <n v="1172"/>
    <s v="NTAP"/>
    <s v="Year 1"/>
    <d v="2013-04-26T00:00:00"/>
    <x v="1"/>
    <n v="4"/>
    <n v="26"/>
    <n v="6332400000"/>
    <n v="2571300000"/>
    <n v="2247400000"/>
    <x v="313"/>
    <x v="4"/>
    <s v="Information Technology"/>
    <x v="16"/>
    <n v="3151600000"/>
    <n v="3761100000"/>
    <n v="609500000"/>
    <n v="0.59394542353610014"/>
    <n v="9.6251026467058298E-2"/>
  </r>
  <r>
    <n v="1173"/>
    <s v="NTAP"/>
    <s v="Year 2"/>
    <d v="2014-04-25T00:00:00"/>
    <x v="2"/>
    <n v="4"/>
    <n v="25"/>
    <n v="6325000000"/>
    <n v="2406000000"/>
    <n v="2179000000"/>
    <x v="314"/>
    <x v="4"/>
    <s v="Information Technology"/>
    <x v="16"/>
    <n v="3097000000"/>
    <n v="3919000000"/>
    <n v="822000000"/>
    <n v="0.61960474308300395"/>
    <n v="0.12996047430830041"/>
  </r>
  <r>
    <n v="1174"/>
    <s v="NTAP"/>
    <s v="Year 3"/>
    <d v="2015-04-24T00:00:00"/>
    <x v="3"/>
    <n v="4"/>
    <n v="24"/>
    <n v="6123000000"/>
    <n v="2290000000"/>
    <n v="2197000000"/>
    <x v="315"/>
    <x v="4"/>
    <s v="Information Technology"/>
    <x v="16"/>
    <n v="3117000000"/>
    <n v="3833000000"/>
    <n v="716000000"/>
    <n v="0.62600032663726934"/>
    <n v="0.11693614241384942"/>
  </r>
  <r>
    <n v="1175"/>
    <s v="NTAP"/>
    <s v="Year 4"/>
    <d v="2016-04-29T00:00:00"/>
    <x v="4"/>
    <n v="4"/>
    <n v="29"/>
    <n v="5546000000"/>
    <n v="2173000000"/>
    <n v="2099000000"/>
    <x v="88"/>
    <x v="4"/>
    <s v="Information Technology"/>
    <x v="16"/>
    <n v="2960000000"/>
    <n v="3373000000"/>
    <n v="413000000"/>
    <n v="0.60818608005769925"/>
    <n v="7.4468085106382975E-2"/>
  </r>
  <r>
    <n v="1180"/>
    <s v="NUE"/>
    <s v="Year 1"/>
    <d v="2012-12-31T00:00:00"/>
    <x v="0"/>
    <n v="12"/>
    <n v="31"/>
    <n v="19429273000"/>
    <n v="17915735000"/>
    <n v="454900000"/>
    <x v="0"/>
    <x v="4"/>
    <s v="Materials"/>
    <x v="104"/>
    <n v="454900000"/>
    <n v="1513538000"/>
    <n v="1058638000"/>
    <n v="7.7899878188957494E-2"/>
    <n v="5.448675305555694E-2"/>
  </r>
  <r>
    <n v="1181"/>
    <s v="NUE"/>
    <s v="Year 2"/>
    <d v="2013-12-31T00:00:00"/>
    <x v="1"/>
    <n v="12"/>
    <n v="31"/>
    <n v="19052046000"/>
    <n v="17641421000"/>
    <n v="467904000"/>
    <x v="0"/>
    <x v="4"/>
    <s v="Materials"/>
    <x v="104"/>
    <n v="467904000"/>
    <n v="1410625000"/>
    <n v="942721000"/>
    <n v="7.4040604352939354E-2"/>
    <n v="4.9481352291507172E-2"/>
  </r>
  <r>
    <n v="1182"/>
    <s v="NUE"/>
    <s v="Year 3"/>
    <d v="2014-12-31T00:00:00"/>
    <x v="2"/>
    <n v="12"/>
    <n v="31"/>
    <n v="21105141000"/>
    <n v="19198615000"/>
    <n v="520805000"/>
    <x v="0"/>
    <x v="4"/>
    <s v="Materials"/>
    <x v="104"/>
    <n v="520805000"/>
    <n v="1906526000"/>
    <n v="1385721000"/>
    <n v="9.03346724857228E-2"/>
    <n v="6.5657983521645272E-2"/>
  </r>
  <r>
    <n v="1183"/>
    <s v="NUE"/>
    <s v="Year 4"/>
    <d v="2015-12-31T00:00:00"/>
    <x v="3"/>
    <n v="12"/>
    <n v="31"/>
    <n v="16439276000"/>
    <n v="14858014000"/>
    <n v="458989000"/>
    <x v="0"/>
    <x v="4"/>
    <s v="Materials"/>
    <x v="104"/>
    <n v="458989000"/>
    <n v="1581262000"/>
    <n v="1122273000"/>
    <n v="9.6188055970348074E-2"/>
    <n v="6.8267787462172907E-2"/>
  </r>
  <r>
    <n v="1184"/>
    <s v="NVDA"/>
    <s v="Year 1"/>
    <d v="2013-01-27T00:00:00"/>
    <x v="1"/>
    <n v="1"/>
    <n v="27"/>
    <n v="4280159000"/>
    <n v="2053816000"/>
    <n v="430822000"/>
    <x v="316"/>
    <x v="4"/>
    <s v="Information Technology"/>
    <x v="7"/>
    <n v="1578104000"/>
    <n v="2226343000"/>
    <n v="648239000"/>
    <n v="0.52015427464260089"/>
    <n v="0.15145208390622872"/>
  </r>
  <r>
    <n v="1185"/>
    <s v="NVDA"/>
    <s v="Year 2"/>
    <d v="2014-01-26T00:00:00"/>
    <x v="2"/>
    <n v="1"/>
    <n v="26"/>
    <n v="4130000000"/>
    <n v="1862000000"/>
    <n v="436000000"/>
    <x v="317"/>
    <x v="4"/>
    <s v="Information Technology"/>
    <x v="7"/>
    <n v="1772000000"/>
    <n v="2268000000"/>
    <n v="496000000"/>
    <n v="0.54915254237288136"/>
    <n v="0.12009685230024213"/>
  </r>
  <r>
    <n v="1186"/>
    <s v="NVDA"/>
    <s v="Year 3"/>
    <d v="2015-01-25T00:00:00"/>
    <x v="3"/>
    <n v="1"/>
    <n v="25"/>
    <n v="4682000000"/>
    <n v="2083000000"/>
    <n v="480000000"/>
    <x v="318"/>
    <x v="4"/>
    <s v="Information Technology"/>
    <x v="7"/>
    <n v="1840000000"/>
    <n v="2599000000"/>
    <n v="759000000"/>
    <n v="0.55510465612985904"/>
    <n v="0.16211020931225972"/>
  </r>
  <r>
    <n v="1187"/>
    <s v="NVDA"/>
    <s v="Year 4"/>
    <d v="2016-01-31T00:00:00"/>
    <x v="4"/>
    <n v="1"/>
    <n v="31"/>
    <n v="5010000000"/>
    <n v="2199000000"/>
    <n v="602000000"/>
    <x v="319"/>
    <x v="4"/>
    <s v="Information Technology"/>
    <x v="7"/>
    <n v="1933000000"/>
    <n v="2811000000"/>
    <n v="878000000"/>
    <n v="0.56107784431137731"/>
    <n v="0.17524950099800399"/>
  </r>
  <r>
    <n v="1188"/>
    <s v="NWL"/>
    <s v="Year 1"/>
    <d v="2012-12-31T00:00:00"/>
    <x v="0"/>
    <n v="12"/>
    <n v="31"/>
    <n v="5508500000"/>
    <n v="3414400000"/>
    <n v="1403500000"/>
    <x v="0"/>
    <x v="4"/>
    <s v="Consumer Discretionary"/>
    <x v="105"/>
    <n v="1403500000"/>
    <n v="2094100000"/>
    <n v="690600000"/>
    <n v="0.3801579377325951"/>
    <n v="0.12536988290823273"/>
  </r>
  <r>
    <n v="1189"/>
    <s v="NWL"/>
    <s v="Year 2"/>
    <d v="2013-12-31T00:00:00"/>
    <x v="1"/>
    <n v="12"/>
    <n v="31"/>
    <n v="5607000000"/>
    <n v="3482100000"/>
    <n v="1399500000"/>
    <x v="0"/>
    <x v="4"/>
    <s v="Consumer Discretionary"/>
    <x v="105"/>
    <n v="1399500000"/>
    <n v="2124900000"/>
    <n v="725400000"/>
    <n v="0.37897271268057786"/>
    <n v="0.12937399678972714"/>
  </r>
  <r>
    <n v="1190"/>
    <s v="NWL"/>
    <s v="Year 3"/>
    <d v="2014-12-31T00:00:00"/>
    <x v="2"/>
    <n v="12"/>
    <n v="31"/>
    <n v="5727000000"/>
    <n v="3523600000"/>
    <n v="1545900000"/>
    <x v="0"/>
    <x v="4"/>
    <s v="Consumer Discretionary"/>
    <x v="105"/>
    <n v="1545900000"/>
    <n v="2203400000"/>
    <n v="657500000"/>
    <n v="0.3847389558232932"/>
    <n v="0.11480705430417322"/>
  </r>
  <r>
    <n v="1191"/>
    <s v="NWL"/>
    <s v="Year 4"/>
    <d v="2015-12-31T00:00:00"/>
    <x v="3"/>
    <n v="12"/>
    <n v="31"/>
    <n v="5915700000"/>
    <n v="3611100000"/>
    <n v="1626000000"/>
    <x v="0"/>
    <x v="4"/>
    <s v="Consumer Discretionary"/>
    <x v="105"/>
    <n v="1626000000"/>
    <n v="2304600000"/>
    <n v="678600000"/>
    <n v="0.38957350778437039"/>
    <n v="0.11471169937623611"/>
  </r>
  <r>
    <n v="1200"/>
    <s v="O"/>
    <s v="Year 1"/>
    <d v="2012-12-31T00:00:00"/>
    <x v="0"/>
    <n v="12"/>
    <n v="31"/>
    <n v="484581000"/>
    <n v="21306000"/>
    <n v="38123000"/>
    <x v="0"/>
    <x v="604"/>
    <s v="Real Estate"/>
    <x v="77"/>
    <n v="185638000"/>
    <n v="463275000"/>
    <n v="277637000"/>
    <n v="0.95603211846935809"/>
    <n v="0.57294239765900845"/>
  </r>
  <r>
    <n v="1201"/>
    <s v="O"/>
    <s v="Year 2"/>
    <d v="2013-12-31T00:00:00"/>
    <x v="1"/>
    <n v="12"/>
    <n v="31"/>
    <n v="780209000"/>
    <n v="38851000"/>
    <n v="56881000"/>
    <x v="0"/>
    <x v="605"/>
    <s v="Real Estate"/>
    <x v="77"/>
    <n v="363650000"/>
    <n v="741358000"/>
    <n v="377708000"/>
    <n v="0.95020436831669464"/>
    <n v="0.48411130863653201"/>
  </r>
  <r>
    <n v="1202"/>
    <s v="O"/>
    <s v="Year 3"/>
    <d v="2014-12-31T00:00:00"/>
    <x v="2"/>
    <n v="12"/>
    <n v="31"/>
    <n v="933505000"/>
    <n v="53871000"/>
    <n v="51085000"/>
    <x v="0"/>
    <x v="606"/>
    <s v="Real Estate"/>
    <x v="77"/>
    <n v="425746000"/>
    <n v="879634000"/>
    <n v="453888000"/>
    <n v="0.94229168563639187"/>
    <n v="0.48621914183641224"/>
  </r>
  <r>
    <n v="1203"/>
    <s v="O"/>
    <s v="Year 4"/>
    <d v="2015-12-31T00:00:00"/>
    <x v="3"/>
    <n v="12"/>
    <n v="31"/>
    <n v="1023285000"/>
    <n v="55352000"/>
    <n v="49298000"/>
    <x v="0"/>
    <x v="607"/>
    <s v="Real Estate"/>
    <x v="77"/>
    <n v="458513000"/>
    <n v="967933000"/>
    <n v="509420000"/>
    <n v="0.94590754286440237"/>
    <n v="0.4978280733129089"/>
  </r>
  <r>
    <n v="1204"/>
    <s v="OKE"/>
    <s v="Year 1"/>
    <d v="2012-12-31T00:00:00"/>
    <x v="0"/>
    <n v="12"/>
    <n v="31"/>
    <n v="10184121000"/>
    <n v="8540319000"/>
    <n v="491725000"/>
    <x v="0"/>
    <x v="608"/>
    <s v="Energy"/>
    <x v="27"/>
    <n v="697059000"/>
    <n v="1643802000"/>
    <n v="946743000"/>
    <n v="0.16140833362054519"/>
    <n v="9.2962662167898433E-2"/>
  </r>
  <r>
    <n v="1205"/>
    <s v="OKE"/>
    <s v="Year 2"/>
    <d v="2013-12-31T00:00:00"/>
    <x v="1"/>
    <n v="12"/>
    <n v="31"/>
    <n v="11871879000"/>
    <n v="10222213000"/>
    <n v="541586000"/>
    <x v="0"/>
    <x v="609"/>
    <s v="Energy"/>
    <x v="27"/>
    <n v="780929000"/>
    <n v="1649666000"/>
    <n v="868737000"/>
    <n v="0.13895576260506026"/>
    <n v="7.3176032201810681E-2"/>
  </r>
  <r>
    <n v="1206"/>
    <s v="OKE"/>
    <s v="Year 3"/>
    <d v="2014-12-31T00:00:00"/>
    <x v="2"/>
    <n v="12"/>
    <n v="31"/>
    <n v="12195091000"/>
    <n v="10088548000"/>
    <n v="674887000"/>
    <x v="0"/>
    <x v="610"/>
    <s v="Energy"/>
    <x v="27"/>
    <n v="969571000"/>
    <n v="2106543000"/>
    <n v="1136972000"/>
    <n v="0.17273696440641562"/>
    <n v="9.3231940622665294E-2"/>
  </r>
  <r>
    <n v="1207"/>
    <s v="OKE"/>
    <s v="Year 4"/>
    <d v="2015-12-31T00:00:00"/>
    <x v="3"/>
    <n v="12"/>
    <n v="31"/>
    <n v="7763206000"/>
    <n v="5641052000"/>
    <n v="693331000"/>
    <x v="0"/>
    <x v="611"/>
    <s v="Energy"/>
    <x v="27"/>
    <n v="1047951000"/>
    <n v="2122154000"/>
    <n v="1074203000"/>
    <n v="0.27336051626093649"/>
    <n v="0.13837105443292372"/>
  </r>
  <r>
    <n v="1209"/>
    <s v="OMC"/>
    <s v="Year 1"/>
    <d v="2014-12-31T00:00:00"/>
    <x v="2"/>
    <n v="12"/>
    <n v="31"/>
    <n v="15317800000"/>
    <n v="12602100000"/>
    <n v="477200000"/>
    <x v="0"/>
    <x v="612"/>
    <s v="Consumer Discretionary"/>
    <x v="89"/>
    <n v="771600000"/>
    <n v="2715700000"/>
    <n v="1944100000"/>
    <n v="0.17729047252216379"/>
    <n v="0.12691770358667695"/>
  </r>
  <r>
    <n v="1210"/>
    <s v="OMC"/>
    <s v="Year 2"/>
    <d v="2015-12-31T00:00:00"/>
    <x v="3"/>
    <n v="12"/>
    <n v="31"/>
    <n v="15134400000"/>
    <n v="12491400000"/>
    <n v="431800000"/>
    <x v="0"/>
    <x v="613"/>
    <s v="Consumer Discretionary"/>
    <x v="89"/>
    <n v="722900000"/>
    <n v="2643000000"/>
    <n v="1920100000"/>
    <n v="0.17463526799873141"/>
    <n v="0.12686991225288086"/>
  </r>
  <r>
    <n v="1211"/>
    <s v="OMC"/>
    <s v="Year 3"/>
    <d v="2016-12-31T00:00:00"/>
    <x v="4"/>
    <n v="12"/>
    <n v="31"/>
    <n v="15416900000"/>
    <n v="12671200000"/>
    <n v="443900000"/>
    <x v="0"/>
    <x v="614"/>
    <s v="Consumer Discretionary"/>
    <x v="89"/>
    <n v="736800000"/>
    <n v="2745700000"/>
    <n v="2008900000"/>
    <n v="0.17809676394087004"/>
    <n v="0.1303050548424132"/>
  </r>
  <r>
    <n v="1212"/>
    <s v="ORLY"/>
    <s v="Year 1"/>
    <d v="2012-12-31T00:00:00"/>
    <x v="0"/>
    <n v="12"/>
    <n v="31"/>
    <n v="6182184000"/>
    <n v="3084766000"/>
    <n v="2120025000"/>
    <x v="0"/>
    <x v="4"/>
    <s v="Consumer Discretionary"/>
    <x v="25"/>
    <n v="2120025000"/>
    <n v="3097418000"/>
    <n v="977393000"/>
    <n v="0.50102326297632027"/>
    <n v="0.15809833547497129"/>
  </r>
  <r>
    <n v="1213"/>
    <s v="ORLY"/>
    <s v="Year 2"/>
    <d v="2013-12-31T00:00:00"/>
    <x v="1"/>
    <n v="12"/>
    <n v="31"/>
    <n v="6649237000"/>
    <n v="3280236000"/>
    <n v="2265516000"/>
    <x v="0"/>
    <x v="4"/>
    <s v="Consumer Discretionary"/>
    <x v="25"/>
    <n v="2265516000"/>
    <n v="3369001000"/>
    <n v="1103485000"/>
    <n v="0.50667482599883262"/>
    <n v="0.16595663532522603"/>
  </r>
  <r>
    <n v="1214"/>
    <s v="ORLY"/>
    <s v="Year 3"/>
    <d v="2014-12-31T00:00:00"/>
    <x v="2"/>
    <n v="12"/>
    <n v="31"/>
    <n v="7216081000"/>
    <n v="3507180000"/>
    <n v="2438527000"/>
    <x v="0"/>
    <x v="4"/>
    <s v="Consumer Discretionary"/>
    <x v="25"/>
    <n v="2438527000"/>
    <n v="3708901000"/>
    <n v="1270374000"/>
    <n v="0.51397718512306056"/>
    <n v="0.17604763582892155"/>
  </r>
  <r>
    <n v="1215"/>
    <s v="ORLY"/>
    <s v="Year 4"/>
    <d v="2015-12-31T00:00:00"/>
    <x v="3"/>
    <n v="12"/>
    <n v="31"/>
    <n v="7966674000"/>
    <n v="3804031000"/>
    <n v="2648622000"/>
    <x v="0"/>
    <x v="4"/>
    <s v="Consumer Discretionary"/>
    <x v="25"/>
    <n v="2648622000"/>
    <n v="4162643000"/>
    <n v="1514021000"/>
    <n v="0.52250700857095445"/>
    <n v="0.19004430205127007"/>
  </r>
  <r>
    <n v="1216"/>
    <s v="OXY"/>
    <s v="Year 1"/>
    <d v="2012-12-31T00:00:00"/>
    <x v="0"/>
    <n v="12"/>
    <n v="31"/>
    <n v="20100000000"/>
    <n v="6530000000"/>
    <n v="1879000000"/>
    <x v="0"/>
    <x v="615"/>
    <s v="Energy"/>
    <x v="27"/>
    <n v="5464000000"/>
    <n v="13570000000"/>
    <n v="8106000000"/>
    <n v="0.67512437810945269"/>
    <n v="0.40328358208955223"/>
  </r>
  <r>
    <n v="1217"/>
    <s v="OXY"/>
    <s v="Year 2"/>
    <d v="2013-12-31T00:00:00"/>
    <x v="1"/>
    <n v="12"/>
    <n v="31"/>
    <n v="20170000000"/>
    <n v="6497000000"/>
    <n v="2108000000"/>
    <x v="0"/>
    <x v="616"/>
    <s v="Energy"/>
    <x v="27"/>
    <n v="6311000000"/>
    <n v="13673000000"/>
    <n v="7362000000"/>
    <n v="0.67788795240456123"/>
    <n v="0.36499752107089739"/>
  </r>
  <r>
    <n v="1218"/>
    <s v="OXY"/>
    <s v="Year 3"/>
    <d v="2014-12-31T00:00:00"/>
    <x v="2"/>
    <n v="12"/>
    <n v="31"/>
    <n v="19312000000"/>
    <n v="6803000000"/>
    <n v="2053000000"/>
    <x v="0"/>
    <x v="617"/>
    <s v="Energy"/>
    <x v="27"/>
    <n v="6314000000"/>
    <n v="12509000000"/>
    <n v="6195000000"/>
    <n v="0.64773198011598998"/>
    <n v="0.32078500414250205"/>
  </r>
  <r>
    <n v="1219"/>
    <s v="OXY"/>
    <s v="Year 4"/>
    <d v="2015-12-31T00:00:00"/>
    <x v="3"/>
    <n v="12"/>
    <n v="31"/>
    <n v="12480000000"/>
    <n v="5804000000"/>
    <n v="1613000000"/>
    <x v="0"/>
    <x v="618"/>
    <s v="Energy"/>
    <x v="27"/>
    <n v="6157000000"/>
    <n v="6676000000"/>
    <n v="519000000"/>
    <n v="0.53493589743589742"/>
    <n v="4.158653846153846E-2"/>
  </r>
  <r>
    <n v="1224"/>
    <s v="PBCT"/>
    <s v="Year 1"/>
    <d v="2012-12-31T00:00:00"/>
    <x v="0"/>
    <n v="12"/>
    <n v="31"/>
    <n v="1355300000"/>
    <n v="90800000"/>
    <n v="803800000"/>
    <x v="0"/>
    <x v="619"/>
    <s v="Financials"/>
    <x v="106"/>
    <n v="879800000"/>
    <n v="1264500000"/>
    <n v="384700000"/>
    <n v="0.93300376300450083"/>
    <n v="0.28384859440714233"/>
  </r>
  <r>
    <n v="1225"/>
    <s v="PBCT"/>
    <s v="Year 2"/>
    <d v="2013-12-31T00:00:00"/>
    <x v="1"/>
    <n v="12"/>
    <n v="31"/>
    <n v="1346100000"/>
    <n v="81100000"/>
    <n v="812800000"/>
    <x v="0"/>
    <x v="620"/>
    <s v="Financials"/>
    <x v="106"/>
    <n v="882700000"/>
    <n v="1265000000"/>
    <n v="382300000"/>
    <n v="0.93975187578931729"/>
    <n v="0.28400564594012334"/>
  </r>
  <r>
    <n v="1226"/>
    <s v="PBCT"/>
    <s v="Year 3"/>
    <d v="2014-12-31T00:00:00"/>
    <x v="2"/>
    <n v="12"/>
    <n v="31"/>
    <n v="1381400000"/>
    <n v="80900000"/>
    <n v="816700000"/>
    <x v="0"/>
    <x v="621"/>
    <s v="Financials"/>
    <x v="106"/>
    <n v="882100000"/>
    <n v="1300500000"/>
    <n v="418400000"/>
    <n v="0.94143622412045747"/>
    <n v="0.30288113508035325"/>
  </r>
  <r>
    <n v="1227"/>
    <s v="PBCT"/>
    <s v="Year 4"/>
    <d v="2015-12-31T00:00:00"/>
    <x v="3"/>
    <n v="12"/>
    <n v="31"/>
    <n v="1421300000"/>
    <n v="95500000"/>
    <n v="836700000"/>
    <x v="0"/>
    <x v="622"/>
    <s v="Financials"/>
    <x v="106"/>
    <n v="894000000"/>
    <n v="1325800000"/>
    <n v="431800000"/>
    <n v="0.93280799268275527"/>
    <n v="0.30380637444592978"/>
  </r>
  <r>
    <n v="1228"/>
    <s v="PBI"/>
    <s v="Year 1"/>
    <d v="2012-12-31T00:00:00"/>
    <x v="0"/>
    <n v="12"/>
    <n v="31"/>
    <n v="3823713000"/>
    <n v="1582398000"/>
    <n v="1489735000"/>
    <x v="320"/>
    <x v="4"/>
    <s v="Industrials"/>
    <x v="107"/>
    <n v="1603985000"/>
    <n v="2241315000"/>
    <n v="637330000"/>
    <n v="0.58616193213245871"/>
    <n v="0.16667830456940674"/>
  </r>
  <r>
    <n v="1229"/>
    <s v="PBI"/>
    <s v="Year 2"/>
    <d v="2013-12-31T00:00:00"/>
    <x v="1"/>
    <n v="12"/>
    <n v="31"/>
    <n v="3791335000"/>
    <n v="1650622000"/>
    <n v="1420096000"/>
    <x v="321"/>
    <x v="4"/>
    <s v="Industrials"/>
    <x v="107"/>
    <n v="1530508000"/>
    <n v="2140713000"/>
    <n v="610205000"/>
    <n v="0.56463303823059685"/>
    <n v="0.16094726527727041"/>
  </r>
  <r>
    <n v="1230"/>
    <s v="PBI"/>
    <s v="Year 3"/>
    <d v="2014-12-31T00:00:00"/>
    <x v="2"/>
    <n v="12"/>
    <n v="31"/>
    <n v="3821504000"/>
    <n v="1680791000"/>
    <n v="1378400000"/>
    <x v="322"/>
    <x v="4"/>
    <s v="Industrials"/>
    <x v="107"/>
    <n v="1488331000"/>
    <n v="2140713000"/>
    <n v="652382000"/>
    <n v="0.56017552251678926"/>
    <n v="0.17071341545108942"/>
  </r>
  <r>
    <n v="1231"/>
    <s v="PBI"/>
    <s v="Year 4"/>
    <d v="2015-12-31T00:00:00"/>
    <x v="3"/>
    <n v="12"/>
    <n v="31"/>
    <n v="3578060000"/>
    <n v="1558591000"/>
    <n v="1279961000"/>
    <x v="323"/>
    <x v="4"/>
    <s v="Industrials"/>
    <x v="107"/>
    <n v="1390117000"/>
    <n v="2019469000"/>
    <n v="629352000"/>
    <n v="0.56440333588592706"/>
    <n v="0.17589196380161318"/>
  </r>
  <r>
    <n v="1232"/>
    <s v="PCAR"/>
    <s v="Year 1"/>
    <d v="2012-12-31T00:00:00"/>
    <x v="0"/>
    <n v="12"/>
    <n v="31"/>
    <n v="16596800000"/>
    <n v="13908300000"/>
    <n v="571600000"/>
    <x v="324"/>
    <x v="623"/>
    <s v="Industrials"/>
    <x v="41"/>
    <n v="1368300000"/>
    <n v="2688500000"/>
    <n v="1320200000"/>
    <n v="0.16198905813168807"/>
    <n v="7.9545454545454544E-2"/>
  </r>
  <r>
    <n v="1233"/>
    <s v="PCAR"/>
    <s v="Year 2"/>
    <d v="2013-12-31T00:00:00"/>
    <x v="1"/>
    <n v="12"/>
    <n v="31"/>
    <n v="16661000000"/>
    <n v="13900700000"/>
    <n v="559500000"/>
    <x v="325"/>
    <x v="624"/>
    <s v="Industrials"/>
    <x v="41"/>
    <n v="1382600000"/>
    <n v="2760300000"/>
    <n v="1377700000"/>
    <n v="0.16567432927195247"/>
    <n v="8.2690114638977255E-2"/>
  </r>
  <r>
    <n v="1234"/>
    <s v="PCAR"/>
    <s v="Year 3"/>
    <d v="2014-12-31T00:00:00"/>
    <x v="2"/>
    <n v="12"/>
    <n v="31"/>
    <n v="18534400000"/>
    <n v="15481600000"/>
    <n v="561400000"/>
    <x v="326"/>
    <x v="625"/>
    <s v="Industrials"/>
    <x v="41"/>
    <n v="1365500000"/>
    <n v="3052800000"/>
    <n v="1687300000"/>
    <n v="0.16470994475138123"/>
    <n v="9.1036127417127077E-2"/>
  </r>
  <r>
    <n v="1235"/>
    <s v="PCAR"/>
    <s v="Year 4"/>
    <d v="2015-12-31T00:00:00"/>
    <x v="3"/>
    <n v="12"/>
    <n v="31"/>
    <n v="18671300000"/>
    <n v="15292100000"/>
    <n v="541500000"/>
    <x v="327"/>
    <x v="626"/>
    <s v="Industrials"/>
    <x v="41"/>
    <n v="1365000000"/>
    <n v="3379200000"/>
    <n v="2014200000"/>
    <n v="0.18098364870148298"/>
    <n v="0.10787679486698837"/>
  </r>
  <r>
    <n v="1236"/>
    <s v="PCG"/>
    <s v="Year 1"/>
    <d v="2013-12-31T00:00:00"/>
    <x v="1"/>
    <n v="12"/>
    <n v="31"/>
    <n v="15598000000"/>
    <n v="11759000000"/>
    <n v="0"/>
    <x v="0"/>
    <x v="627"/>
    <s v="Utilities"/>
    <x v="10"/>
    <n v="2077000000"/>
    <n v="3839000000"/>
    <n v="1762000000"/>
    <n v="0.24612129760225665"/>
    <n v="0.11296320041030901"/>
  </r>
  <r>
    <n v="1237"/>
    <s v="PCG"/>
    <s v="Year 2"/>
    <d v="2014-12-31T00:00:00"/>
    <x v="2"/>
    <n v="12"/>
    <n v="31"/>
    <n v="17090000000"/>
    <n v="12207000000"/>
    <n v="0"/>
    <x v="0"/>
    <x v="628"/>
    <s v="Utilities"/>
    <x v="10"/>
    <n v="2433000000"/>
    <n v="4883000000"/>
    <n v="2450000000"/>
    <n v="0.28572264482153309"/>
    <n v="0.14335868929198362"/>
  </r>
  <r>
    <n v="1238"/>
    <s v="PCG"/>
    <s v="Year 3"/>
    <d v="2015-12-31T00:00:00"/>
    <x v="3"/>
    <n v="12"/>
    <n v="31"/>
    <n v="16833000000"/>
    <n v="12713000000"/>
    <n v="0"/>
    <x v="0"/>
    <x v="629"/>
    <s v="Utilities"/>
    <x v="10"/>
    <n v="2612000000"/>
    <n v="4120000000"/>
    <n v="1508000000"/>
    <n v="0.24475732192716693"/>
    <n v="8.958593239470089E-2"/>
  </r>
  <r>
    <n v="1239"/>
    <s v="PCG"/>
    <s v="Year 4"/>
    <d v="2016-12-31T00:00:00"/>
    <x v="4"/>
    <n v="12"/>
    <n v="31"/>
    <n v="17666000000"/>
    <n v="12734000000"/>
    <n v="0"/>
    <x v="0"/>
    <x v="630"/>
    <s v="Utilities"/>
    <x v="10"/>
    <n v="2755000000"/>
    <n v="4932000000"/>
    <n v="2177000000"/>
    <n v="0.27918034642816714"/>
    <n v="0.12323106532321974"/>
  </r>
  <r>
    <n v="1240"/>
    <s v="PCLN"/>
    <s v="Year 1"/>
    <d v="2012-12-31T00:00:00"/>
    <x v="0"/>
    <n v="12"/>
    <n v="31"/>
    <n v="5260956000"/>
    <n v="1177275000"/>
    <n v="2188747000"/>
    <x v="0"/>
    <x v="631"/>
    <s v="Consumer Discretionary"/>
    <x v="24"/>
    <n v="2253888000"/>
    <n v="4083681000"/>
    <n v="1829793000"/>
    <n v="0.77622413112749844"/>
    <n v="0.3478061781927087"/>
  </r>
  <r>
    <n v="1241"/>
    <s v="PCLN"/>
    <s v="Year 2"/>
    <d v="2013-12-31T00:00:00"/>
    <x v="1"/>
    <n v="12"/>
    <n v="31"/>
    <n v="6793306000"/>
    <n v="1077420000"/>
    <n v="3185497000"/>
    <x v="0"/>
    <x v="632"/>
    <s v="Consumer Discretionary"/>
    <x v="24"/>
    <n v="3303472000"/>
    <n v="5715886000"/>
    <n v="2412414000"/>
    <n v="0.84139975440529247"/>
    <n v="0.35511634541414738"/>
  </r>
  <r>
    <n v="1242"/>
    <s v="PCLN"/>
    <s v="Year 3"/>
    <d v="2014-12-31T00:00:00"/>
    <x v="2"/>
    <n v="12"/>
    <n v="31"/>
    <n v="8441971000"/>
    <n v="857841000"/>
    <n v="4302998000"/>
    <x v="0"/>
    <x v="633"/>
    <s v="Consumer Discretionary"/>
    <x v="24"/>
    <n v="4510818000"/>
    <n v="7584130000"/>
    <n v="3073312000"/>
    <n v="0.89838380160273001"/>
    <n v="0.36405147565657359"/>
  </r>
  <r>
    <n v="1243"/>
    <s v="PCLN"/>
    <s v="Year 4"/>
    <d v="2015-12-31T00:00:00"/>
    <x v="3"/>
    <n v="12"/>
    <n v="31"/>
    <n v="9223987000"/>
    <n v="632180000"/>
    <n v="5060406000"/>
    <x v="0"/>
    <x v="634"/>
    <s v="Consumer Discretionary"/>
    <x v="24"/>
    <n v="5332900000"/>
    <n v="8591807000"/>
    <n v="3258907000"/>
    <n v="0.93146347669397189"/>
    <n v="0.3533078483306622"/>
  </r>
  <r>
    <n v="1244"/>
    <s v="PDCO"/>
    <s v="Year 1"/>
    <d v="2013-04-27T00:00:00"/>
    <x v="1"/>
    <n v="4"/>
    <n v="27"/>
    <n v="3637212000"/>
    <n v="2446443000"/>
    <n v="0"/>
    <x v="0"/>
    <x v="4"/>
    <s v="Health Care"/>
    <x v="54"/>
    <n v="0"/>
    <n v="1190769000"/>
    <n v="1190769000"/>
    <n v="0.32738509605708987"/>
    <n v="0.32738509605708987"/>
  </r>
  <r>
    <n v="1245"/>
    <s v="PDCO"/>
    <s v="Year 2"/>
    <d v="2014-04-26T00:00:00"/>
    <x v="2"/>
    <n v="4"/>
    <n v="26"/>
    <n v="3585141000"/>
    <n v="2566444000"/>
    <n v="0"/>
    <x v="0"/>
    <x v="4"/>
    <s v="Health Care"/>
    <x v="54"/>
    <n v="0"/>
    <n v="1018697000"/>
    <n v="1018697000"/>
    <n v="0.2841441940498296"/>
    <n v="0.28414419404982955"/>
  </r>
  <r>
    <n v="1246"/>
    <s v="PDCO"/>
    <s v="Year 3"/>
    <d v="2015-04-25T00:00:00"/>
    <x v="3"/>
    <n v="4"/>
    <n v="25"/>
    <n v="3910865000"/>
    <n v="2850316000"/>
    <n v="0"/>
    <x v="0"/>
    <x v="4"/>
    <s v="Health Care"/>
    <x v="54"/>
    <n v="0"/>
    <n v="1060549000"/>
    <n v="1060549000"/>
    <n v="0.27118016091069364"/>
    <n v="0.27118016091069369"/>
  </r>
  <r>
    <n v="1247"/>
    <s v="PDCO"/>
    <s v="Year 4"/>
    <d v="2016-04-30T00:00:00"/>
    <x v="4"/>
    <n v="4"/>
    <n v="30"/>
    <n v="5386703000"/>
    <n v="4063955000"/>
    <n v="0"/>
    <x v="0"/>
    <x v="4"/>
    <s v="Health Care"/>
    <x v="54"/>
    <n v="0"/>
    <n v="1322748000"/>
    <n v="1322748000"/>
    <n v="0.24555799716449933"/>
    <n v="0.24555799716449933"/>
  </r>
  <r>
    <n v="1248"/>
    <s v="PEG"/>
    <s v="Year 1"/>
    <d v="2012-12-31T00:00:00"/>
    <x v="0"/>
    <n v="12"/>
    <n v="31"/>
    <n v="9781000000"/>
    <n v="6351000000"/>
    <n v="98000000"/>
    <x v="0"/>
    <x v="602"/>
    <s v="Utilities"/>
    <x v="11"/>
    <n v="1152000000"/>
    <n v="3430000000"/>
    <n v="2278000000"/>
    <n v="0.35067988958184237"/>
    <n v="0.2329005214190778"/>
  </r>
  <r>
    <n v="1249"/>
    <s v="PEG"/>
    <s v="Year 2"/>
    <d v="2013-12-31T00:00:00"/>
    <x v="1"/>
    <n v="12"/>
    <n v="31"/>
    <n v="9968000000"/>
    <n v="6423000000"/>
    <n v="68000000"/>
    <x v="0"/>
    <x v="635"/>
    <s v="Utilities"/>
    <x v="11"/>
    <n v="1246000000"/>
    <n v="3545000000"/>
    <n v="2299000000"/>
    <n v="0.35563804173354741"/>
    <n v="0.23063804173354735"/>
  </r>
  <r>
    <n v="1250"/>
    <s v="PEG"/>
    <s v="Year 3"/>
    <d v="2014-12-31T00:00:00"/>
    <x v="2"/>
    <n v="12"/>
    <n v="31"/>
    <n v="10886000000"/>
    <n v="7036000000"/>
    <n v="0"/>
    <x v="0"/>
    <x v="636"/>
    <s v="Utilities"/>
    <x v="11"/>
    <n v="1227000000"/>
    <n v="3850000000"/>
    <n v="2623000000"/>
    <n v="0.35366525812970784"/>
    <n v="0.24095168105823994"/>
  </r>
  <r>
    <n v="1251"/>
    <s v="PEG"/>
    <s v="Year 4"/>
    <d v="2015-12-31T00:00:00"/>
    <x v="3"/>
    <n v="12"/>
    <n v="31"/>
    <n v="10415000000"/>
    <n v="6239000000"/>
    <n v="0"/>
    <x v="0"/>
    <x v="637"/>
    <s v="Utilities"/>
    <x v="11"/>
    <n v="1214000000"/>
    <n v="4176000000"/>
    <n v="2962000000"/>
    <n v="0.40096015362457993"/>
    <n v="0.28439750360057608"/>
  </r>
  <r>
    <n v="1252"/>
    <s v="PEP"/>
    <s v="Year 1"/>
    <d v="2013-12-28T00:00:00"/>
    <x v="1"/>
    <n v="12"/>
    <n v="28"/>
    <n v="66415000000"/>
    <n v="31243000000"/>
    <n v="25357000000"/>
    <x v="0"/>
    <x v="638"/>
    <s v="Consumer Staples"/>
    <x v="69"/>
    <n v="25467000000"/>
    <n v="35172000000"/>
    <n v="9705000000"/>
    <n v="0.52957916133403593"/>
    <n v="0.14612662802077844"/>
  </r>
  <r>
    <n v="1253"/>
    <s v="PEP"/>
    <s v="Year 2"/>
    <d v="2014-12-27T00:00:00"/>
    <x v="2"/>
    <n v="12"/>
    <n v="27"/>
    <n v="66683000000"/>
    <n v="31238000000"/>
    <n v="25772000000"/>
    <x v="0"/>
    <x v="639"/>
    <s v="Consumer Staples"/>
    <x v="69"/>
    <n v="25864000000"/>
    <n v="35445000000"/>
    <n v="9581000000"/>
    <n v="0.5315447715309749"/>
    <n v="0.14367979844937989"/>
  </r>
  <r>
    <n v="1254"/>
    <s v="PEP"/>
    <s v="Year 3"/>
    <d v="2015-12-26T00:00:00"/>
    <x v="3"/>
    <n v="12"/>
    <n v="26"/>
    <n v="63056000000"/>
    <n v="28731000000"/>
    <n v="24538000000"/>
    <x v="0"/>
    <x v="248"/>
    <s v="Consumer Staples"/>
    <x v="69"/>
    <n v="24613000000"/>
    <n v="34325000000"/>
    <n v="9712000000"/>
    <n v="0.54435739659984783"/>
    <n v="0.15402182187262117"/>
  </r>
  <r>
    <n v="1255"/>
    <s v="PEP"/>
    <s v="Year 4"/>
    <d v="2016-12-31T00:00:00"/>
    <x v="4"/>
    <n v="12"/>
    <n v="31"/>
    <n v="62799000000"/>
    <n v="28209000000"/>
    <n v="24735000000"/>
    <x v="0"/>
    <x v="640"/>
    <s v="Consumer Staples"/>
    <x v="69"/>
    <n v="24805000000"/>
    <n v="34590000000"/>
    <n v="9785000000"/>
    <n v="0.55080494912339373"/>
    <n v="0.1558145830347617"/>
  </r>
  <r>
    <n v="1256"/>
    <s v="PFE"/>
    <s v="Year 1"/>
    <d v="2012-12-31T00:00:00"/>
    <x v="0"/>
    <n v="12"/>
    <n v="31"/>
    <n v="54657000000"/>
    <n v="9821000000"/>
    <n v="15171000000"/>
    <x v="328"/>
    <x v="641"/>
    <s v="Health Care"/>
    <x v="3"/>
    <n v="27762000000"/>
    <n v="44836000000"/>
    <n v="17074000000"/>
    <n v="0.8203157875477981"/>
    <n v="0.31238450701648462"/>
  </r>
  <r>
    <n v="1257"/>
    <s v="PFE"/>
    <s v="Year 2"/>
    <d v="2013-12-31T00:00:00"/>
    <x v="1"/>
    <n v="12"/>
    <n v="31"/>
    <n v="51584000000"/>
    <n v="9586000000"/>
    <n v="14355000000"/>
    <x v="329"/>
    <x v="642"/>
    <s v="Health Care"/>
    <x v="3"/>
    <n v="25632000000"/>
    <n v="41998000000"/>
    <n v="16366000000"/>
    <n v="0.81416718362282881"/>
    <n v="0.31726892059553352"/>
  </r>
  <r>
    <n v="1258"/>
    <s v="PFE"/>
    <s v="Year 3"/>
    <d v="2014-12-31T00:00:00"/>
    <x v="2"/>
    <n v="12"/>
    <n v="31"/>
    <n v="49605000000"/>
    <n v="9577000000"/>
    <n v="14097000000"/>
    <x v="330"/>
    <x v="643"/>
    <s v="Health Care"/>
    <x v="3"/>
    <n v="26529000000"/>
    <n v="40028000000"/>
    <n v="13499000000"/>
    <n v="0.80693478479991931"/>
    <n v="0.27212982562241711"/>
  </r>
  <r>
    <n v="1259"/>
    <s v="PFE"/>
    <s v="Year 4"/>
    <d v="2015-12-31T00:00:00"/>
    <x v="3"/>
    <n v="12"/>
    <n v="31"/>
    <n v="48851000000"/>
    <n v="9648000000"/>
    <n v="14809000000"/>
    <x v="331"/>
    <x v="644"/>
    <s v="Health Care"/>
    <x v="3"/>
    <n v="26227000000"/>
    <n v="39203000000"/>
    <n v="12976000000"/>
    <n v="0.80250148410472666"/>
    <n v="0.2656240404495302"/>
  </r>
  <r>
    <n v="1260"/>
    <s v="PFG"/>
    <s v="Year 1"/>
    <d v="2013-12-31T00:00:00"/>
    <x v="1"/>
    <n v="12"/>
    <n v="31"/>
    <n v="9289500000"/>
    <n v="4683600000"/>
    <n v="189000000"/>
    <x v="0"/>
    <x v="645"/>
    <s v="Financials"/>
    <x v="97"/>
    <n v="3481900000"/>
    <n v="4605900000"/>
    <n v="1124000000"/>
    <n v="0.49581785887292107"/>
    <n v="0.12099682437160235"/>
  </r>
  <r>
    <n v="1261"/>
    <s v="PFG"/>
    <s v="Year 2"/>
    <d v="2014-12-31T00:00:00"/>
    <x v="2"/>
    <n v="12"/>
    <n v="31"/>
    <n v="10477600000"/>
    <n v="5231000000"/>
    <n v="177400000"/>
    <x v="0"/>
    <x v="646"/>
    <s v="Financials"/>
    <x v="97"/>
    <n v="3751700000"/>
    <n v="5246600000"/>
    <n v="1494900000"/>
    <n v="0.50074444529281514"/>
    <n v="0.14267580361914942"/>
  </r>
  <r>
    <n v="1262"/>
    <s v="PFG"/>
    <s v="Year 3"/>
    <d v="2015-12-31T00:00:00"/>
    <x v="3"/>
    <n v="12"/>
    <n v="31"/>
    <n v="11964400000"/>
    <n v="6697700000"/>
    <n v="163500000"/>
    <x v="0"/>
    <x v="647"/>
    <s v="Financials"/>
    <x v="97"/>
    <n v="3835900000"/>
    <n v="5266700000"/>
    <n v="1430800000"/>
    <n v="0.44019758617231119"/>
    <n v="0.11958811139714487"/>
  </r>
  <r>
    <n v="1263"/>
    <s v="PFG"/>
    <s v="Year 4"/>
    <d v="2016-12-31T00:00:00"/>
    <x v="4"/>
    <n v="12"/>
    <n v="31"/>
    <n v="12394100000"/>
    <n v="6913200000"/>
    <n v="156600000"/>
    <x v="0"/>
    <x v="648"/>
    <s v="Financials"/>
    <x v="97"/>
    <n v="3889200000"/>
    <n v="5480900000"/>
    <n v="1591700000"/>
    <n v="0.44221847491951816"/>
    <n v="0.12842400819744879"/>
  </r>
  <r>
    <n v="1264"/>
    <s v="PG"/>
    <s v="Year 1"/>
    <d v="2013-12-31T00:00:00"/>
    <x v="1"/>
    <n v="12"/>
    <n v="31"/>
    <n v="2104745000"/>
    <n v="155355000"/>
    <n v="346393000"/>
    <x v="332"/>
    <x v="4"/>
    <s v="Consumer Staples"/>
    <x v="56"/>
    <n v="1206340000"/>
    <n v="1949390000"/>
    <n v="743050000"/>
    <n v="0.92618820807271185"/>
    <n v="0.35303564089711581"/>
  </r>
  <r>
    <n v="1265"/>
    <s v="PG"/>
    <s v="Year 2"/>
    <d v="2014-12-31T00:00:00"/>
    <x v="2"/>
    <n v="12"/>
    <n v="31"/>
    <n v="2819557000"/>
    <n v="205018000"/>
    <n v="519267000"/>
    <x v="333"/>
    <x v="4"/>
    <s v="Consumer Staples"/>
    <x v="56"/>
    <n v="1790620000"/>
    <n v="2614539000"/>
    <n v="823919000"/>
    <n v="0.92728715894021652"/>
    <n v="0.29221576297269392"/>
  </r>
  <r>
    <n v="1266"/>
    <s v="PG"/>
    <s v="Year 3"/>
    <d v="2015-12-31T00:00:00"/>
    <x v="3"/>
    <n v="12"/>
    <n v="31"/>
    <n v="4103728000"/>
    <n v="392709000"/>
    <n v="838526000"/>
    <x v="334"/>
    <x v="4"/>
    <s v="Consumer Staples"/>
    <x v="56"/>
    <n v="2459103000"/>
    <n v="3711019000"/>
    <n v="1251916000"/>
    <n v="0.90430433011154732"/>
    <n v="0.30506797721486412"/>
  </r>
  <r>
    <n v="1267"/>
    <s v="PG"/>
    <s v="Year 4"/>
    <d v="2016-12-31T00:00:00"/>
    <x v="4"/>
    <n v="12"/>
    <n v="31"/>
    <n v="4860427000"/>
    <n v="299694000"/>
    <n v="1177697000"/>
    <x v="335"/>
    <x v="4"/>
    <s v="Consumer Staples"/>
    <x v="56"/>
    <n v="3229992000"/>
    <n v="4560733000"/>
    <n v="1330741000"/>
    <n v="0.93833998535519614"/>
    <n v="0.27379096527938801"/>
  </r>
  <r>
    <n v="1268"/>
    <s v="PGR"/>
    <s v="Year 1"/>
    <d v="2012-12-31T00:00:00"/>
    <x v="0"/>
    <n v="12"/>
    <n v="31"/>
    <n v="17083900000"/>
    <n v="15590900000"/>
    <n v="15400000"/>
    <x v="0"/>
    <x v="649"/>
    <s v="Financials"/>
    <x v="13"/>
    <n v="51500000"/>
    <n v="1493000000"/>
    <n v="1441500000"/>
    <n v="8.7392223087234155E-2"/>
    <n v="8.4377688935196302E-2"/>
  </r>
  <r>
    <n v="1269"/>
    <s v="PGR"/>
    <s v="Year 2"/>
    <d v="2013-12-31T00:00:00"/>
    <x v="1"/>
    <n v="12"/>
    <n v="31"/>
    <n v="18170900000"/>
    <n v="16275100000"/>
    <n v="18800000"/>
    <x v="0"/>
    <x v="650"/>
    <s v="Financials"/>
    <x v="13"/>
    <n v="57600000"/>
    <n v="1895800000"/>
    <n v="1838200000"/>
    <n v="0.10433165115651954"/>
    <n v="0.10116174762945149"/>
  </r>
  <r>
    <n v="1270"/>
    <s v="PGR"/>
    <s v="Year 3"/>
    <d v="2014-12-31T00:00:00"/>
    <x v="2"/>
    <n v="12"/>
    <n v="31"/>
    <n v="19391400000"/>
    <n v="17297300000"/>
    <n v="18900000"/>
    <x v="0"/>
    <x v="651"/>
    <s v="Financials"/>
    <x v="13"/>
    <n v="69800000"/>
    <n v="2094100000"/>
    <n v="2024300000"/>
    <n v="0.10799117134399783"/>
    <n v="0.10439163753003909"/>
  </r>
  <r>
    <n v="1271"/>
    <s v="PGR"/>
    <s v="Year 4"/>
    <d v="2015-12-31T00:00:00"/>
    <x v="3"/>
    <n v="12"/>
    <n v="31"/>
    <n v="20853800000"/>
    <n v="18705900000"/>
    <n v="22800000"/>
    <x v="0"/>
    <x v="652"/>
    <s v="Financials"/>
    <x v="13"/>
    <n v="100300000"/>
    <n v="2147900000"/>
    <n v="2047600000"/>
    <n v="0.10299801475030934"/>
    <n v="9.8188339775005032E-2"/>
  </r>
  <r>
    <n v="1272"/>
    <s v="PH"/>
    <s v="Year 1"/>
    <d v="2013-06-30T00:00:00"/>
    <x v="1"/>
    <n v="6"/>
    <n v="30"/>
    <n v="13015704000"/>
    <n v="10086675000"/>
    <n v="1554973000"/>
    <x v="0"/>
    <x v="4"/>
    <s v="Industrials"/>
    <x v="53"/>
    <n v="1554973000"/>
    <n v="2929029000"/>
    <n v="1374056000"/>
    <n v="0.22503807707981072"/>
    <n v="0.1055690879264003"/>
  </r>
  <r>
    <n v="1273"/>
    <s v="PH"/>
    <s v="Year 2"/>
    <d v="2014-06-30T00:00:00"/>
    <x v="2"/>
    <n v="6"/>
    <n v="30"/>
    <n v="13215971000"/>
    <n v="10188227000"/>
    <n v="1633992000"/>
    <x v="0"/>
    <x v="4"/>
    <s v="Industrials"/>
    <x v="53"/>
    <n v="1633992000"/>
    <n v="3027744000"/>
    <n v="1393752000"/>
    <n v="0.22909735501084261"/>
    <n v="0.10545967451048432"/>
  </r>
  <r>
    <n v="1274"/>
    <s v="PH"/>
    <s v="Year 3"/>
    <d v="2015-06-30T00:00:00"/>
    <x v="3"/>
    <n v="6"/>
    <n v="30"/>
    <n v="12711744000"/>
    <n v="9655245000"/>
    <n v="1544746000"/>
    <x v="0"/>
    <x v="4"/>
    <s v="Industrials"/>
    <x v="53"/>
    <n v="1544746000"/>
    <n v="3056499000"/>
    <n v="1511753000"/>
    <n v="0.24044686551271011"/>
    <n v="0.11892569579752393"/>
  </r>
  <r>
    <n v="1275"/>
    <s v="PH"/>
    <s v="Year 4"/>
    <d v="2016-06-30T00:00:00"/>
    <x v="4"/>
    <n v="6"/>
    <n v="30"/>
    <n v="11360753000"/>
    <n v="8823384000"/>
    <n v="1359360000"/>
    <x v="0"/>
    <x v="4"/>
    <s v="Industrials"/>
    <x v="53"/>
    <n v="1359360000"/>
    <n v="2537369000"/>
    <n v="1178009000"/>
    <n v="0.22334514270312888"/>
    <n v="0.10369110216549907"/>
  </r>
  <r>
    <n v="1276"/>
    <s v="PHM"/>
    <s v="Year 1"/>
    <d v="2013-12-31T00:00:00"/>
    <x v="1"/>
    <n v="12"/>
    <n v="31"/>
    <n v="5679595000"/>
    <n v="4507196000"/>
    <n v="568500000"/>
    <x v="0"/>
    <x v="4"/>
    <s v="Consumer Discretionary"/>
    <x v="66"/>
    <n v="568500000"/>
    <n v="1172399000"/>
    <n v="603899000"/>
    <n v="0.20642299318877488"/>
    <n v="0.10632782795252126"/>
  </r>
  <r>
    <n v="1277"/>
    <s v="PHM"/>
    <s v="Year 2"/>
    <d v="2014-12-31T00:00:00"/>
    <x v="2"/>
    <n v="12"/>
    <n v="31"/>
    <n v="5822363000"/>
    <n v="4244479000"/>
    <n v="861390000"/>
    <x v="0"/>
    <x v="4"/>
    <s v="Consumer Discretionary"/>
    <x v="66"/>
    <n v="861390000"/>
    <n v="1577884000"/>
    <n v="716494000"/>
    <n v="0.27100405797439975"/>
    <n v="0.12305897107411544"/>
  </r>
  <r>
    <n v="1278"/>
    <s v="PHM"/>
    <s v="Year 3"/>
    <d v="2015-12-31T00:00:00"/>
    <x v="3"/>
    <n v="12"/>
    <n v="31"/>
    <n v="5981964000"/>
    <n v="4353850000"/>
    <n v="794728000"/>
    <x v="0"/>
    <x v="4"/>
    <s v="Consumer Discretionary"/>
    <x v="66"/>
    <n v="794728000"/>
    <n v="1628114000"/>
    <n v="833386000"/>
    <n v="0.27217047778956882"/>
    <n v="0.13931645192114162"/>
  </r>
  <r>
    <n v="1279"/>
    <s v="PHM"/>
    <s v="Year 4"/>
    <d v="2016-12-31T00:00:00"/>
    <x v="4"/>
    <n v="12"/>
    <n v="31"/>
    <n v="7668476000"/>
    <n v="5728662000"/>
    <n v="957150000"/>
    <x v="0"/>
    <x v="4"/>
    <s v="Consumer Discretionary"/>
    <x v="66"/>
    <n v="957150000"/>
    <n v="1939814000"/>
    <n v="982664000"/>
    <n v="0.25295951894483337"/>
    <n v="0.12814332339307055"/>
  </r>
  <r>
    <n v="1280"/>
    <s v="PKI"/>
    <s v="Year 1"/>
    <d v="2012-12-30T00:00:00"/>
    <x v="0"/>
    <n v="12"/>
    <n v="30"/>
    <n v="2105188000"/>
    <n v="1143659000"/>
    <n v="627370000"/>
    <x v="336"/>
    <x v="4"/>
    <s v="Health Care"/>
    <x v="5"/>
    <n v="759205000"/>
    <n v="961529000"/>
    <n v="202324000"/>
    <n v="0.4567425807101313"/>
    <n v="9.6107331031717827E-2"/>
  </r>
  <r>
    <n v="1281"/>
    <s v="PKI"/>
    <s v="Year 2"/>
    <d v="2013-12-29T00:00:00"/>
    <x v="1"/>
    <n v="12"/>
    <n v="29"/>
    <n v="2157586000"/>
    <n v="1181444000"/>
    <n v="581898000"/>
    <x v="337"/>
    <x v="4"/>
    <s v="Health Care"/>
    <x v="5"/>
    <n v="714298000"/>
    <n v="976142000"/>
    <n v="261844000"/>
    <n v="0.45242321742910829"/>
    <n v="0.12135970478117675"/>
  </r>
  <r>
    <n v="1282"/>
    <s v="PKI"/>
    <s v="Year 3"/>
    <d v="2014-12-28T00:00:00"/>
    <x v="2"/>
    <n v="12"/>
    <n v="28"/>
    <n v="2237219000"/>
    <n v="1232611000"/>
    <n v="659335000"/>
    <x v="338"/>
    <x v="4"/>
    <s v="Health Care"/>
    <x v="5"/>
    <n v="780476000"/>
    <n v="1004608000"/>
    <n v="224132000"/>
    <n v="0.44904320944887377"/>
    <n v="0.10018330793722027"/>
  </r>
  <r>
    <n v="1283"/>
    <s v="PKI"/>
    <s v="Year 4"/>
    <d v="2016-01-03T00:00:00"/>
    <x v="4"/>
    <n v="1"/>
    <n v="3"/>
    <n v="2262359000"/>
    <n v="1237859000"/>
    <n v="598848000"/>
    <x v="339"/>
    <x v="4"/>
    <s v="Health Care"/>
    <x v="5"/>
    <n v="724776000"/>
    <n v="1024500000"/>
    <n v="299724000"/>
    <n v="0.45284590111472145"/>
    <n v="0.13248295252875428"/>
  </r>
  <r>
    <n v="1284"/>
    <s v="PM"/>
    <s v="Year 1"/>
    <d v="2013-12-31T00:00:00"/>
    <x v="1"/>
    <n v="12"/>
    <n v="31"/>
    <n v="80029000000"/>
    <n v="59222000000"/>
    <n v="6890000000"/>
    <x v="0"/>
    <x v="260"/>
    <s v="Consumer Staples"/>
    <x v="101"/>
    <n v="6983000000"/>
    <n v="20807000000"/>
    <n v="13824000000"/>
    <n v="0.25999325244598837"/>
    <n v="0.1727373826987717"/>
  </r>
  <r>
    <n v="1285"/>
    <s v="PM"/>
    <s v="Year 2"/>
    <d v="2014-12-31T00:00:00"/>
    <x v="2"/>
    <n v="12"/>
    <n v="31"/>
    <n v="80106000000"/>
    <n v="60775000000"/>
    <n v="7001000000"/>
    <x v="0"/>
    <x v="260"/>
    <s v="Consumer Staples"/>
    <x v="101"/>
    <n v="7094000000"/>
    <n v="19331000000"/>
    <n v="12237000000"/>
    <n v="0.24131775397598187"/>
    <n v="0.15276009287693806"/>
  </r>
  <r>
    <n v="1286"/>
    <s v="PM"/>
    <s v="Year 3"/>
    <d v="2015-12-31T00:00:00"/>
    <x v="3"/>
    <n v="12"/>
    <n v="31"/>
    <n v="73908000000"/>
    <n v="56479000000"/>
    <n v="6656000000"/>
    <x v="0"/>
    <x v="653"/>
    <s v="Consumer Staples"/>
    <x v="101"/>
    <n v="6738000000"/>
    <n v="17429000000"/>
    <n v="10691000000"/>
    <n v="0.23582020890837252"/>
    <n v="0.14465281160361532"/>
  </r>
  <r>
    <n v="1287"/>
    <s v="PM"/>
    <s v="Year 4"/>
    <d v="2016-12-31T00:00:00"/>
    <x v="4"/>
    <n v="12"/>
    <n v="31"/>
    <n v="74953000000"/>
    <n v="57659000000"/>
    <n v="6405000000"/>
    <x v="0"/>
    <x v="654"/>
    <s v="Consumer Staples"/>
    <x v="101"/>
    <n v="6479000000"/>
    <n v="17294000000"/>
    <n v="10815000000"/>
    <n v="0.23073125825517327"/>
    <n v="0.14429042199778527"/>
  </r>
  <r>
    <n v="1288"/>
    <s v="PNC"/>
    <s v="Year 1"/>
    <d v="2012-12-31T00:00:00"/>
    <x v="0"/>
    <n v="12"/>
    <n v="31"/>
    <n v="16606000000"/>
    <n v="386000000"/>
    <n v="10486000000"/>
    <x v="0"/>
    <x v="655"/>
    <s v="Financials"/>
    <x v="35"/>
    <n v="11473000000"/>
    <n v="16220000000"/>
    <n v="4747000000"/>
    <n v="0.97675538961821029"/>
    <n v="0.28586053233770925"/>
  </r>
  <r>
    <n v="1289"/>
    <s v="PNC"/>
    <s v="Year 2"/>
    <d v="2013-12-31T00:00:00"/>
    <x v="1"/>
    <n v="12"/>
    <n v="31"/>
    <n v="16872000000"/>
    <n v="344000000"/>
    <n v="9681000000"/>
    <x v="0"/>
    <x v="656"/>
    <s v="Financials"/>
    <x v="35"/>
    <n v="10324000000"/>
    <n v="16528000000"/>
    <n v="6204000000"/>
    <n v="0.97961119013750597"/>
    <n v="0.36770981507823614"/>
  </r>
  <r>
    <n v="1290"/>
    <s v="PNC"/>
    <s v="Year 3"/>
    <d v="2014-12-31T00:00:00"/>
    <x v="2"/>
    <n v="12"/>
    <n v="31"/>
    <n v="16281000000"/>
    <n v="325000000"/>
    <n v="9488000000"/>
    <x v="0"/>
    <x v="657"/>
    <s v="Financials"/>
    <x v="35"/>
    <n v="9761000000"/>
    <n v="15956000000"/>
    <n v="6195000000"/>
    <n v="0.98003808119894353"/>
    <n v="0.38050488299244517"/>
  </r>
  <r>
    <n v="1291"/>
    <s v="PNC"/>
    <s v="Year 4"/>
    <d v="2015-12-31T00:00:00"/>
    <x v="3"/>
    <n v="12"/>
    <n v="31"/>
    <n v="16270000000"/>
    <n v="403000000"/>
    <n v="9463000000"/>
    <x v="0"/>
    <x v="658"/>
    <s v="Financials"/>
    <x v="35"/>
    <n v="9718000000"/>
    <n v="15867000000"/>
    <n v="6149000000"/>
    <n v="0.97523048555623848"/>
    <n v="0.37793484941610328"/>
  </r>
  <r>
    <n v="1292"/>
    <s v="PNR"/>
    <s v="Year 1"/>
    <d v="2012-12-31T00:00:00"/>
    <x v="0"/>
    <n v="12"/>
    <n v="31"/>
    <n v="4306800000"/>
    <n v="3040900000"/>
    <n v="1117700000"/>
    <x v="340"/>
    <x v="4"/>
    <s v="Industrials"/>
    <x v="52"/>
    <n v="1210000000"/>
    <n v="1265900000"/>
    <n v="55900000"/>
    <n v="0.29393052846661094"/>
    <n v="1.2979474319680506E-2"/>
  </r>
  <r>
    <n v="1293"/>
    <s v="PNR"/>
    <s v="Year 2"/>
    <d v="2013-12-31T00:00:00"/>
    <x v="1"/>
    <n v="12"/>
    <n v="31"/>
    <n v="6999700000"/>
    <n v="4629600000"/>
    <n v="1493700000"/>
    <x v="341"/>
    <x v="4"/>
    <s v="Industrials"/>
    <x v="52"/>
    <n v="1616500000"/>
    <n v="2370100000"/>
    <n v="753600000"/>
    <n v="0.33860022572395965"/>
    <n v="0.10766175693243996"/>
  </r>
  <r>
    <n v="1294"/>
    <s v="PNR"/>
    <s v="Year 3"/>
    <d v="2014-12-31T00:00:00"/>
    <x v="2"/>
    <n v="12"/>
    <n v="31"/>
    <n v="7039000000"/>
    <n v="4576000000"/>
    <n v="1493800000"/>
    <x v="342"/>
    <x v="4"/>
    <s v="Industrials"/>
    <x v="52"/>
    <n v="1611100000"/>
    <n v="2463000000"/>
    <n v="851900000"/>
    <n v="0.34990765733769003"/>
    <n v="0.12102571387981248"/>
  </r>
  <r>
    <n v="1295"/>
    <s v="PNR"/>
    <s v="Year 4"/>
    <d v="2015-12-31T00:00:00"/>
    <x v="3"/>
    <n v="12"/>
    <n v="31"/>
    <n v="6449000000"/>
    <n v="4263200000"/>
    <n v="1334300000"/>
    <x v="343"/>
    <x v="4"/>
    <s v="Industrials"/>
    <x v="52"/>
    <n v="1453900000"/>
    <n v="2185800000"/>
    <n v="731900000"/>
    <n v="0.33893626918902153"/>
    <n v="0.11349046363777329"/>
  </r>
  <r>
    <n v="1296"/>
    <s v="PNW"/>
    <s v="Year 1"/>
    <d v="2012-12-31T00:00:00"/>
    <x v="0"/>
    <n v="12"/>
    <n v="31"/>
    <n v="3301804000"/>
    <n v="1879559000"/>
    <n v="166154000"/>
    <x v="0"/>
    <x v="659"/>
    <s v="Utilities"/>
    <x v="10"/>
    <n v="570490000"/>
    <n v="1422245000"/>
    <n v="851755000"/>
    <n v="0.43074785783771541"/>
    <n v="0.25796655404136648"/>
  </r>
  <r>
    <n v="1297"/>
    <s v="PNW"/>
    <s v="Year 2"/>
    <d v="2013-12-31T00:00:00"/>
    <x v="1"/>
    <n v="12"/>
    <n v="31"/>
    <n v="3454628000"/>
    <n v="2020436000"/>
    <n v="172161000"/>
    <x v="0"/>
    <x v="660"/>
    <s v="Utilities"/>
    <x v="10"/>
    <n v="587869000"/>
    <n v="1434192000"/>
    <n v="846323000"/>
    <n v="0.4151509221832278"/>
    <n v="0.24498238305253128"/>
  </r>
  <r>
    <n v="1298"/>
    <s v="PNW"/>
    <s v="Year 3"/>
    <d v="2014-12-31T00:00:00"/>
    <x v="2"/>
    <n v="12"/>
    <n v="31"/>
    <n v="3491632000"/>
    <n v="2087854000"/>
    <n v="175178000"/>
    <x v="0"/>
    <x v="661"/>
    <s v="Utilities"/>
    <x v="10"/>
    <n v="592536000"/>
    <n v="1403778000"/>
    <n v="811242000"/>
    <n v="0.40204065033199377"/>
    <n v="0.23233891773245291"/>
  </r>
  <r>
    <n v="1299"/>
    <s v="PNW"/>
    <s v="Year 4"/>
    <d v="2015-12-31T00:00:00"/>
    <x v="3"/>
    <n v="12"/>
    <n v="31"/>
    <n v="3495443000"/>
    <n v="1969675000"/>
    <n v="176744000"/>
    <x v="0"/>
    <x v="662"/>
    <s v="Utilities"/>
    <x v="10"/>
    <n v="671166000"/>
    <n v="1525768000"/>
    <n v="854602000"/>
    <n v="0.43650203994171843"/>
    <n v="0.24449032640497928"/>
  </r>
  <r>
    <n v="1300"/>
    <s v="PPG"/>
    <s v="Year 1"/>
    <d v="2013-12-31T00:00:00"/>
    <x v="1"/>
    <n v="12"/>
    <n v="31"/>
    <n v="14265000000"/>
    <n v="8314000000"/>
    <n v="3486000000"/>
    <x v="344"/>
    <x v="663"/>
    <s v="Materials"/>
    <x v="63"/>
    <n v="4401000000"/>
    <n v="5951000000"/>
    <n v="1550000000"/>
    <n v="0.41717490361023479"/>
    <n v="0.10865755345250613"/>
  </r>
  <r>
    <n v="1301"/>
    <s v="PPG"/>
    <s v="Year 2"/>
    <d v="2014-12-31T00:00:00"/>
    <x v="2"/>
    <n v="12"/>
    <n v="31"/>
    <n v="14791000000"/>
    <n v="8348000000"/>
    <n v="4013000000"/>
    <x v="345"/>
    <x v="664"/>
    <s v="Materials"/>
    <x v="63"/>
    <n v="4946000000"/>
    <n v="6443000000"/>
    <n v="1497000000"/>
    <n v="0.4356027313907106"/>
    <n v="0.10121019538908796"/>
  </r>
  <r>
    <n v="1302"/>
    <s v="PPG"/>
    <s v="Year 3"/>
    <d v="2015-12-31T00:00:00"/>
    <x v="3"/>
    <n v="12"/>
    <n v="31"/>
    <n v="14766000000"/>
    <n v="8206000000"/>
    <n v="3624000000"/>
    <x v="346"/>
    <x v="327"/>
    <s v="Materials"/>
    <x v="63"/>
    <n v="4571000000"/>
    <n v="6560000000"/>
    <n v="1989000000"/>
    <n v="0.44426384938371932"/>
    <n v="0.13470134091832589"/>
  </r>
  <r>
    <n v="1303"/>
    <s v="PPG"/>
    <s v="Year 4"/>
    <d v="2016-12-31T00:00:00"/>
    <x v="4"/>
    <n v="12"/>
    <n v="31"/>
    <n v="14751000000"/>
    <n v="8063000000"/>
    <n v="4630000000"/>
    <x v="77"/>
    <x v="665"/>
    <s v="Materials"/>
    <x v="63"/>
    <n v="5558000000"/>
    <n v="6688000000"/>
    <n v="1130000000"/>
    <n v="0.45339299030574198"/>
    <n v="7.6604975933835001E-2"/>
  </r>
  <r>
    <n v="1304"/>
    <s v="PPL"/>
    <s v="Year 1"/>
    <d v="2012-12-31T00:00:00"/>
    <x v="0"/>
    <n v="12"/>
    <n v="31"/>
    <n v="12132000000"/>
    <n v="4876000000"/>
    <n v="3143000000"/>
    <x v="0"/>
    <x v="666"/>
    <s v="Utilities"/>
    <x v="11"/>
    <n v="4230000000"/>
    <n v="7256000000"/>
    <n v="3026000000"/>
    <n v="0.59808770194526872"/>
    <n v="0.249423013517969"/>
  </r>
  <r>
    <n v="1305"/>
    <s v="PPL"/>
    <s v="Year 2"/>
    <d v="2013-12-31T00:00:00"/>
    <x v="1"/>
    <n v="12"/>
    <n v="31"/>
    <n v="7263000000"/>
    <n v="1751000000"/>
    <n v="2108000000"/>
    <x v="0"/>
    <x v="667"/>
    <s v="Utilities"/>
    <x v="11"/>
    <n v="2951000000"/>
    <n v="5512000000"/>
    <n v="2561000000"/>
    <n v="0.7589150488778742"/>
    <n v="0.35260911469089906"/>
  </r>
  <r>
    <n v="1306"/>
    <s v="PPL"/>
    <s v="Year 3"/>
    <d v="2014-12-31T00:00:00"/>
    <x v="2"/>
    <n v="12"/>
    <n v="31"/>
    <n v="7852000000"/>
    <n v="1889000000"/>
    <n v="2173000000"/>
    <x v="0"/>
    <x v="668"/>
    <s v="Utilities"/>
    <x v="11"/>
    <n v="3096000000"/>
    <n v="5963000000"/>
    <n v="2867000000"/>
    <n v="0.75942435048395307"/>
    <n v="0.36512990320937339"/>
  </r>
  <r>
    <n v="1307"/>
    <s v="PPL"/>
    <s v="Year 4"/>
    <d v="2015-12-31T00:00:00"/>
    <x v="3"/>
    <n v="12"/>
    <n v="31"/>
    <n v="7669000000"/>
    <n v="1718000000"/>
    <n v="2237000000"/>
    <x v="0"/>
    <x v="669"/>
    <s v="Utilities"/>
    <x v="11"/>
    <n v="3120000000"/>
    <n v="5951000000"/>
    <n v="2831000000"/>
    <n v="0.77598122310601125"/>
    <n v="0.36914852001564741"/>
  </r>
  <r>
    <n v="1308"/>
    <s v="PRU"/>
    <s v="Year 1"/>
    <d v="2012-12-31T00:00:00"/>
    <x v="0"/>
    <n v="12"/>
    <n v="31"/>
    <n v="84847000000"/>
    <n v="66635000000"/>
    <n v="17504000000"/>
    <x v="0"/>
    <x v="4"/>
    <s v="Financials"/>
    <x v="97"/>
    <n v="17504000000"/>
    <n v="18212000000"/>
    <n v="708000000"/>
    <n v="0.21464518486216366"/>
    <n v="8.3444317418411972E-3"/>
  </r>
  <r>
    <n v="1309"/>
    <s v="PRU"/>
    <s v="Year 2"/>
    <d v="2013-12-31T00:00:00"/>
    <x v="1"/>
    <n v="12"/>
    <n v="31"/>
    <n v="41461000000"/>
    <n v="26973000000"/>
    <n v="16172000000"/>
    <x v="0"/>
    <x v="4"/>
    <s v="Financials"/>
    <x v="97"/>
    <n v="16172000000"/>
    <n v="14488000000"/>
    <n v="-1684000000"/>
    <n v="0.34943682014423194"/>
    <n v="-4.0616482959890017E-2"/>
  </r>
  <r>
    <n v="1310"/>
    <s v="PRU"/>
    <s v="Year 3"/>
    <d v="2014-12-31T00:00:00"/>
    <x v="2"/>
    <n v="12"/>
    <n v="31"/>
    <n v="54105000000"/>
    <n v="33560000000"/>
    <n v="18786000000"/>
    <x v="0"/>
    <x v="4"/>
    <s v="Financials"/>
    <x v="97"/>
    <n v="18786000000"/>
    <n v="20545000000"/>
    <n v="1759000000"/>
    <n v="0.37972460955549392"/>
    <n v="3.2510858515848812E-2"/>
  </r>
  <r>
    <n v="1311"/>
    <s v="PRU"/>
    <s v="Year 4"/>
    <d v="2015-12-31T00:00:00"/>
    <x v="3"/>
    <n v="12"/>
    <n v="31"/>
    <n v="57119000000"/>
    <n v="32747000000"/>
    <n v="16603000000"/>
    <x v="0"/>
    <x v="4"/>
    <s v="Financials"/>
    <x v="97"/>
    <n v="16603000000"/>
    <n v="24372000000"/>
    <n v="7769000000"/>
    <n v="0.42668814229940999"/>
    <n v="0.13601428596439014"/>
  </r>
  <r>
    <n v="1312"/>
    <s v="PSX"/>
    <s v="Year 1"/>
    <d v="2012-12-31T00:00:00"/>
    <x v="0"/>
    <n v="12"/>
    <n v="31"/>
    <n v="179290000000"/>
    <n v="158446000000"/>
    <n v="15443000000"/>
    <x v="0"/>
    <x v="670"/>
    <s v="Energy"/>
    <x v="92"/>
    <n v="16374000000"/>
    <n v="20844000000"/>
    <n v="4470000000"/>
    <n v="0.1162585754922193"/>
    <n v="2.4931674940041275E-2"/>
  </r>
  <r>
    <n v="1313"/>
    <s v="PSX"/>
    <s v="Year 2"/>
    <d v="2013-12-31T00:00:00"/>
    <x v="1"/>
    <n v="12"/>
    <n v="31"/>
    <n v="171596000000"/>
    <n v="152451000000"/>
    <n v="15597000000"/>
    <x v="0"/>
    <x v="671"/>
    <s v="Energy"/>
    <x v="92"/>
    <n v="16568000000"/>
    <n v="19145000000"/>
    <n v="2577000000"/>
    <n v="0.11157019977155647"/>
    <n v="1.5017832583510105E-2"/>
  </r>
  <r>
    <n v="1314"/>
    <s v="PSX"/>
    <s v="Year 3"/>
    <d v="2014-12-31T00:00:00"/>
    <x v="2"/>
    <n v="12"/>
    <n v="31"/>
    <n v="161212000000"/>
    <n v="140183000000"/>
    <n v="16703000000"/>
    <x v="0"/>
    <x v="672"/>
    <s v="Energy"/>
    <x v="92"/>
    <n v="17722000000"/>
    <n v="21029000000"/>
    <n v="3307000000"/>
    <n v="0.13044314319033323"/>
    <n v="2.051336128824157E-2"/>
  </r>
  <r>
    <n v="1315"/>
    <s v="PSX"/>
    <s v="Year 4"/>
    <d v="2015-12-31T00:00:00"/>
    <x v="3"/>
    <n v="12"/>
    <n v="31"/>
    <n v="98975000000"/>
    <n v="77693000000"/>
    <n v="15747000000"/>
    <x v="0"/>
    <x v="673"/>
    <s v="Energy"/>
    <x v="92"/>
    <n v="16846000000"/>
    <n v="21282000000"/>
    <n v="4436000000"/>
    <n v="0.21502399595857535"/>
    <n v="4.4819398838090427E-2"/>
  </r>
  <r>
    <n v="1316"/>
    <s v="PVH"/>
    <s v="Year 1"/>
    <d v="2013-02-03T00:00:00"/>
    <x v="1"/>
    <n v="2"/>
    <n v="3"/>
    <n v="6043000000"/>
    <n v="2793800000"/>
    <n v="2594300000"/>
    <x v="0"/>
    <x v="4"/>
    <s v="Consumer Discretionary"/>
    <x v="82"/>
    <n v="2594300000"/>
    <n v="3249200000"/>
    <n v="654900000"/>
    <n v="0.53767996028462683"/>
    <n v="0.10837332450769485"/>
  </r>
  <r>
    <n v="1317"/>
    <s v="PVH"/>
    <s v="Year 2"/>
    <d v="2014-02-02T00:00:00"/>
    <x v="2"/>
    <n v="2"/>
    <n v="2"/>
    <n v="8186400000"/>
    <n v="3967100000"/>
    <n v="3673500000"/>
    <x v="0"/>
    <x v="4"/>
    <s v="Consumer Discretionary"/>
    <x v="82"/>
    <n v="3673500000"/>
    <n v="4219300000"/>
    <n v="545800000"/>
    <n v="0.51540359620834553"/>
    <n v="6.6671552819310073E-2"/>
  </r>
  <r>
    <n v="1318"/>
    <s v="PVH"/>
    <s v="Year 3"/>
    <d v="2015-02-01T00:00:00"/>
    <x v="3"/>
    <n v="2"/>
    <n v="1"/>
    <n v="8241200000"/>
    <n v="3914500000"/>
    <n v="3713600000"/>
    <x v="0"/>
    <x v="4"/>
    <s v="Consumer Discretionary"/>
    <x v="82"/>
    <n v="3713600000"/>
    <n v="4326700000"/>
    <n v="613100000"/>
    <n v="0.52500849390865412"/>
    <n v="7.439450565451633E-2"/>
  </r>
  <r>
    <n v="1319"/>
    <s v="PVH"/>
    <s v="Year 4"/>
    <d v="2016-01-31T00:00:00"/>
    <x v="4"/>
    <n v="1"/>
    <n v="31"/>
    <n v="8020300000"/>
    <n v="3858700000"/>
    <n v="3417700000"/>
    <x v="0"/>
    <x v="4"/>
    <s v="Consumer Discretionary"/>
    <x v="82"/>
    <n v="3417700000"/>
    <n v="4161600000"/>
    <n v="743900000"/>
    <n v="0.51888333354113936"/>
    <n v="9.2752141441093228E-2"/>
  </r>
  <r>
    <n v="1320"/>
    <s v="PWR"/>
    <s v="Year 1"/>
    <d v="2012-12-31T00:00:00"/>
    <x v="0"/>
    <n v="12"/>
    <n v="31"/>
    <n v="5920269000"/>
    <n v="4982562000"/>
    <n v="434894000"/>
    <x v="0"/>
    <x v="674"/>
    <s v="Industrials"/>
    <x v="53"/>
    <n v="472585000"/>
    <n v="937707000"/>
    <n v="465122000"/>
    <n v="0.15838925562335093"/>
    <n v="7.8564335505700841E-2"/>
  </r>
  <r>
    <n v="1321"/>
    <s v="PWR"/>
    <s v="Year 2"/>
    <d v="2013-12-31T00:00:00"/>
    <x v="1"/>
    <n v="12"/>
    <n v="31"/>
    <n v="6411577000"/>
    <n v="5424644000"/>
    <n v="485069000"/>
    <x v="0"/>
    <x v="675"/>
    <s v="Industrials"/>
    <x v="53"/>
    <n v="510934000"/>
    <n v="986933000"/>
    <n v="475999000"/>
    <n v="0.15392983660650106"/>
    <n v="7.4240549555904894E-2"/>
  </r>
  <r>
    <n v="1322"/>
    <s v="PWR"/>
    <s v="Year 3"/>
    <d v="2014-12-31T00:00:00"/>
    <x v="2"/>
    <n v="12"/>
    <n v="31"/>
    <n v="7747229000"/>
    <n v="6578435000"/>
    <n v="705477000"/>
    <x v="0"/>
    <x v="676"/>
    <s v="Industrials"/>
    <x v="53"/>
    <n v="739734000"/>
    <n v="1168794000"/>
    <n v="429060000"/>
    <n v="0.15086607095259474"/>
    <n v="5.538238252670729E-2"/>
  </r>
  <r>
    <n v="1323"/>
    <s v="PWR"/>
    <s v="Year 4"/>
    <d v="2015-12-31T00:00:00"/>
    <x v="3"/>
    <n v="12"/>
    <n v="31"/>
    <n v="7572436000"/>
    <n v="6648771000"/>
    <n v="592863000"/>
    <x v="0"/>
    <x v="677"/>
    <s v="Industrials"/>
    <x v="53"/>
    <n v="627711000"/>
    <n v="923665000"/>
    <n v="295954000"/>
    <n v="0.12197726068599324"/>
    <n v="3.9083063891196965E-2"/>
  </r>
  <r>
    <n v="1324"/>
    <s v="PX"/>
    <s v="Year 1"/>
    <d v="2012-12-31T00:00:00"/>
    <x v="0"/>
    <n v="12"/>
    <n v="31"/>
    <n v="11224000000"/>
    <n v="6396000000"/>
    <n v="1227000000"/>
    <x v="347"/>
    <x v="678"/>
    <s v="Materials"/>
    <x v="28"/>
    <n v="2326000000"/>
    <n v="4828000000"/>
    <n v="2502000000"/>
    <n v="0.43014967925873127"/>
    <n v="0.22291518175338559"/>
  </r>
  <r>
    <n v="1325"/>
    <s v="PX"/>
    <s v="Year 2"/>
    <d v="2013-12-31T00:00:00"/>
    <x v="1"/>
    <n v="12"/>
    <n v="31"/>
    <n v="11925000000"/>
    <n v="6744000000"/>
    <n v="1349000000"/>
    <x v="347"/>
    <x v="679"/>
    <s v="Materials"/>
    <x v="28"/>
    <n v="2556000000"/>
    <n v="5181000000"/>
    <n v="2625000000"/>
    <n v="0.43446540880503148"/>
    <n v="0.22012578616352202"/>
  </r>
  <r>
    <n v="1326"/>
    <s v="PX"/>
    <s v="Year 3"/>
    <d v="2014-12-31T00:00:00"/>
    <x v="2"/>
    <n v="12"/>
    <n v="31"/>
    <n v="12273000000"/>
    <n v="6962000000"/>
    <n v="1437000000"/>
    <x v="348"/>
    <x v="371"/>
    <s v="Materials"/>
    <x v="28"/>
    <n v="2703000000"/>
    <n v="5311000000"/>
    <n v="2608000000"/>
    <n v="0.43273853173633181"/>
    <n v="0.21249898150411473"/>
  </r>
  <r>
    <n v="1327"/>
    <s v="PX"/>
    <s v="Year 4"/>
    <d v="2015-12-31T00:00:00"/>
    <x v="3"/>
    <n v="12"/>
    <n v="31"/>
    <n v="10776000000"/>
    <n v="5960000000"/>
    <n v="1296000000"/>
    <x v="349"/>
    <x v="680"/>
    <s v="Materials"/>
    <x v="28"/>
    <n v="2495000000"/>
    <n v="4816000000"/>
    <n v="2321000000"/>
    <n v="0.44691907943578324"/>
    <n v="0.21538604305864886"/>
  </r>
  <r>
    <n v="1331"/>
    <s v="QCOM"/>
    <s v="Year 1"/>
    <d v="2013-09-29T00:00:00"/>
    <x v="1"/>
    <n v="9"/>
    <n v="29"/>
    <n v="24866000000"/>
    <n v="9820000000"/>
    <n v="2849000000"/>
    <x v="350"/>
    <x v="4"/>
    <s v="Information Technology"/>
    <x v="7"/>
    <n v="7816000000"/>
    <n v="15046000000"/>
    <n v="7230000000"/>
    <n v="0.60508324619963005"/>
    <n v="0.2907584653744068"/>
  </r>
  <r>
    <n v="1332"/>
    <s v="QCOM"/>
    <s v="Year 2"/>
    <d v="2014-09-28T00:00:00"/>
    <x v="2"/>
    <n v="9"/>
    <n v="28"/>
    <n v="26487000000"/>
    <n v="10686000000"/>
    <n v="2774000000"/>
    <x v="351"/>
    <x v="4"/>
    <s v="Information Technology"/>
    <x v="7"/>
    <n v="8251000000"/>
    <n v="15801000000"/>
    <n v="7550000000"/>
    <n v="0.59655680144976775"/>
    <n v="0.28504549401593232"/>
  </r>
  <r>
    <n v="1333"/>
    <s v="QCOM"/>
    <s v="Year 3"/>
    <d v="2015-09-27T00:00:00"/>
    <x v="3"/>
    <n v="9"/>
    <n v="27"/>
    <n v="25281000000"/>
    <n v="10378000000"/>
    <n v="3637000000"/>
    <x v="352"/>
    <x v="4"/>
    <s v="Information Technology"/>
    <x v="7"/>
    <n v="9127000000"/>
    <n v="14903000000"/>
    <n v="5776000000"/>
    <n v="0.58949408646809864"/>
    <n v="0.2284719750009889"/>
  </r>
  <r>
    <n v="1334"/>
    <s v="QCOM"/>
    <s v="Year 4"/>
    <d v="2016-09-25T00:00:00"/>
    <x v="4"/>
    <n v="9"/>
    <n v="25"/>
    <n v="23554000000"/>
    <n v="9749000000"/>
    <n v="2159000000"/>
    <x v="353"/>
    <x v="4"/>
    <s v="Information Technology"/>
    <x v="7"/>
    <n v="7310000000"/>
    <n v="13805000000"/>
    <n v="6495000000"/>
    <n v="0.58610002547338036"/>
    <n v="0.27574934193767514"/>
  </r>
  <r>
    <n v="1335"/>
    <s v="QRVO"/>
    <s v="Year 1"/>
    <d v="2014-03-29T00:00:00"/>
    <x v="2"/>
    <n v="3"/>
    <n v="29"/>
    <n v="1148231000"/>
    <n v="743304000"/>
    <n v="180317000"/>
    <x v="354"/>
    <x v="4"/>
    <s v="Information Technology"/>
    <x v="7"/>
    <n v="377586000"/>
    <n v="404927000"/>
    <n v="27341000"/>
    <n v="0.35265290694990814"/>
    <n v="2.3811410770132491E-2"/>
  </r>
  <r>
    <n v="1336"/>
    <s v="QRVO"/>
    <s v="Year 2"/>
    <d v="2015-03-28T00:00:00"/>
    <x v="3"/>
    <n v="3"/>
    <n v="28"/>
    <n v="1710966000"/>
    <n v="1021658000"/>
    <n v="309348000"/>
    <x v="355"/>
    <x v="4"/>
    <s v="Information Technology"/>
    <x v="7"/>
    <n v="566842000"/>
    <n v="689308000"/>
    <n v="122466000"/>
    <n v="0.40287650368271488"/>
    <n v="7.1577109071717382E-2"/>
  </r>
  <r>
    <n v="1337"/>
    <s v="QRVO"/>
    <s v="Year 3"/>
    <d v="2016-04-02T00:00:00"/>
    <x v="4"/>
    <n v="4"/>
    <n v="2"/>
    <n v="2610726000"/>
    <n v="1561173000"/>
    <n v="588822000"/>
    <x v="356"/>
    <x v="4"/>
    <s v="Information Technology"/>
    <x v="7"/>
    <n v="1037585000"/>
    <n v="1049553000"/>
    <n v="11968000"/>
    <n v="0.40201576113311011"/>
    <n v="4.5841654773423179E-3"/>
  </r>
  <r>
    <n v="1338"/>
    <s v="R"/>
    <s v="Year 1"/>
    <d v="2013-12-31T00:00:00"/>
    <x v="1"/>
    <n v="12"/>
    <n v="31"/>
    <n v="6419285000"/>
    <n v="5099484000"/>
    <n v="922340000"/>
    <x v="0"/>
    <x v="4"/>
    <s v="Industrials"/>
    <x v="53"/>
    <n v="922340000"/>
    <n v="1319801000"/>
    <n v="397461000"/>
    <n v="0.20559937750076529"/>
    <n v="6.1916708792334352E-2"/>
  </r>
  <r>
    <n v="1339"/>
    <s v="R"/>
    <s v="Year 2"/>
    <d v="2014-12-31T00:00:00"/>
    <x v="2"/>
    <n v="12"/>
    <n v="31"/>
    <n v="6638774000"/>
    <n v="5253040000"/>
    <n v="1030014000"/>
    <x v="0"/>
    <x v="4"/>
    <s v="Industrials"/>
    <x v="53"/>
    <n v="1030014000"/>
    <n v="1385734000"/>
    <n v="355720000"/>
    <n v="0.20873341975491255"/>
    <n v="5.3582182493333859E-2"/>
  </r>
  <r>
    <n v="1340"/>
    <s v="R"/>
    <s v="Year 3"/>
    <d v="2015-12-31T00:00:00"/>
    <x v="3"/>
    <n v="12"/>
    <n v="31"/>
    <n v="6571893000"/>
    <n v="5086449000"/>
    <n v="961579000"/>
    <x v="0"/>
    <x v="4"/>
    <s v="Industrials"/>
    <x v="53"/>
    <n v="961579000"/>
    <n v="1485444000"/>
    <n v="523865000"/>
    <n v="0.22602985167287415"/>
    <n v="7.9712953330189643E-2"/>
  </r>
  <r>
    <n v="1341"/>
    <s v="R"/>
    <s v="Year 4"/>
    <d v="2016-12-31T00:00:00"/>
    <x v="4"/>
    <n v="12"/>
    <n v="31"/>
    <n v="6786984000"/>
    <n v="5285568000"/>
    <n v="956158000"/>
    <x v="0"/>
    <x v="4"/>
    <s v="Industrials"/>
    <x v="53"/>
    <n v="956158000"/>
    <n v="1501416000"/>
    <n v="545258000"/>
    <n v="0.22121991152476561"/>
    <n v="8.0338777872468833E-2"/>
  </r>
  <r>
    <n v="1342"/>
    <s v="RCL"/>
    <s v="Year 1"/>
    <d v="2012-12-31T00:00:00"/>
    <x v="0"/>
    <n v="12"/>
    <n v="31"/>
    <n v="7688024000"/>
    <n v="5157434000"/>
    <n v="1011543000"/>
    <x v="0"/>
    <x v="681"/>
    <s v="Consumer Discretionary"/>
    <x v="43"/>
    <n v="1742036000"/>
    <n v="2530590000"/>
    <n v="788554000"/>
    <n v="0.32916000262226031"/>
    <n v="0.10256913870196034"/>
  </r>
  <r>
    <n v="1343"/>
    <s v="RCL"/>
    <s v="Year 2"/>
    <d v="2013-12-31T00:00:00"/>
    <x v="1"/>
    <n v="12"/>
    <n v="31"/>
    <n v="7959894000"/>
    <n v="5305270000"/>
    <n v="1044819000"/>
    <x v="0"/>
    <x v="682"/>
    <s v="Consumer Discretionary"/>
    <x v="43"/>
    <n v="1799530000"/>
    <n v="2654624000"/>
    <n v="855094000"/>
    <n v="0.33349991846625093"/>
    <n v="0.1074252998846467"/>
  </r>
  <r>
    <n v="1344"/>
    <s v="RCL"/>
    <s v="Year 3"/>
    <d v="2014-12-31T00:00:00"/>
    <x v="2"/>
    <n v="12"/>
    <n v="31"/>
    <n v="8073855000"/>
    <n v="5306281000"/>
    <n v="1048952000"/>
    <x v="0"/>
    <x v="683"/>
    <s v="Consumer Discretionary"/>
    <x v="43"/>
    <n v="1821397000"/>
    <n v="2767574000"/>
    <n v="946177000"/>
    <n v="0.34278222732511299"/>
    <n v="0.11719023935901747"/>
  </r>
  <r>
    <n v="1345"/>
    <s v="RCL"/>
    <s v="Year 4"/>
    <d v="2015-12-31T00:00:00"/>
    <x v="3"/>
    <n v="12"/>
    <n v="31"/>
    <n v="8299074000"/>
    <n v="5099393000"/>
    <n v="1086504000"/>
    <x v="0"/>
    <x v="684"/>
    <s v="Consumer Discretionary"/>
    <x v="43"/>
    <n v="1913512000"/>
    <n v="3199681000"/>
    <n v="1286169000"/>
    <n v="0.38554674895054553"/>
    <n v="0.15497741073281188"/>
  </r>
  <r>
    <n v="1346"/>
    <s v="REGN"/>
    <s v="Year 1"/>
    <d v="2013-12-31T00:00:00"/>
    <x v="1"/>
    <n v="12"/>
    <n v="31"/>
    <n v="2104745000"/>
    <n v="155355000"/>
    <n v="346393000"/>
    <x v="332"/>
    <x v="4"/>
    <s v="Health Care"/>
    <x v="19"/>
    <n v="1206340000"/>
    <n v="1949390000"/>
    <n v="743050000"/>
    <n v="0.92618820807271185"/>
    <n v="0.35303564089711581"/>
  </r>
  <r>
    <n v="1347"/>
    <s v="REGN"/>
    <s v="Year 2"/>
    <d v="2014-12-31T00:00:00"/>
    <x v="2"/>
    <n v="12"/>
    <n v="31"/>
    <n v="2819557000"/>
    <n v="205018000"/>
    <n v="519267000"/>
    <x v="333"/>
    <x v="4"/>
    <s v="Health Care"/>
    <x v="19"/>
    <n v="1790620000"/>
    <n v="2614539000"/>
    <n v="823919000"/>
    <n v="0.92728715894021652"/>
    <n v="0.29221576297269392"/>
  </r>
  <r>
    <n v="1348"/>
    <s v="REGN"/>
    <s v="Year 3"/>
    <d v="2015-12-31T00:00:00"/>
    <x v="3"/>
    <n v="12"/>
    <n v="31"/>
    <n v="4103728000"/>
    <n v="392709000"/>
    <n v="838526000"/>
    <x v="334"/>
    <x v="4"/>
    <s v="Health Care"/>
    <x v="19"/>
    <n v="2459103000"/>
    <n v="3711019000"/>
    <n v="1251916000"/>
    <n v="0.90430433011154732"/>
    <n v="0.30506797721486412"/>
  </r>
  <r>
    <n v="1349"/>
    <s v="REGN"/>
    <s v="Year 4"/>
    <d v="2016-12-31T00:00:00"/>
    <x v="4"/>
    <n v="12"/>
    <n v="31"/>
    <n v="4860427000"/>
    <n v="299694000"/>
    <n v="1177697000"/>
    <x v="335"/>
    <x v="4"/>
    <s v="Health Care"/>
    <x v="19"/>
    <n v="3229992000"/>
    <n v="4560733000"/>
    <n v="1330741000"/>
    <n v="0.93833998535519614"/>
    <n v="0.27379096527938801"/>
  </r>
  <r>
    <n v="1350"/>
    <s v="RHI"/>
    <s v="Year 1"/>
    <d v="2013-12-31T00:00:00"/>
    <x v="1"/>
    <n v="12"/>
    <n v="31"/>
    <n v="4245895000"/>
    <n v="2522803000"/>
    <n v="1324815000"/>
    <x v="0"/>
    <x v="685"/>
    <s v="Industrials"/>
    <x v="108"/>
    <n v="1326515000"/>
    <n v="1723092000"/>
    <n v="396577000"/>
    <n v="0.40582539134858497"/>
    <n v="9.3402451073330825E-2"/>
  </r>
  <r>
    <n v="1351"/>
    <s v="RHI"/>
    <s v="Year 2"/>
    <d v="2014-12-31T00:00:00"/>
    <x v="2"/>
    <n v="12"/>
    <n v="31"/>
    <n v="4695014000"/>
    <n v="2772098000"/>
    <n v="1425734000"/>
    <x v="0"/>
    <x v="686"/>
    <s v="Industrials"/>
    <x v="108"/>
    <n v="1426291000"/>
    <n v="1922916000"/>
    <n v="496625000"/>
    <n v="0.40956555188120847"/>
    <n v="0.10577710737390772"/>
  </r>
  <r>
    <n v="1352"/>
    <s v="RHI"/>
    <s v="Year 3"/>
    <d v="2015-12-31T00:00:00"/>
    <x v="3"/>
    <n v="12"/>
    <n v="31"/>
    <n v="5094933000"/>
    <n v="2980462000"/>
    <n v="1533799000"/>
    <x v="0"/>
    <x v="687"/>
    <s v="Industrials"/>
    <x v="108"/>
    <n v="1533991000"/>
    <n v="2114471000"/>
    <n v="580480000"/>
    <n v="0.41501448596085566"/>
    <n v="0.11393280343431406"/>
  </r>
  <r>
    <n v="1353"/>
    <s v="RHI"/>
    <s v="Year 4"/>
    <d v="2016-12-31T00:00:00"/>
    <x v="4"/>
    <n v="12"/>
    <n v="31"/>
    <n v="5250399000"/>
    <n v="3089723000"/>
    <n v="1606217000"/>
    <x v="0"/>
    <x v="688"/>
    <s v="Industrials"/>
    <x v="108"/>
    <n v="1607454000"/>
    <n v="2160676000"/>
    <n v="553222000"/>
    <n v="0.41152605735297454"/>
    <n v="0.10536761110917475"/>
  </r>
  <r>
    <n v="1354"/>
    <s v="RHT"/>
    <s v="Year 1"/>
    <d v="2013-02-28T00:00:00"/>
    <x v="1"/>
    <n v="2"/>
    <n v="28"/>
    <n v="1328817000"/>
    <n v="200600000"/>
    <n v="660887000"/>
    <x v="357"/>
    <x v="4"/>
    <s v="Information Technology"/>
    <x v="102"/>
    <n v="924037000"/>
    <n v="1128217000"/>
    <n v="204180000"/>
    <n v="0.84903865618817342"/>
    <n v="0.1536554694890267"/>
  </r>
  <r>
    <n v="1355"/>
    <s v="RHT"/>
    <s v="Year 2"/>
    <d v="2014-02-28T00:00:00"/>
    <x v="2"/>
    <n v="2"/>
    <n v="28"/>
    <n v="1534615000"/>
    <n v="232600000"/>
    <n v="750292000"/>
    <x v="358"/>
    <x v="4"/>
    <s v="Information Technology"/>
    <x v="102"/>
    <n v="1067555000"/>
    <n v="1302015000"/>
    <n v="234460000"/>
    <n v="0.84843103970702749"/>
    <n v="0.15278099067192749"/>
  </r>
  <r>
    <n v="1356"/>
    <s v="RHT"/>
    <s v="Year 3"/>
    <d v="2015-02-28T00:00:00"/>
    <x v="3"/>
    <n v="2"/>
    <n v="28"/>
    <n v="1789489000"/>
    <n v="273199000"/>
    <n v="898440000"/>
    <x v="359"/>
    <x v="4"/>
    <s v="Information Technology"/>
    <x v="102"/>
    <n v="1266296000"/>
    <n v="1516290000"/>
    <n v="249994000"/>
    <n v="0.84733127725289181"/>
    <n v="0.13970133373270247"/>
  </r>
  <r>
    <n v="1357"/>
    <s v="RHT"/>
    <s v="Year 4"/>
    <d v="2016-02-29T00:00:00"/>
    <x v="4"/>
    <n v="2"/>
    <n v="29"/>
    <n v="2052230000"/>
    <n v="309629000"/>
    <n v="1041231000"/>
    <x v="360"/>
    <x v="4"/>
    <s v="Information Technology"/>
    <x v="102"/>
    <n v="1454553000"/>
    <n v="1742601000"/>
    <n v="288048000"/>
    <n v="0.84912558533887528"/>
    <n v="0.14035853681117613"/>
  </r>
  <r>
    <n v="1358"/>
    <s v="RL"/>
    <s v="Year 1"/>
    <d v="2013-03-30T00:00:00"/>
    <x v="1"/>
    <n v="3"/>
    <n v="30"/>
    <n v="6945000000"/>
    <n v="2789000000"/>
    <n v="2971000000"/>
    <x v="0"/>
    <x v="176"/>
    <s v="Consumer Discretionary"/>
    <x v="82"/>
    <n v="2998000000"/>
    <n v="4156000000"/>
    <n v="1158000000"/>
    <n v="0.59841612670986322"/>
    <n v="0.16673866090712744"/>
  </r>
  <r>
    <n v="1359"/>
    <s v="RL"/>
    <s v="Year 2"/>
    <d v="2014-03-29T00:00:00"/>
    <x v="2"/>
    <n v="3"/>
    <n v="29"/>
    <n v="7450000000"/>
    <n v="3140000000"/>
    <n v="3142000000"/>
    <x v="0"/>
    <x v="689"/>
    <s v="Consumer Discretionary"/>
    <x v="82"/>
    <n v="3177000000"/>
    <n v="4310000000"/>
    <n v="1133000000"/>
    <n v="0.57852348993288594"/>
    <n v="0.15208053691275167"/>
  </r>
  <r>
    <n v="1360"/>
    <s v="RL"/>
    <s v="Year 3"/>
    <d v="2015-03-28T00:00:00"/>
    <x v="3"/>
    <n v="3"/>
    <n v="28"/>
    <n v="7620000000"/>
    <n v="3242000000"/>
    <n v="3301000000"/>
    <x v="0"/>
    <x v="446"/>
    <s v="Consumer Discretionary"/>
    <x v="82"/>
    <n v="3326000000"/>
    <n v="4378000000"/>
    <n v="1052000000"/>
    <n v="0.57454068241469813"/>
    <n v="0.13805774278215224"/>
  </r>
  <r>
    <n v="1361"/>
    <s v="RL"/>
    <s v="Year 4"/>
    <d v="2016-04-02T00:00:00"/>
    <x v="4"/>
    <n v="4"/>
    <n v="2"/>
    <n v="7405000000"/>
    <n v="3218000000"/>
    <n v="3389000000"/>
    <x v="0"/>
    <x v="690"/>
    <s v="Consumer Discretionary"/>
    <x v="82"/>
    <n v="3413000000"/>
    <n v="4187000000"/>
    <n v="774000000"/>
    <n v="0.56542876434841327"/>
    <n v="0.10452397029034437"/>
  </r>
  <r>
    <n v="1362"/>
    <s v="ROK"/>
    <s v="Year 1"/>
    <d v="2013-09-30T00:00:00"/>
    <x v="1"/>
    <n v="9"/>
    <n v="30"/>
    <n v="6351900000"/>
    <n v="3778100000"/>
    <n v="1537700000"/>
    <x v="0"/>
    <x v="4"/>
    <s v="Industrials"/>
    <x v="53"/>
    <n v="1537700000"/>
    <n v="2573800000"/>
    <n v="1036100000"/>
    <n v="0.40520159322407467"/>
    <n v="0.16311654780459389"/>
  </r>
  <r>
    <n v="1363"/>
    <s v="ROK"/>
    <s v="Year 2"/>
    <d v="2014-09-30T00:00:00"/>
    <x v="2"/>
    <n v="9"/>
    <n v="30"/>
    <n v="6623500000"/>
    <n v="3869600000"/>
    <n v="1570100000"/>
    <x v="0"/>
    <x v="4"/>
    <s v="Industrials"/>
    <x v="53"/>
    <n v="1570100000"/>
    <n v="2753900000"/>
    <n v="1183800000"/>
    <n v="0.41577715709217178"/>
    <n v="0.1787272590020382"/>
  </r>
  <r>
    <n v="1364"/>
    <s v="ROK"/>
    <s v="Year 3"/>
    <d v="2015-09-30T00:00:00"/>
    <x v="3"/>
    <n v="9"/>
    <n v="30"/>
    <n v="6307900000"/>
    <n v="3604800000"/>
    <n v="1506400000"/>
    <x v="0"/>
    <x v="4"/>
    <s v="Industrials"/>
    <x v="53"/>
    <n v="1506400000"/>
    <n v="2703100000"/>
    <n v="1196700000"/>
    <n v="0.42852613389559124"/>
    <n v="0.18971448501085938"/>
  </r>
  <r>
    <n v="1365"/>
    <s v="ROK"/>
    <s v="Year 4"/>
    <d v="2016-09-30T00:00:00"/>
    <x v="4"/>
    <n v="9"/>
    <n v="30"/>
    <n v="5879500000"/>
    <n v="3404000000"/>
    <n v="1467400000"/>
    <x v="0"/>
    <x v="4"/>
    <s v="Industrials"/>
    <x v="53"/>
    <n v="1467400000"/>
    <n v="2475500000"/>
    <n v="1008100000"/>
    <n v="0.42103920401394679"/>
    <n v="0.1714601581767157"/>
  </r>
  <r>
    <n v="1366"/>
    <s v="ROP"/>
    <s v="Year 1"/>
    <d v="2012-12-31T00:00:00"/>
    <x v="0"/>
    <n v="12"/>
    <n v="31"/>
    <n v="2993489000"/>
    <n v="1321772000"/>
    <n v="914130000"/>
    <x v="0"/>
    <x v="4"/>
    <s v="Industrials"/>
    <x v="53"/>
    <n v="914130000"/>
    <n v="1671717000"/>
    <n v="757587000"/>
    <n v="0.55845102487431886"/>
    <n v="0.25307826419271962"/>
  </r>
  <r>
    <n v="1367"/>
    <s v="ROP"/>
    <s v="Year 2"/>
    <d v="2013-12-31T00:00:00"/>
    <x v="1"/>
    <n v="12"/>
    <n v="31"/>
    <n v="3238128000"/>
    <n v="1355200000"/>
    <n v="1040567000"/>
    <x v="0"/>
    <x v="4"/>
    <s v="Industrials"/>
    <x v="53"/>
    <n v="1040567000"/>
    <n v="1882928000"/>
    <n v="842361000"/>
    <n v="0.58148658731217551"/>
    <n v="0.26013826507167104"/>
  </r>
  <r>
    <n v="1368"/>
    <s v="ROP"/>
    <s v="Year 3"/>
    <d v="2014-12-31T00:00:00"/>
    <x v="2"/>
    <n v="12"/>
    <n v="31"/>
    <n v="3549494000"/>
    <n v="1447595000"/>
    <n v="1102426000"/>
    <x v="0"/>
    <x v="4"/>
    <s v="Industrials"/>
    <x v="53"/>
    <n v="1102426000"/>
    <n v="2101899000"/>
    <n v="999473000"/>
    <n v="0.59216863023292898"/>
    <n v="0.28158182546582694"/>
  </r>
  <r>
    <n v="1369"/>
    <s v="ROP"/>
    <s v="Year 4"/>
    <d v="2015-12-31T00:00:00"/>
    <x v="3"/>
    <n v="12"/>
    <n v="31"/>
    <n v="3582395000"/>
    <n v="1417749000"/>
    <n v="1136728000"/>
    <x v="0"/>
    <x v="4"/>
    <s v="Industrials"/>
    <x v="53"/>
    <n v="1136728000"/>
    <n v="2164646000"/>
    <n v="1027918000"/>
    <n v="0.60424548381739029"/>
    <n v="0.28693597439701651"/>
  </r>
  <r>
    <n v="1370"/>
    <s v="ROST"/>
    <s v="Year 1"/>
    <d v="2013-02-02T00:00:00"/>
    <x v="1"/>
    <n v="2"/>
    <n v="2"/>
    <n v="9721065000"/>
    <n v="7011428000"/>
    <n v="1437886000"/>
    <x v="0"/>
    <x v="4"/>
    <s v="Consumer Discretionary"/>
    <x v="74"/>
    <n v="1437886000"/>
    <n v="2709637000"/>
    <n v="1271751000"/>
    <n v="0.27873869786900918"/>
    <n v="0.13082424610883683"/>
  </r>
  <r>
    <n v="1371"/>
    <s v="ROST"/>
    <s v="Year 2"/>
    <d v="2014-02-01T00:00:00"/>
    <x v="2"/>
    <n v="2"/>
    <n v="1"/>
    <n v="10230353000"/>
    <n v="7360924000"/>
    <n v="1526366000"/>
    <x v="0"/>
    <x v="4"/>
    <s v="Consumer Discretionary"/>
    <x v="74"/>
    <n v="1526366000"/>
    <n v="2869429000"/>
    <n v="1343063000"/>
    <n v="0.28048191494467489"/>
    <n v="0.13128217569814063"/>
  </r>
  <r>
    <n v="1372"/>
    <s v="ROST"/>
    <s v="Year 3"/>
    <d v="2015-01-31T00:00:00"/>
    <x v="3"/>
    <n v="1"/>
    <n v="31"/>
    <n v="11041677000"/>
    <n v="7937956000"/>
    <n v="1615371000"/>
    <x v="0"/>
    <x v="4"/>
    <s v="Consumer Discretionary"/>
    <x v="74"/>
    <n v="1615371000"/>
    <n v="3103721000"/>
    <n v="1488350000"/>
    <n v="0.28109145014837877"/>
    <n v="0.13479383611746656"/>
  </r>
  <r>
    <n v="1373"/>
    <s v="ROST"/>
    <s v="Year 4"/>
    <d v="2016-01-30T00:00:00"/>
    <x v="4"/>
    <n v="1"/>
    <n v="30"/>
    <n v="11939999000"/>
    <n v="8576873000"/>
    <n v="1738755000"/>
    <x v="0"/>
    <x v="4"/>
    <s v="Consumer Discretionary"/>
    <x v="74"/>
    <n v="1738755000"/>
    <n v="3363126000"/>
    <n v="1624371000"/>
    <n v="0.28166886781146294"/>
    <n v="0.1360444837558194"/>
  </r>
  <r>
    <n v="1374"/>
    <s v="RRC"/>
    <s v="Year 1"/>
    <d v="2012-12-31T00:00:00"/>
    <x v="0"/>
    <n v="12"/>
    <n v="31"/>
    <n v="1367135000"/>
    <n v="328784000"/>
    <n v="248136000"/>
    <x v="0"/>
    <x v="691"/>
    <s v="Energy"/>
    <x v="27"/>
    <n v="693364000"/>
    <n v="1038351000"/>
    <n v="344987000"/>
    <n v="0.75950875370757098"/>
    <n v="0.25234303854410867"/>
  </r>
  <r>
    <n v="1375"/>
    <s v="RRC"/>
    <s v="Year 2"/>
    <d v="2013-12-31T00:00:00"/>
    <x v="1"/>
    <n v="12"/>
    <n v="31"/>
    <n v="1832253000"/>
    <n v="516119000"/>
    <n v="391707000"/>
    <x v="0"/>
    <x v="692"/>
    <s v="Energy"/>
    <x v="27"/>
    <n v="884104000"/>
    <n v="1316134000"/>
    <n v="432030000"/>
    <n v="0.71831455590467042"/>
    <n v="0.23579167287487043"/>
  </r>
  <r>
    <n v="1376"/>
    <s v="RRC"/>
    <s v="Year 3"/>
    <d v="2014-12-31T00:00:00"/>
    <x v="2"/>
    <n v="12"/>
    <n v="31"/>
    <n v="2042537000"/>
    <n v="605752000"/>
    <n v="191802000"/>
    <x v="0"/>
    <x v="693"/>
    <s v="Energy"/>
    <x v="27"/>
    <n v="742834000"/>
    <n v="1436785000"/>
    <n v="693951000"/>
    <n v="0.70343156574397425"/>
    <n v="0.33974953697289206"/>
  </r>
  <r>
    <n v="1377"/>
    <s v="RRC"/>
    <s v="Year 4"/>
    <d v="2015-12-31T00:00:00"/>
    <x v="3"/>
    <n v="12"/>
    <n v="31"/>
    <n v="1181704000"/>
    <n v="648968000"/>
    <n v="165318000"/>
    <x v="0"/>
    <x v="694"/>
    <s v="Energy"/>
    <x v="27"/>
    <n v="746473000"/>
    <n v="532736000"/>
    <n v="-213737000"/>
    <n v="0.45082017154888199"/>
    <n v="-0.18087185961966787"/>
  </r>
  <r>
    <n v="1378"/>
    <s v="RSG"/>
    <s v="Year 1"/>
    <d v="2013-12-31T00:00:00"/>
    <x v="1"/>
    <n v="12"/>
    <n v="31"/>
    <n v="8417200000"/>
    <n v="5234700000"/>
    <n v="1088100000"/>
    <x v="0"/>
    <x v="695"/>
    <s v="Industrials"/>
    <x v="53"/>
    <n v="1965500000"/>
    <n v="3182500000"/>
    <n v="1217000000"/>
    <n v="0.37809485339542837"/>
    <n v="0.14458489759064772"/>
  </r>
  <r>
    <n v="1379"/>
    <s v="RSG"/>
    <s v="Year 2"/>
    <d v="2014-12-31T00:00:00"/>
    <x v="2"/>
    <n v="12"/>
    <n v="31"/>
    <n v="8803300000"/>
    <n v="5643100000"/>
    <n v="998400000"/>
    <x v="0"/>
    <x v="696"/>
    <s v="Industrials"/>
    <x v="53"/>
    <n v="1905300000"/>
    <n v="3160200000"/>
    <n v="1254900000"/>
    <n v="0.35897901923142461"/>
    <n v="0.14254881692092738"/>
  </r>
  <r>
    <n v="1380"/>
    <s v="RSG"/>
    <s v="Year 3"/>
    <d v="2015-12-31T00:00:00"/>
    <x v="3"/>
    <n v="12"/>
    <n v="31"/>
    <n v="9115000000"/>
    <n v="5518600000"/>
    <n v="1067000000"/>
    <x v="0"/>
    <x v="697"/>
    <s v="Industrials"/>
    <x v="53"/>
    <n v="2037600000"/>
    <n v="3596400000"/>
    <n v="1558800000"/>
    <n v="0.39455842018650578"/>
    <n v="0.17101481075150851"/>
  </r>
  <r>
    <n v="1381"/>
    <s v="RSG"/>
    <s v="Year 4"/>
    <d v="2016-12-31T00:00:00"/>
    <x v="4"/>
    <n v="12"/>
    <n v="31"/>
    <n v="9387700000"/>
    <n v="5764000000"/>
    <n v="1054500000"/>
    <x v="0"/>
    <x v="698"/>
    <s v="Industrials"/>
    <x v="53"/>
    <n v="2045600000"/>
    <n v="3623700000"/>
    <n v="1578100000"/>
    <n v="0.38600509176901687"/>
    <n v="0.16810294321292754"/>
  </r>
  <r>
    <n v="1382"/>
    <s v="SBUX"/>
    <s v="Year 1"/>
    <d v="2013-09-29T00:00:00"/>
    <x v="1"/>
    <n v="9"/>
    <n v="29"/>
    <n v="14866800000"/>
    <n v="6382300000"/>
    <n v="5655800000"/>
    <x v="0"/>
    <x v="699"/>
    <s v="Consumer Discretionary"/>
    <x v="51"/>
    <n v="6277200000"/>
    <n v="8484500000"/>
    <n v="2207300000"/>
    <n v="0.57070115963085533"/>
    <n v="0.14847176258508893"/>
  </r>
  <r>
    <n v="1383"/>
    <s v="SBUX"/>
    <s v="Year 2"/>
    <d v="2014-09-28T00:00:00"/>
    <x v="2"/>
    <n v="9"/>
    <n v="28"/>
    <n v="16447800000"/>
    <n v="6858800000"/>
    <n v="6086800000"/>
    <x v="0"/>
    <x v="700"/>
    <s v="Consumer Discretionary"/>
    <x v="51"/>
    <n v="6796400000"/>
    <n v="9589000000"/>
    <n v="2792600000"/>
    <n v="0.58299590218752662"/>
    <n v="0.1697856248252046"/>
  </r>
  <r>
    <n v="1384"/>
    <s v="SBUX"/>
    <s v="Year 3"/>
    <d v="2015-09-27T00:00:00"/>
    <x v="3"/>
    <n v="9"/>
    <n v="27"/>
    <n v="19162700000"/>
    <n v="7787500000"/>
    <n v="7130200000"/>
    <x v="0"/>
    <x v="701"/>
    <s v="Consumer Discretionary"/>
    <x v="51"/>
    <n v="8024100000"/>
    <n v="11375200000"/>
    <n v="3351100000"/>
    <n v="0.59361154743329492"/>
    <n v="0.17487619176838337"/>
  </r>
  <r>
    <n v="1385"/>
    <s v="SBUX"/>
    <s v="Year 4"/>
    <d v="2016-10-02T00:00:00"/>
    <x v="4"/>
    <n v="10"/>
    <n v="2"/>
    <n v="21315900000"/>
    <n v="8511100000"/>
    <n v="7970300000"/>
    <x v="0"/>
    <x v="702"/>
    <s v="Consumer Discretionary"/>
    <x v="51"/>
    <n v="8951100000"/>
    <n v="12804800000"/>
    <n v="3853700000"/>
    <n v="0.60071589752250665"/>
    <n v="0.18078992676828096"/>
  </r>
  <r>
    <n v="1386"/>
    <s v="SCG"/>
    <s v="Year 1"/>
    <d v="2012-12-31T00:00:00"/>
    <x v="0"/>
    <n v="12"/>
    <n v="31"/>
    <n v="4176000000"/>
    <n v="2754000000"/>
    <n v="207000000"/>
    <x v="0"/>
    <x v="703"/>
    <s v="Utilities"/>
    <x v="10"/>
    <n v="563000000"/>
    <n v="1422000000"/>
    <n v="859000000"/>
    <n v="0.34051724137931039"/>
    <n v="0.20569923371647508"/>
  </r>
  <r>
    <n v="1387"/>
    <s v="SCG"/>
    <s v="Year 2"/>
    <d v="2013-12-31T00:00:00"/>
    <x v="1"/>
    <n v="12"/>
    <n v="31"/>
    <n v="4495000000"/>
    <n v="2987000000"/>
    <n v="220000000"/>
    <x v="0"/>
    <x v="704"/>
    <s v="Utilities"/>
    <x v="10"/>
    <n v="598000000"/>
    <n v="1508000000"/>
    <n v="910000000"/>
    <n v="0.3354838709677419"/>
    <n v="0.20244716351501668"/>
  </r>
  <r>
    <n v="1388"/>
    <s v="SCG"/>
    <s v="Year 3"/>
    <d v="2014-12-31T00:00:00"/>
    <x v="2"/>
    <n v="12"/>
    <n v="31"/>
    <n v="4951000000"/>
    <n v="3331000000"/>
    <n v="229000000"/>
    <x v="0"/>
    <x v="705"/>
    <s v="Utilities"/>
    <x v="10"/>
    <n v="613000000"/>
    <n v="1620000000"/>
    <n v="1007000000"/>
    <n v="0.32720662492425767"/>
    <n v="0.20339325388810342"/>
  </r>
  <r>
    <n v="1389"/>
    <s v="SCG"/>
    <s v="Year 4"/>
    <d v="2015-12-31T00:00:00"/>
    <x v="3"/>
    <n v="12"/>
    <n v="31"/>
    <n v="4380000000"/>
    <n v="2714000000"/>
    <n v="234000000"/>
    <x v="0"/>
    <x v="706"/>
    <s v="Utilities"/>
    <x v="10"/>
    <n v="592000000"/>
    <n v="1666000000"/>
    <n v="1074000000"/>
    <n v="0.38036529680365294"/>
    <n v="0.24520547945205479"/>
  </r>
  <r>
    <n v="1394"/>
    <s v="SE"/>
    <s v="Year 1"/>
    <d v="2012-12-31T00:00:00"/>
    <x v="0"/>
    <n v="12"/>
    <n v="31"/>
    <n v="5075000000"/>
    <n v="2417000000"/>
    <n v="337000000"/>
    <x v="0"/>
    <x v="707"/>
    <s v="Energy"/>
    <x v="92"/>
    <n v="1083000000"/>
    <n v="2658000000"/>
    <n v="1575000000"/>
    <n v="0.52374384236453198"/>
    <n v="0.31034482758620691"/>
  </r>
  <r>
    <n v="1395"/>
    <s v="SE"/>
    <s v="Year 2"/>
    <d v="2013-12-31T00:00:00"/>
    <x v="1"/>
    <n v="12"/>
    <n v="31"/>
    <n v="5518000000"/>
    <n v="2707000000"/>
    <n v="373000000"/>
    <x v="0"/>
    <x v="708"/>
    <s v="Energy"/>
    <x v="92"/>
    <n v="1145000000"/>
    <n v="2811000000"/>
    <n v="1666000000"/>
    <n v="0.50942370424066685"/>
    <n v="0.30192098586444366"/>
  </r>
  <r>
    <n v="1396"/>
    <s v="SE"/>
    <s v="Year 3"/>
    <d v="2014-12-31T00:00:00"/>
    <x v="2"/>
    <n v="12"/>
    <n v="31"/>
    <n v="5903000000"/>
    <n v="2790000000"/>
    <n v="393000000"/>
    <x v="0"/>
    <x v="32"/>
    <s v="Energy"/>
    <x v="92"/>
    <n v="1189000000"/>
    <n v="3113000000"/>
    <n v="1924000000"/>
    <n v="0.52735897001524656"/>
    <n v="0.32593596476367948"/>
  </r>
  <r>
    <n v="1397"/>
    <s v="SE"/>
    <s v="Year 4"/>
    <d v="2015-12-31T00:00:00"/>
    <x v="3"/>
    <n v="12"/>
    <n v="31"/>
    <n v="5234000000"/>
    <n v="2335000000"/>
    <n v="353000000"/>
    <x v="0"/>
    <x v="709"/>
    <s v="Energy"/>
    <x v="92"/>
    <n v="1117000000"/>
    <n v="2899000000"/>
    <n v="1782000000"/>
    <n v="0.55387848681696594"/>
    <n v="0.34046618265189149"/>
  </r>
  <r>
    <n v="1398"/>
    <s v="SEE"/>
    <s v="Year 1"/>
    <d v="2013-12-31T00:00:00"/>
    <x v="1"/>
    <n v="12"/>
    <n v="31"/>
    <n v="7690800000"/>
    <n v="5100900000"/>
    <n v="1788300000"/>
    <x v="0"/>
    <x v="710"/>
    <s v="Materials"/>
    <x v="32"/>
    <n v="1911500000"/>
    <n v="2589900000"/>
    <n v="678400000"/>
    <n v="0.33675300358870341"/>
    <n v="8.8209289020648049E-2"/>
  </r>
  <r>
    <n v="1399"/>
    <s v="SEE"/>
    <s v="Year 2"/>
    <d v="2014-12-31T00:00:00"/>
    <x v="2"/>
    <n v="12"/>
    <n v="31"/>
    <n v="7750500000"/>
    <n v="5062900000"/>
    <n v="1849400000"/>
    <x v="0"/>
    <x v="711"/>
    <s v="Materials"/>
    <x v="32"/>
    <n v="1968300000"/>
    <n v="2687600000"/>
    <n v="719300000"/>
    <n v="0.34676472485646093"/>
    <n v="9.2806915682859176E-2"/>
  </r>
  <r>
    <n v="1400"/>
    <s v="SEE"/>
    <s v="Year 3"/>
    <d v="2015-12-31T00:00:00"/>
    <x v="3"/>
    <n v="12"/>
    <n v="31"/>
    <n v="7031500000"/>
    <n v="4444900000"/>
    <n v="1656200000"/>
    <x v="0"/>
    <x v="712"/>
    <s v="Materials"/>
    <x v="32"/>
    <n v="1744900000"/>
    <n v="2586600000"/>
    <n v="841700000"/>
    <n v="0.36785892057171299"/>
    <n v="0.11970418829552727"/>
  </r>
  <r>
    <n v="1401"/>
    <s v="SEE"/>
    <s v="Year 4"/>
    <d v="2016-12-31T00:00:00"/>
    <x v="4"/>
    <n v="12"/>
    <n v="31"/>
    <n v="6778300000"/>
    <n v="4246700000"/>
    <n v="1604400000"/>
    <x v="0"/>
    <x v="713"/>
    <s v="Materials"/>
    <x v="32"/>
    <n v="1699300000"/>
    <n v="2531600000"/>
    <n v="832300000"/>
    <n v="0.37348597730994493"/>
    <n v="0.12278889987164923"/>
  </r>
  <r>
    <n v="1402"/>
    <s v="SHW"/>
    <s v="Year 1"/>
    <d v="2012-12-31T00:00:00"/>
    <x v="0"/>
    <n v="12"/>
    <n v="31"/>
    <n v="9534462000"/>
    <n v="5328236000"/>
    <n v="3264896000"/>
    <x v="0"/>
    <x v="4"/>
    <s v="Materials"/>
    <x v="17"/>
    <n v="3264896000"/>
    <n v="4206226000"/>
    <n v="941330000"/>
    <n v="0.44116028780648553"/>
    <n v="9.8729220379713087E-2"/>
  </r>
  <r>
    <n v="1403"/>
    <s v="SHW"/>
    <s v="Year 2"/>
    <d v="2013-12-31T00:00:00"/>
    <x v="1"/>
    <n v="12"/>
    <n v="31"/>
    <n v="10185532000"/>
    <n v="5568966000"/>
    <n v="3470200000"/>
    <x v="0"/>
    <x v="4"/>
    <s v="Materials"/>
    <x v="17"/>
    <n v="3470200000"/>
    <n v="4616566000"/>
    <n v="1146366000"/>
    <n v="0.45324741015000491"/>
    <n v="0.11254846580424076"/>
  </r>
  <r>
    <n v="1404"/>
    <s v="SHW"/>
    <s v="Year 3"/>
    <d v="2014-12-31T00:00:00"/>
    <x v="2"/>
    <n v="12"/>
    <n v="31"/>
    <n v="11129533000"/>
    <n v="5965049000"/>
    <n v="3860448000"/>
    <x v="0"/>
    <x v="4"/>
    <s v="Materials"/>
    <x v="17"/>
    <n v="3860448000"/>
    <n v="5164484000"/>
    <n v="1304036000"/>
    <n v="0.46403420520879002"/>
    <n v="0.11716897735062198"/>
  </r>
  <r>
    <n v="1405"/>
    <s v="SHW"/>
    <s v="Year 4"/>
    <d v="2015-12-31T00:00:00"/>
    <x v="3"/>
    <n v="12"/>
    <n v="31"/>
    <n v="11339304000"/>
    <n v="5780078000"/>
    <n v="3943786000"/>
    <x v="0"/>
    <x v="4"/>
    <s v="Materials"/>
    <x v="17"/>
    <n v="3943786000"/>
    <n v="5559226000"/>
    <n v="1615440000"/>
    <n v="0.49026165979852021"/>
    <n v="0.14246377026314844"/>
  </r>
  <r>
    <n v="1406"/>
    <s v="SIG"/>
    <s v="Year 1"/>
    <d v="2013-02-02T00:00:00"/>
    <x v="1"/>
    <n v="2"/>
    <n v="2"/>
    <n v="3983400000"/>
    <n v="2446000000"/>
    <n v="976900000"/>
    <x v="0"/>
    <x v="4"/>
    <s v="Consumer Discretionary"/>
    <x v="25"/>
    <n v="976900000"/>
    <n v="1537400000"/>
    <n v="560500000"/>
    <n v="0.38595169955314557"/>
    <n v="0.14070894210975549"/>
  </r>
  <r>
    <n v="1407"/>
    <s v="SIG"/>
    <s v="Year 2"/>
    <d v="2014-02-01T00:00:00"/>
    <x v="2"/>
    <n v="2"/>
    <n v="1"/>
    <n v="4209200000"/>
    <n v="2628700000"/>
    <n v="1010000000"/>
    <x v="0"/>
    <x v="4"/>
    <s v="Consumer Discretionary"/>
    <x v="25"/>
    <n v="1010000000"/>
    <n v="1580500000"/>
    <n v="570500000"/>
    <n v="0.37548702841395043"/>
    <n v="0.13553644397985365"/>
  </r>
  <r>
    <n v="1408"/>
    <s v="SIG"/>
    <s v="Year 3"/>
    <d v="2015-02-02T00:00:00"/>
    <x v="3"/>
    <n v="2"/>
    <n v="2"/>
    <n v="5736300000"/>
    <n v="3662100000"/>
    <n v="1497600000"/>
    <x v="0"/>
    <x v="4"/>
    <s v="Consumer Discretionary"/>
    <x v="25"/>
    <n v="1497600000"/>
    <n v="2074200000"/>
    <n v="576600000"/>
    <n v="0.36159196694733542"/>
    <n v="0.10051775534752366"/>
  </r>
  <r>
    <n v="1409"/>
    <s v="SIG"/>
    <s v="Year 4"/>
    <d v="2016-01-30T00:00:00"/>
    <x v="4"/>
    <n v="1"/>
    <n v="30"/>
    <n v="6550200000"/>
    <n v="4109800000"/>
    <n v="1736700000"/>
    <x v="0"/>
    <x v="4"/>
    <s v="Consumer Discretionary"/>
    <x v="25"/>
    <n v="1736700000"/>
    <n v="2440400000"/>
    <n v="703700000"/>
    <n v="0.37256877652590759"/>
    <n v="0.10743183414246893"/>
  </r>
  <r>
    <n v="1410"/>
    <s v="SJM"/>
    <s v="Year 1"/>
    <d v="2013-04-30T00:00:00"/>
    <x v="1"/>
    <n v="4"/>
    <n v="30"/>
    <n v="5897700000"/>
    <n v="3870100000"/>
    <n v="1020400000"/>
    <x v="0"/>
    <x v="714"/>
    <s v="Consumer Staples"/>
    <x v="40"/>
    <n v="1117200000"/>
    <n v="2027600000"/>
    <n v="910400000"/>
    <n v="0.34379503874391715"/>
    <n v="0.15436526103396239"/>
  </r>
  <r>
    <n v="1411"/>
    <s v="SJM"/>
    <s v="Year 2"/>
    <d v="2014-04-30T00:00:00"/>
    <x v="2"/>
    <n v="4"/>
    <n v="30"/>
    <n v="5610600000"/>
    <n v="3579600000"/>
    <n v="1013100000"/>
    <x v="0"/>
    <x v="715"/>
    <s v="Consumer Staples"/>
    <x v="40"/>
    <n v="1112000000"/>
    <n v="2031000000"/>
    <n v="919000000"/>
    <n v="0.36199336969308094"/>
    <n v="0.16379709834955264"/>
  </r>
  <r>
    <n v="1412"/>
    <s v="SJM"/>
    <s v="Year 3"/>
    <d v="2015-04-30T00:00:00"/>
    <x v="3"/>
    <n v="4"/>
    <n v="30"/>
    <n v="5692700000"/>
    <n v="3724000000"/>
    <n v="1085800000"/>
    <x v="0"/>
    <x v="716"/>
    <s v="Consumer Staples"/>
    <x v="40"/>
    <n v="1196700000"/>
    <n v="1968700000"/>
    <n v="772000000"/>
    <n v="0.34582886855095119"/>
    <n v="0.13561227537021098"/>
  </r>
  <r>
    <n v="1413"/>
    <s v="SJM"/>
    <s v="Year 4"/>
    <d v="2016-04-30T00:00:00"/>
    <x v="4"/>
    <n v="4"/>
    <n v="30"/>
    <n v="7811200000"/>
    <n v="4843400000"/>
    <n v="1614100000"/>
    <x v="0"/>
    <x v="717"/>
    <s v="Consumer Staples"/>
    <x v="40"/>
    <n v="1822500000"/>
    <n v="2967800000"/>
    <n v="1145300000"/>
    <n v="0.37994162228594841"/>
    <n v="0.14662279803359279"/>
  </r>
  <r>
    <n v="1414"/>
    <s v="SLG"/>
    <s v="Year 1"/>
    <d v="2012-12-31T00:00:00"/>
    <x v="0"/>
    <n v="12"/>
    <n v="31"/>
    <n v="1290052000"/>
    <n v="470243000"/>
    <n v="120310000"/>
    <x v="0"/>
    <x v="718"/>
    <s v="Real Estate"/>
    <x v="109"/>
    <n v="450728000"/>
    <n v="819809000"/>
    <n v="369081000"/>
    <n v="0.63548523625404241"/>
    <n v="0.28609776970230655"/>
  </r>
  <r>
    <n v="1415"/>
    <s v="SLG"/>
    <s v="Year 2"/>
    <d v="2013-12-31T00:00:00"/>
    <x v="1"/>
    <n v="12"/>
    <n v="31"/>
    <n v="1371065000"/>
    <n v="479665000"/>
    <n v="122128000"/>
    <x v="0"/>
    <x v="719"/>
    <s v="Real Estate"/>
    <x v="109"/>
    <n v="462444000"/>
    <n v="891400000"/>
    <n v="428956000"/>
    <n v="0.6501515245447882"/>
    <n v="0.31286335804648213"/>
  </r>
  <r>
    <n v="1416"/>
    <s v="SLG"/>
    <s v="Year 3"/>
    <d v="2014-12-31T00:00:00"/>
    <x v="2"/>
    <n v="12"/>
    <n v="31"/>
    <n v="1519978000"/>
    <n v="500126000"/>
    <n v="133502000"/>
    <x v="0"/>
    <x v="720"/>
    <s v="Real Estate"/>
    <x v="109"/>
    <n v="527489000"/>
    <n v="1019852000"/>
    <n v="492363000"/>
    <n v="0.67096497449305192"/>
    <n v="0.32392771474323973"/>
  </r>
  <r>
    <n v="1417"/>
    <s v="SLG"/>
    <s v="Year 4"/>
    <d v="2015-12-31T00:00:00"/>
    <x v="3"/>
    <n v="12"/>
    <n v="31"/>
    <n v="1662829000"/>
    <n v="534326000"/>
    <n v="139137000"/>
    <x v="0"/>
    <x v="721"/>
    <s v="Real Estate"/>
    <x v="109"/>
    <n v="727372000"/>
    <n v="1128503000"/>
    <n v="401131000"/>
    <n v="0.6786644928612624"/>
    <n v="0.24123406555935697"/>
  </r>
  <r>
    <n v="1418"/>
    <s v="SNA"/>
    <s v="Year 1"/>
    <d v="2013-12-31T00:00:00"/>
    <x v="1"/>
    <n v="12"/>
    <n v="31"/>
    <n v="3237500000"/>
    <n v="1638900000"/>
    <n v="1012400000"/>
    <x v="0"/>
    <x v="4"/>
    <s v="Consumer Discretionary"/>
    <x v="110"/>
    <n v="1012400000"/>
    <n v="1598600000"/>
    <n v="586200000"/>
    <n v="0.49377606177606181"/>
    <n v="0.18106563706563705"/>
  </r>
  <r>
    <n v="1419"/>
    <s v="SNA"/>
    <s v="Year 2"/>
    <d v="2015-01-03T00:00:00"/>
    <x v="3"/>
    <n v="1"/>
    <n v="3"/>
    <n v="3492600000"/>
    <n v="1759200000"/>
    <n v="1048700000"/>
    <x v="0"/>
    <x v="4"/>
    <s v="Consumer Discretionary"/>
    <x v="110"/>
    <n v="1048700000"/>
    <n v="1733400000"/>
    <n v="684700000"/>
    <n v="0.49630647655042093"/>
    <n v="0.19604306247494704"/>
  </r>
  <r>
    <n v="1420"/>
    <s v="SNA"/>
    <s v="Year 3"/>
    <d v="2016-01-02T00:00:00"/>
    <x v="4"/>
    <n v="1"/>
    <n v="2"/>
    <n v="3593100000"/>
    <n v="1774600000"/>
    <n v="1053700000"/>
    <x v="0"/>
    <x v="4"/>
    <s v="Consumer Discretionary"/>
    <x v="110"/>
    <n v="1053700000"/>
    <n v="1818500000"/>
    <n v="764800000"/>
    <n v="0.50610893100665166"/>
    <n v="0.21285241156661378"/>
  </r>
  <r>
    <n v="1421"/>
    <s v="SNA"/>
    <s v="Year 4"/>
    <d v="2016-12-31T00:00:00"/>
    <x v="4"/>
    <n v="12"/>
    <n v="31"/>
    <n v="3711800000"/>
    <n v="1803500000"/>
    <n v="1054100000"/>
    <x v="0"/>
    <x v="4"/>
    <s v="Consumer Discretionary"/>
    <x v="110"/>
    <n v="1054100000"/>
    <n v="1908300000"/>
    <n v="854200000"/>
    <n v="0.51411713993210839"/>
    <n v="0.23013093377875962"/>
  </r>
  <r>
    <n v="1422"/>
    <s v="SNI"/>
    <s v="Year 1"/>
    <d v="2012-12-31T00:00:00"/>
    <x v="0"/>
    <n v="12"/>
    <n v="31"/>
    <n v="2307182000"/>
    <n v="610836000"/>
    <n v="655473000"/>
    <x v="0"/>
    <x v="722"/>
    <s v="Consumer Discretionary"/>
    <x v="67"/>
    <n v="763064000"/>
    <n v="1696346000"/>
    <n v="933282000"/>
    <n v="0.73524585403318854"/>
    <n v="0.40451165100975994"/>
  </r>
  <r>
    <n v="1423"/>
    <s v="SNI"/>
    <s v="Year 2"/>
    <d v="2013-12-31T00:00:00"/>
    <x v="1"/>
    <n v="12"/>
    <n v="31"/>
    <n v="2530809000"/>
    <n v="699294000"/>
    <n v="729055000"/>
    <x v="0"/>
    <x v="723"/>
    <s v="Consumer Discretionary"/>
    <x v="67"/>
    <n v="846635000"/>
    <n v="1831515000"/>
    <n v="984880000"/>
    <n v="0.72368756393706524"/>
    <n v="0.38915619471876384"/>
  </r>
  <r>
    <n v="1424"/>
    <s v="SNI"/>
    <s v="Year 3"/>
    <d v="2014-12-31T00:00:00"/>
    <x v="2"/>
    <n v="12"/>
    <n v="31"/>
    <n v="2665456000"/>
    <n v="778896000"/>
    <n v="764799000"/>
    <x v="0"/>
    <x v="724"/>
    <s v="Consumer Discretionary"/>
    <x v="67"/>
    <n v="893381000"/>
    <n v="1886560000"/>
    <n v="993179000"/>
    <n v="0.70778133272505717"/>
    <n v="0.37261129052589875"/>
  </r>
  <r>
    <n v="1425"/>
    <s v="SNI"/>
    <s v="Year 4"/>
    <d v="2015-12-31T00:00:00"/>
    <x v="3"/>
    <n v="12"/>
    <n v="31"/>
    <n v="3018227000"/>
    <n v="987357000"/>
    <n v="785179000"/>
    <x v="0"/>
    <x v="725"/>
    <s v="Consumer Discretionary"/>
    <x v="67"/>
    <n v="922775000"/>
    <n v="2030870000"/>
    <n v="1108095000"/>
    <n v="0.67286854169683064"/>
    <n v="0.3671344136806145"/>
  </r>
  <r>
    <n v="1426"/>
    <s v="SO"/>
    <s v="Year 1"/>
    <d v="2012-12-31T00:00:00"/>
    <x v="0"/>
    <n v="12"/>
    <n v="31"/>
    <n v="16537000000"/>
    <n v="9373000000"/>
    <n v="914000000"/>
    <x v="0"/>
    <x v="726"/>
    <s v="Utilities"/>
    <x v="11"/>
    <n v="2701000000"/>
    <n v="7164000000"/>
    <n v="4463000000"/>
    <n v="0.43321037673096696"/>
    <n v="0.26987966378424139"/>
  </r>
  <r>
    <n v="1427"/>
    <s v="SO"/>
    <s v="Year 2"/>
    <d v="2013-12-31T00:00:00"/>
    <x v="1"/>
    <n v="12"/>
    <n v="31"/>
    <n v="17087000000"/>
    <n v="9817000000"/>
    <n v="934000000"/>
    <x v="0"/>
    <x v="727"/>
    <s v="Utilities"/>
    <x v="11"/>
    <n v="2835000000"/>
    <n v="7270000000"/>
    <n v="4435000000"/>
    <n v="0.42546965529349801"/>
    <n v="0.25955404693626732"/>
  </r>
  <r>
    <n v="1428"/>
    <s v="SO"/>
    <s v="Year 3"/>
    <d v="2014-12-31T00:00:00"/>
    <x v="2"/>
    <n v="12"/>
    <n v="31"/>
    <n v="18467000000"/>
    <n v="11031000000"/>
    <n v="981000000"/>
    <x v="0"/>
    <x v="728"/>
    <s v="Utilities"/>
    <x v="11"/>
    <n v="2926000000"/>
    <n v="7436000000"/>
    <n v="4510000000"/>
    <n v="0.40266421183733148"/>
    <n v="0.24421941842205014"/>
  </r>
  <r>
    <n v="1429"/>
    <s v="SO"/>
    <s v="Year 4"/>
    <d v="2015-12-31T00:00:00"/>
    <x v="3"/>
    <n v="12"/>
    <n v="31"/>
    <n v="17489000000"/>
    <n v="9811000000"/>
    <n v="997000000"/>
    <x v="0"/>
    <x v="729"/>
    <s v="Utilities"/>
    <x v="11"/>
    <n v="3031000000"/>
    <n v="7678000000"/>
    <n v="4647000000"/>
    <n v="0.43901881182457547"/>
    <n v="0.26570987477843216"/>
  </r>
  <r>
    <n v="1430"/>
    <s v="SPG"/>
    <s v="Year 1"/>
    <d v="2012-12-31T00:00:00"/>
    <x v="0"/>
    <n v="12"/>
    <n v="31"/>
    <n v="4256157000"/>
    <n v="800380000"/>
    <n v="376687000"/>
    <x v="0"/>
    <x v="730"/>
    <s v="Real Estate"/>
    <x v="14"/>
    <n v="1445069000"/>
    <n v="3455777000"/>
    <n v="2010708000"/>
    <n v="0.81194772655238046"/>
    <n v="0.47242336220209924"/>
  </r>
  <r>
    <n v="1431"/>
    <s v="SPG"/>
    <s v="Year 2"/>
    <d v="2013-12-31T00:00:00"/>
    <x v="1"/>
    <n v="12"/>
    <n v="31"/>
    <n v="4543849000"/>
    <n v="837946000"/>
    <n v="402369000"/>
    <x v="0"/>
    <x v="731"/>
    <s v="Real Estate"/>
    <x v="14"/>
    <n v="1510069000"/>
    <n v="3705903000"/>
    <n v="2195834000"/>
    <n v="0.81558674154884991"/>
    <n v="0.48325417503970752"/>
  </r>
  <r>
    <n v="1432"/>
    <s v="SPG"/>
    <s v="Year 3"/>
    <d v="2014-12-31T00:00:00"/>
    <x v="2"/>
    <n v="12"/>
    <n v="31"/>
    <n v="4870818000"/>
    <n v="882803000"/>
    <n v="446845000"/>
    <x v="0"/>
    <x v="732"/>
    <s v="Real Estate"/>
    <x v="14"/>
    <n v="1590672000"/>
    <n v="3988015000"/>
    <n v="2397343000"/>
    <n v="0.8187567262829365"/>
    <n v="0.49218488557774076"/>
  </r>
  <r>
    <n v="1433"/>
    <s v="SPG"/>
    <s v="Year 4"/>
    <d v="2015-12-31T00:00:00"/>
    <x v="3"/>
    <n v="12"/>
    <n v="31"/>
    <n v="5266103000"/>
    <n v="960192000"/>
    <n v="452835000"/>
    <x v="0"/>
    <x v="733"/>
    <s v="Real Estate"/>
    <x v="14"/>
    <n v="1630403000"/>
    <n v="4305911000"/>
    <n v="2675508000"/>
    <n v="0.81766554888880827"/>
    <n v="0.50806222362152809"/>
  </r>
  <r>
    <n v="1438"/>
    <s v="SPLS"/>
    <s v="Year 1"/>
    <d v="2013-02-02T00:00:00"/>
    <x v="1"/>
    <n v="2"/>
    <n v="2"/>
    <n v="24380510000"/>
    <n v="17889249000"/>
    <n v="4884284000"/>
    <x v="0"/>
    <x v="734"/>
    <s v="Consumer Discretionary"/>
    <x v="25"/>
    <n v="4963184000"/>
    <n v="6491261000"/>
    <n v="1528077000"/>
    <n v="0.26624795789751732"/>
    <n v="6.2676170432858044E-2"/>
  </r>
  <r>
    <n v="1439"/>
    <s v="SPLS"/>
    <s v="Year 2"/>
    <d v="2014-02-01T00:00:00"/>
    <x v="2"/>
    <n v="2"/>
    <n v="1"/>
    <n v="23114000000"/>
    <n v="17082000000"/>
    <n v="4735000000"/>
    <x v="0"/>
    <x v="735"/>
    <s v="Consumer Discretionary"/>
    <x v="25"/>
    <n v="4790000000"/>
    <n v="6032000000"/>
    <n v="1242000000"/>
    <n v="0.26096737907761525"/>
    <n v="5.3733667906896251E-2"/>
  </r>
  <r>
    <n v="1440"/>
    <s v="SPLS"/>
    <s v="Year 3"/>
    <d v="2015-01-31T00:00:00"/>
    <x v="3"/>
    <n v="1"/>
    <n v="31"/>
    <n v="22492000000"/>
    <n v="16691000000"/>
    <n v="4816000000"/>
    <x v="0"/>
    <x v="736"/>
    <s v="Consumer Discretionary"/>
    <x v="25"/>
    <n v="4878000000"/>
    <n v="5801000000"/>
    <n v="923000000"/>
    <n v="0.25791392495109378"/>
    <n v="4.1036813089098345E-2"/>
  </r>
  <r>
    <n v="1441"/>
    <s v="SPLS"/>
    <s v="Year 4"/>
    <d v="2016-01-30T00:00:00"/>
    <x v="4"/>
    <n v="1"/>
    <n v="30"/>
    <n v="21059000000"/>
    <n v="15545000000"/>
    <n v="4600000000"/>
    <x v="0"/>
    <x v="737"/>
    <s v="Consumer Discretionary"/>
    <x v="25"/>
    <n v="4667000000"/>
    <n v="5514000000"/>
    <n v="847000000"/>
    <n v="0.26183579467211171"/>
    <n v="4.0220333349161877E-2"/>
  </r>
  <r>
    <n v="1442"/>
    <s v="SRCL"/>
    <s v="Year 1"/>
    <d v="2012-12-31T00:00:00"/>
    <x v="0"/>
    <n v="12"/>
    <n v="31"/>
    <n v="1913149000"/>
    <n v="1055844000"/>
    <n v="356817000"/>
    <x v="0"/>
    <x v="738"/>
    <s v="Industrials"/>
    <x v="53"/>
    <n v="388469000"/>
    <n v="857305000"/>
    <n v="468836000"/>
    <n v="0.44811198709562083"/>
    <n v="0.24505984635802019"/>
  </r>
  <r>
    <n v="1443"/>
    <s v="SRCL"/>
    <s v="Year 2"/>
    <d v="2013-12-31T00:00:00"/>
    <x v="1"/>
    <n v="12"/>
    <n v="31"/>
    <n v="2142807000"/>
    <n v="1178173000"/>
    <n v="390610000"/>
    <x v="0"/>
    <x v="739"/>
    <s v="Industrials"/>
    <x v="53"/>
    <n v="429015000"/>
    <n v="964634000"/>
    <n v="535619000"/>
    <n v="0.45017306738311014"/>
    <n v="0.24996138242968219"/>
  </r>
  <r>
    <n v="1444"/>
    <s v="SRCL"/>
    <s v="Year 3"/>
    <d v="2014-12-31T00:00:00"/>
    <x v="2"/>
    <n v="12"/>
    <n v="31"/>
    <n v="2555601000"/>
    <n v="1461190000"/>
    <n v="489937000"/>
    <x v="0"/>
    <x v="740"/>
    <s v="Industrials"/>
    <x v="53"/>
    <n v="538075000"/>
    <n v="1094411000"/>
    <n v="556336000"/>
    <n v="0.42824016738137138"/>
    <n v="0.21769282450585986"/>
  </r>
  <r>
    <n v="1445"/>
    <s v="SRCL"/>
    <s v="Year 4"/>
    <d v="2015-12-31T00:00:00"/>
    <x v="3"/>
    <n v="12"/>
    <n v="31"/>
    <n v="2985908000"/>
    <n v="1719723000"/>
    <n v="712803000"/>
    <x v="0"/>
    <x v="741"/>
    <s v="Industrials"/>
    <x v="53"/>
    <n v="778573000"/>
    <n v="1266185000"/>
    <n v="487612000"/>
    <n v="0.42405358771938051"/>
    <n v="0.16330442866960401"/>
  </r>
  <r>
    <n v="1446"/>
    <s v="SRE"/>
    <s v="Year 1"/>
    <d v="2012-12-31T00:00:00"/>
    <x v="0"/>
    <n v="12"/>
    <n v="31"/>
    <n v="9647000000"/>
    <n v="6646000000"/>
    <n v="359000000"/>
    <x v="0"/>
    <x v="742"/>
    <s v="Utilities"/>
    <x v="10"/>
    <n v="1449000000"/>
    <n v="3001000000"/>
    <n v="1552000000"/>
    <n v="0.3110811651290557"/>
    <n v="0.1608790297501814"/>
  </r>
  <r>
    <n v="1447"/>
    <s v="SRE"/>
    <s v="Year 2"/>
    <d v="2013-12-31T00:00:00"/>
    <x v="1"/>
    <n v="12"/>
    <n v="31"/>
    <n v="10557000000"/>
    <n v="7186000000"/>
    <n v="574000000"/>
    <x v="0"/>
    <x v="743"/>
    <s v="Utilities"/>
    <x v="10"/>
    <n v="1687000000"/>
    <n v="3371000000"/>
    <n v="1684000000"/>
    <n v="0.31931419910959558"/>
    <n v="0.15951501373496257"/>
  </r>
  <r>
    <n v="1448"/>
    <s v="SRE"/>
    <s v="Year 3"/>
    <d v="2014-12-31T00:00:00"/>
    <x v="2"/>
    <n v="12"/>
    <n v="31"/>
    <n v="11035000000"/>
    <n v="7689000000"/>
    <n v="414000000"/>
    <x v="0"/>
    <x v="744"/>
    <s v="Utilities"/>
    <x v="10"/>
    <n v="1570000000"/>
    <n v="3346000000"/>
    <n v="1776000000"/>
    <n v="0.30321703670140465"/>
    <n v="0.16094245582238331"/>
  </r>
  <r>
    <n v="1449"/>
    <s v="SRE"/>
    <s v="Year 4"/>
    <d v="2015-12-31T00:00:00"/>
    <x v="3"/>
    <n v="12"/>
    <n v="31"/>
    <n v="10231000000"/>
    <n v="6648000000"/>
    <n v="397000000"/>
    <x v="0"/>
    <x v="745"/>
    <s v="Utilities"/>
    <x v="10"/>
    <n v="1647000000"/>
    <n v="3583000000"/>
    <n v="1936000000"/>
    <n v="0.35021014563581276"/>
    <n v="0.18922881438764538"/>
  </r>
  <r>
    <n v="1450"/>
    <s v="STI"/>
    <s v="Year 1"/>
    <d v="2012-12-31T00:00:00"/>
    <x v="0"/>
    <n v="12"/>
    <n v="31"/>
    <n v="11240000000"/>
    <n v="429000000"/>
    <n v="6073000000"/>
    <x v="0"/>
    <x v="746"/>
    <s v="Financials"/>
    <x v="35"/>
    <n v="7514000000"/>
    <n v="10811000000"/>
    <n v="3297000000"/>
    <n v="0.96183274021352316"/>
    <n v="0.29332740213523134"/>
  </r>
  <r>
    <n v="1451"/>
    <s v="STI"/>
    <s v="Year 2"/>
    <d v="2013-12-31T00:00:00"/>
    <x v="1"/>
    <n v="12"/>
    <n v="31"/>
    <n v="8602000000"/>
    <n v="291000000"/>
    <n v="5808000000"/>
    <x v="0"/>
    <x v="747"/>
    <s v="Financials"/>
    <x v="35"/>
    <n v="6384000000"/>
    <n v="8311000000"/>
    <n v="1927000000"/>
    <n v="0.9661706579865148"/>
    <n v="0.22401767030923042"/>
  </r>
  <r>
    <n v="1452"/>
    <s v="STI"/>
    <s v="Year 3"/>
    <d v="2014-12-31T00:00:00"/>
    <x v="2"/>
    <n v="12"/>
    <n v="31"/>
    <n v="8707000000"/>
    <n v="235000000"/>
    <n v="5518000000"/>
    <x v="0"/>
    <x v="748"/>
    <s v="Financials"/>
    <x v="35"/>
    <n v="5885000000"/>
    <n v="8472000000"/>
    <n v="2587000000"/>
    <n v="0.9730102216607327"/>
    <n v="0.29711726197312505"/>
  </r>
  <r>
    <n v="1453"/>
    <s v="STI"/>
    <s v="Year 4"/>
    <d v="2015-12-31T00:00:00"/>
    <x v="3"/>
    <n v="12"/>
    <n v="31"/>
    <n v="8533000000"/>
    <n v="219000000"/>
    <n v="5120000000"/>
    <x v="0"/>
    <x v="749"/>
    <s v="Financials"/>
    <x v="35"/>
    <n v="5325000000"/>
    <n v="8314000000"/>
    <n v="2989000000"/>
    <n v="0.97433493495839685"/>
    <n v="0.35028712059064809"/>
  </r>
  <r>
    <n v="1458"/>
    <s v="STX"/>
    <s v="Year 1"/>
    <d v="2013-06-28T00:00:00"/>
    <x v="1"/>
    <n v="6"/>
    <n v="28"/>
    <n v="14351000000"/>
    <n v="10411000000"/>
    <n v="635000000"/>
    <x v="361"/>
    <x v="249"/>
    <s v="Information Technology"/>
    <x v="111"/>
    <n v="1847000000"/>
    <n v="3940000000"/>
    <n v="2093000000"/>
    <n v="0.2745453278517177"/>
    <n v="0.14584349522681347"/>
  </r>
  <r>
    <n v="1459"/>
    <s v="STX"/>
    <s v="Year 2"/>
    <d v="2014-06-27T00:00:00"/>
    <x v="2"/>
    <n v="6"/>
    <n v="27"/>
    <n v="13724000000"/>
    <n v="9878000000"/>
    <n v="722000000"/>
    <x v="362"/>
    <x v="750"/>
    <s v="Information Technology"/>
    <x v="111"/>
    <n v="2046000000"/>
    <n v="3846000000"/>
    <n v="1800000000"/>
    <n v="0.28023899737685809"/>
    <n v="0.13115709705625181"/>
  </r>
  <r>
    <n v="1460"/>
    <s v="STX"/>
    <s v="Year 3"/>
    <d v="2015-07-03T00:00:00"/>
    <x v="3"/>
    <n v="7"/>
    <n v="3"/>
    <n v="13739000000"/>
    <n v="9930000000"/>
    <n v="237000000"/>
    <x v="363"/>
    <x v="430"/>
    <s v="Information Technology"/>
    <x v="111"/>
    <n v="1719000000"/>
    <n v="3809000000"/>
    <n v="2090000000"/>
    <n v="0.27723997379721954"/>
    <n v="0.1521216973578863"/>
  </r>
  <r>
    <n v="1461"/>
    <s v="STX"/>
    <s v="Year 4"/>
    <d v="2016-07-01T00:00:00"/>
    <x v="4"/>
    <n v="7"/>
    <n v="1"/>
    <n v="11160000000"/>
    <n v="8545000000"/>
    <n v="635000000"/>
    <x v="364"/>
    <x v="751"/>
    <s v="Information Technology"/>
    <x v="111"/>
    <n v="1995000000"/>
    <n v="2615000000"/>
    <n v="620000000"/>
    <n v="0.23431899641577059"/>
    <n v="5.5555555555555552E-2"/>
  </r>
  <r>
    <n v="1462"/>
    <s v="STZ"/>
    <s v="Year 1"/>
    <d v="2013-02-28T00:00:00"/>
    <x v="1"/>
    <n v="2"/>
    <n v="28"/>
    <n v="2796100000"/>
    <n v="1687800000"/>
    <n v="585400000"/>
    <x v="0"/>
    <x v="4"/>
    <s v="Consumer Staples"/>
    <x v="112"/>
    <n v="585400000"/>
    <n v="1108300000"/>
    <n v="522900000"/>
    <n v="0.39637352026036266"/>
    <n v="0.18701047888129896"/>
  </r>
  <r>
    <n v="1463"/>
    <s v="STZ"/>
    <s v="Year 2"/>
    <d v="2014-02-28T00:00:00"/>
    <x v="2"/>
    <n v="2"/>
    <n v="28"/>
    <n v="4867700000"/>
    <n v="2876000000"/>
    <n v="895100000"/>
    <x v="0"/>
    <x v="4"/>
    <s v="Consumer Staples"/>
    <x v="112"/>
    <n v="895100000"/>
    <n v="1991700000"/>
    <n v="1096600000"/>
    <n v="0.40916654682909792"/>
    <n v="0.22528093350042114"/>
  </r>
  <r>
    <n v="1464"/>
    <s v="STZ"/>
    <s v="Year 3"/>
    <d v="2015-02-28T00:00:00"/>
    <x v="3"/>
    <n v="2"/>
    <n v="28"/>
    <n v="6028000000"/>
    <n v="3449400000"/>
    <n v="1078400000"/>
    <x v="0"/>
    <x v="4"/>
    <s v="Consumer Staples"/>
    <x v="112"/>
    <n v="1078400000"/>
    <n v="2578600000"/>
    <n v="1500200000"/>
    <n v="0.42777040477770401"/>
    <n v="0.24887193098871932"/>
  </r>
  <r>
    <n v="1465"/>
    <s v="STZ"/>
    <s v="Year 4"/>
    <d v="2016-02-29T00:00:00"/>
    <x v="4"/>
    <n v="2"/>
    <n v="29"/>
    <n v="6548400000"/>
    <n v="3606100000"/>
    <n v="1177200000"/>
    <x v="0"/>
    <x v="4"/>
    <s v="Consumer Staples"/>
    <x v="112"/>
    <n v="1177200000"/>
    <n v="2942300000"/>
    <n v="1765100000"/>
    <n v="0.4493158634170179"/>
    <n v="0.26954675951377438"/>
  </r>
  <r>
    <n v="1466"/>
    <s v="SWK"/>
    <s v="Year 1"/>
    <d v="2013-12-28T00:00:00"/>
    <x v="1"/>
    <n v="12"/>
    <n v="28"/>
    <n v="10889500000"/>
    <n v="6985800000"/>
    <n v="2960300000"/>
    <x v="0"/>
    <x v="4"/>
    <s v="Consumer Discretionary"/>
    <x v="110"/>
    <n v="2960300000"/>
    <n v="3903700000"/>
    <n v="943400000"/>
    <n v="0.35848294228385147"/>
    <n v="8.6633913402819229E-2"/>
  </r>
  <r>
    <n v="1467"/>
    <s v="SWK"/>
    <s v="Year 2"/>
    <d v="2015-01-03T00:00:00"/>
    <x v="3"/>
    <n v="1"/>
    <n v="3"/>
    <n v="11338600000"/>
    <n v="7235900000"/>
    <n v="2814600000"/>
    <x v="0"/>
    <x v="4"/>
    <s v="Consumer Discretionary"/>
    <x v="110"/>
    <n v="2814600000"/>
    <n v="4102700000"/>
    <n v="1288100000"/>
    <n v="0.36183479441906408"/>
    <n v="0.113603090328612"/>
  </r>
  <r>
    <n v="1468"/>
    <s v="SWK"/>
    <s v="Year 3"/>
    <d v="2016-01-02T00:00:00"/>
    <x v="4"/>
    <n v="1"/>
    <n v="2"/>
    <n v="11171800000"/>
    <n v="7099800000"/>
    <n v="2681100000"/>
    <x v="0"/>
    <x v="4"/>
    <s v="Consumer Discretionary"/>
    <x v="110"/>
    <n v="2681100000"/>
    <n v="4072000000"/>
    <n v="1390900000"/>
    <n v="0.36448916020694966"/>
    <n v="0.12450097567088562"/>
  </r>
  <r>
    <n v="1469"/>
    <s v="SWK"/>
    <s v="Year 4"/>
    <d v="2016-12-31T00:00:00"/>
    <x v="4"/>
    <n v="12"/>
    <n v="31"/>
    <n v="11406900000"/>
    <n v="7139700000"/>
    <n v="2798900000"/>
    <x v="0"/>
    <x v="4"/>
    <s v="Consumer Discretionary"/>
    <x v="110"/>
    <n v="2798900000"/>
    <n v="4267200000"/>
    <n v="1468300000"/>
    <n v="0.37408936696210193"/>
    <n v="0.12872033593702056"/>
  </r>
  <r>
    <n v="1470"/>
    <s v="SWKS"/>
    <s v="Year 1"/>
    <d v="2013-09-27T00:00:00"/>
    <x v="1"/>
    <n v="9"/>
    <n v="27"/>
    <n v="1792000000"/>
    <n v="1025400000"/>
    <n v="159700000"/>
    <x v="365"/>
    <x v="752"/>
    <s v="Information Technology"/>
    <x v="7"/>
    <n v="415100000"/>
    <n v="766600000"/>
    <n v="351500000"/>
    <n v="0.42779017857142854"/>
    <n v="0.19614955357142858"/>
  </r>
  <r>
    <n v="1471"/>
    <s v="SWKS"/>
    <s v="Year 2"/>
    <d v="2014-10-03T00:00:00"/>
    <x v="2"/>
    <n v="10"/>
    <n v="3"/>
    <n v="2291500000"/>
    <n v="1268800000"/>
    <n v="179100000"/>
    <x v="366"/>
    <x v="753"/>
    <s v="Information Technology"/>
    <x v="7"/>
    <n v="457200000"/>
    <n v="1022700000"/>
    <n v="565500000"/>
    <n v="0.44630154920357845"/>
    <n v="0.24678158411520837"/>
  </r>
  <r>
    <n v="1472"/>
    <s v="SWKS"/>
    <s v="Year 3"/>
    <d v="2015-10-02T00:00:00"/>
    <x v="3"/>
    <n v="10"/>
    <n v="2"/>
    <n v="3258400000"/>
    <n v="1703900000"/>
    <n v="191300000"/>
    <x v="367"/>
    <x v="754"/>
    <s v="Information Technology"/>
    <x v="7"/>
    <n v="528000000"/>
    <n v="1554500000"/>
    <n v="1026500000"/>
    <n v="0.47707463785907189"/>
    <n v="0.31503191750552417"/>
  </r>
  <r>
    <n v="1473"/>
    <s v="SWKS"/>
    <s v="Year 4"/>
    <d v="2016-09-30T00:00:00"/>
    <x v="4"/>
    <n v="9"/>
    <n v="30"/>
    <n v="3289000000"/>
    <n v="1623800000"/>
    <n v="195900000"/>
    <x v="368"/>
    <x v="755"/>
    <s v="Information Technology"/>
    <x v="7"/>
    <n v="541700000"/>
    <n v="1665200000"/>
    <n v="1123500000"/>
    <n v="0.50629370629370629"/>
    <n v="0.34159318941927636"/>
  </r>
  <r>
    <n v="1474"/>
    <s v="SWN"/>
    <s v="Year 1"/>
    <d v="2012-12-31T00:00:00"/>
    <x v="0"/>
    <n v="12"/>
    <n v="31"/>
    <n v="2730000000"/>
    <n v="245000000"/>
    <n v="835000000"/>
    <x v="0"/>
    <x v="186"/>
    <s v="Energy"/>
    <x v="27"/>
    <n v="1646000000"/>
    <n v="2485000000"/>
    <n v="839000000"/>
    <n v="0.91025641025641024"/>
    <n v="0.30732600732600734"/>
  </r>
  <r>
    <n v="1475"/>
    <s v="SWN"/>
    <s v="Year 2"/>
    <d v="2013-12-31T00:00:00"/>
    <x v="1"/>
    <n v="12"/>
    <n v="31"/>
    <n v="3371000000"/>
    <n v="328000000"/>
    <n v="1052000000"/>
    <x v="0"/>
    <x v="756"/>
    <s v="Energy"/>
    <x v="27"/>
    <n v="1839000000"/>
    <n v="3043000000"/>
    <n v="1204000000"/>
    <n v="0.90269949569860575"/>
    <n v="0.3571640462770691"/>
  </r>
  <r>
    <n v="1476"/>
    <s v="SWN"/>
    <s v="Year 3"/>
    <d v="2014-12-31T00:00:00"/>
    <x v="2"/>
    <n v="12"/>
    <n v="31"/>
    <n v="4038000000"/>
    <n v="427000000"/>
    <n v="1296000000"/>
    <x v="0"/>
    <x v="757"/>
    <s v="Energy"/>
    <x v="27"/>
    <n v="2238000000"/>
    <n v="3611000000"/>
    <n v="1373000000"/>
    <n v="0.89425458147597825"/>
    <n v="0.34001981178801388"/>
  </r>
  <r>
    <n v="1477"/>
    <s v="SWN"/>
    <s v="Year 4"/>
    <d v="2015-12-31T00:00:00"/>
    <x v="3"/>
    <n v="12"/>
    <n v="31"/>
    <n v="3133000000"/>
    <n v="689000000"/>
    <n v="1208000000"/>
    <x v="0"/>
    <x v="758"/>
    <s v="Energy"/>
    <x v="27"/>
    <n v="2299000000"/>
    <n v="2444000000"/>
    <n v="145000000"/>
    <n v="0.78008298755186722"/>
    <n v="4.6281519310564956E-2"/>
  </r>
  <r>
    <n v="1478"/>
    <s v="SYF"/>
    <s v="Year 1"/>
    <d v="2012-12-31T00:00:00"/>
    <x v="0"/>
    <n v="12"/>
    <n v="31"/>
    <n v="10793000000"/>
    <n v="362000000"/>
    <n v="2123000000"/>
    <x v="0"/>
    <x v="759"/>
    <s v="Financials"/>
    <x v="34"/>
    <n v="6672000000"/>
    <n v="10431000000"/>
    <n v="3759000000"/>
    <n v="0.96645974242564625"/>
    <n v="0.34828129343092745"/>
  </r>
  <r>
    <n v="1479"/>
    <s v="SYF"/>
    <s v="Year 2"/>
    <d v="2013-12-31T00:00:00"/>
    <x v="1"/>
    <n v="12"/>
    <n v="31"/>
    <n v="11813000000"/>
    <n v="374000000"/>
    <n v="2484000000"/>
    <x v="0"/>
    <x v="760"/>
    <s v="Financials"/>
    <x v="34"/>
    <n v="7929000000"/>
    <n v="11439000000"/>
    <n v="3510000000"/>
    <n v="0.96833996444594939"/>
    <n v="0.29713028019977988"/>
  </r>
  <r>
    <n v="1480"/>
    <s v="SYF"/>
    <s v="Year 3"/>
    <d v="2014-12-31T00:00:00"/>
    <x v="2"/>
    <n v="12"/>
    <n v="31"/>
    <n v="12727000000"/>
    <n v="470000000"/>
    <n v="2927000000"/>
    <x v="0"/>
    <x v="761"/>
    <s v="Financials"/>
    <x v="34"/>
    <n v="8419000000"/>
    <n v="12257000000"/>
    <n v="3838000000"/>
    <n v="0.96307063722794062"/>
    <n v="0.30156360493439144"/>
  </r>
  <r>
    <n v="1481"/>
    <s v="SYF"/>
    <s v="Year 4"/>
    <d v="2015-12-31T00:00:00"/>
    <x v="3"/>
    <n v="12"/>
    <n v="31"/>
    <n v="13620000000"/>
    <n v="607000000"/>
    <n v="3264000000"/>
    <x v="0"/>
    <x v="762"/>
    <s v="Financials"/>
    <x v="34"/>
    <n v="8954000000"/>
    <n v="13013000000"/>
    <n v="4059000000"/>
    <n v="0.95543318649045517"/>
    <n v="0.29801762114537445"/>
  </r>
  <r>
    <n v="1482"/>
    <s v="SYK"/>
    <s v="Year 1"/>
    <d v="2013-12-31T00:00:00"/>
    <x v="1"/>
    <n v="12"/>
    <n v="31"/>
    <n v="9021000000"/>
    <n v="3002000000"/>
    <n v="4089000000"/>
    <x v="369"/>
    <x v="584"/>
    <s v="Health Care"/>
    <x v="5"/>
    <n v="4763000000"/>
    <n v="6019000000"/>
    <n v="1256000000"/>
    <n v="0.6672209289435761"/>
    <n v="0.13923068395964971"/>
  </r>
  <r>
    <n v="1483"/>
    <s v="SYK"/>
    <s v="Year 2"/>
    <d v="2014-12-31T00:00:00"/>
    <x v="2"/>
    <n v="12"/>
    <n v="31"/>
    <n v="9675000000"/>
    <n v="3319000000"/>
    <n v="4308000000"/>
    <x v="370"/>
    <x v="763"/>
    <s v="Health Care"/>
    <x v="5"/>
    <n v="5110000000"/>
    <n v="6356000000"/>
    <n v="1246000000"/>
    <n v="0.65695090439276482"/>
    <n v="0.12878552971576226"/>
  </r>
  <r>
    <n v="1484"/>
    <s v="SYK"/>
    <s v="Year 3"/>
    <d v="2015-12-31T00:00:00"/>
    <x v="3"/>
    <n v="12"/>
    <n v="31"/>
    <n v="9946000000"/>
    <n v="3344000000"/>
    <n v="3906000000"/>
    <x v="160"/>
    <x v="764"/>
    <s v="Health Care"/>
    <x v="5"/>
    <n v="4741000000"/>
    <n v="6602000000"/>
    <n v="1861000000"/>
    <n v="0.66378443595415249"/>
    <n v="0.18711039613915142"/>
  </r>
  <r>
    <n v="1485"/>
    <s v="SYK"/>
    <s v="Year 4"/>
    <d v="2016-12-31T00:00:00"/>
    <x v="4"/>
    <n v="12"/>
    <n v="31"/>
    <n v="11325000000"/>
    <n v="3830000000"/>
    <n v="4295000000"/>
    <x v="371"/>
    <x v="765"/>
    <s v="Health Care"/>
    <x v="5"/>
    <n v="5329000000"/>
    <n v="7495000000"/>
    <n v="2166000000"/>
    <n v="0.66181015452538627"/>
    <n v="0.19125827814569538"/>
  </r>
  <r>
    <n v="1486"/>
    <s v="SYMC"/>
    <s v="Year 1"/>
    <d v="2013-03-29T00:00:00"/>
    <x v="1"/>
    <n v="3"/>
    <n v="29"/>
    <n v="6906000000"/>
    <n v="1175000000"/>
    <n v="3236000000"/>
    <x v="372"/>
    <x v="766"/>
    <s v="Information Technology"/>
    <x v="6"/>
    <n v="4548000000"/>
    <n v="5731000000"/>
    <n v="1183000000"/>
    <n v="0.82985809441065739"/>
    <n v="0.17130031856356792"/>
  </r>
  <r>
    <n v="1487"/>
    <s v="SYMC"/>
    <s v="Year 2"/>
    <d v="2014-03-28T00:00:00"/>
    <x v="2"/>
    <n v="3"/>
    <n v="28"/>
    <n v="4183000000"/>
    <n v="791000000"/>
    <n v="2186000000"/>
    <x v="373"/>
    <x v="260"/>
    <s v="Information Technology"/>
    <x v="6"/>
    <n v="3001000000"/>
    <n v="3392000000"/>
    <n v="391000000"/>
    <n v="0.81090126703322973"/>
    <n v="9.3473583552474301E-2"/>
  </r>
  <r>
    <n v="1488"/>
    <s v="SYMC"/>
    <s v="Year 3"/>
    <d v="2015-04-03T00:00:00"/>
    <x v="3"/>
    <n v="4"/>
    <n v="3"/>
    <n v="3956000000"/>
    <n v="727000000"/>
    <n v="2012000000"/>
    <x v="374"/>
    <x v="767"/>
    <s v="Information Technology"/>
    <x v="6"/>
    <n v="2911000000"/>
    <n v="3229000000"/>
    <n v="318000000"/>
    <n v="0.8162285136501517"/>
    <n v="8.0384226491405461E-2"/>
  </r>
  <r>
    <n v="1489"/>
    <s v="SYMC"/>
    <s v="Year 4"/>
    <d v="2016-04-01T00:00:00"/>
    <x v="4"/>
    <n v="4"/>
    <n v="1"/>
    <n v="3600000000"/>
    <n v="615000000"/>
    <n v="1587000000"/>
    <x v="375"/>
    <x v="768"/>
    <s v="Information Technology"/>
    <x v="6"/>
    <n v="2392000000"/>
    <n v="2985000000"/>
    <n v="593000000"/>
    <n v="0.82916666666666661"/>
    <n v="0.16472222222222221"/>
  </r>
  <r>
    <n v="1490"/>
    <s v="SYY"/>
    <s v="Year 1"/>
    <d v="2013-06-29T00:00:00"/>
    <x v="1"/>
    <n v="6"/>
    <n v="29"/>
    <n v="44411233000"/>
    <n v="36414626000"/>
    <n v="6338129000"/>
    <x v="0"/>
    <x v="4"/>
    <s v="Consumer Staples"/>
    <x v="113"/>
    <n v="6338129000"/>
    <n v="7996607000"/>
    <n v="1658478000"/>
    <n v="0.18005820734587574"/>
    <n v="3.7343660330259237E-2"/>
  </r>
  <r>
    <n v="1491"/>
    <s v="SYY"/>
    <s v="Year 2"/>
    <d v="2014-06-28T00:00:00"/>
    <x v="2"/>
    <n v="6"/>
    <n v="28"/>
    <n v="46516712000"/>
    <n v="38335677000"/>
    <n v="0"/>
    <x v="0"/>
    <x v="4"/>
    <s v="Consumer Staples"/>
    <x v="113"/>
    <n v="0"/>
    <n v="8181035000"/>
    <n v="8181035000"/>
    <n v="0.17587302817103667"/>
    <n v="0.17587302817103667"/>
  </r>
  <r>
    <n v="1492"/>
    <s v="SYY"/>
    <s v="Year 3"/>
    <d v="2015-06-27T00:00:00"/>
    <x v="3"/>
    <n v="6"/>
    <n v="27"/>
    <n v="48680752000"/>
    <n v="40129236000"/>
    <n v="0"/>
    <x v="0"/>
    <x v="4"/>
    <s v="Consumer Staples"/>
    <x v="113"/>
    <n v="0"/>
    <n v="8551516000"/>
    <n v="8551516000"/>
    <n v="0.17566524033975484"/>
    <n v="0.17566524033975481"/>
  </r>
  <r>
    <n v="1493"/>
    <s v="SYY"/>
    <s v="Year 4"/>
    <d v="2016-07-02T00:00:00"/>
    <x v="4"/>
    <n v="7"/>
    <n v="2"/>
    <n v="50366919000"/>
    <n v="41326447000"/>
    <n v="0"/>
    <x v="0"/>
    <x v="4"/>
    <s v="Consumer Staples"/>
    <x v="113"/>
    <n v="0"/>
    <n v="9040472000"/>
    <n v="9040472000"/>
    <n v="0.17949225760662468"/>
    <n v="0.17949225760662471"/>
  </r>
  <r>
    <n v="1494"/>
    <s v="T"/>
    <s v="Year 1"/>
    <d v="2012-12-31T00:00:00"/>
    <x v="0"/>
    <n v="12"/>
    <n v="31"/>
    <n v="127434000000"/>
    <n v="55228000000"/>
    <n v="41066000000"/>
    <x v="0"/>
    <x v="769"/>
    <s v="Telecommunications Services"/>
    <x v="61"/>
    <n v="59209000000"/>
    <n v="72206000000"/>
    <n v="12997000000"/>
    <n v="0.56661487515105857"/>
    <n v="0.10199004975124377"/>
  </r>
  <r>
    <n v="1495"/>
    <s v="T"/>
    <s v="Year 2"/>
    <d v="2013-12-31T00:00:00"/>
    <x v="1"/>
    <n v="12"/>
    <n v="31"/>
    <n v="128752000000"/>
    <n v="51191000000"/>
    <n v="28414000000"/>
    <x v="0"/>
    <x v="770"/>
    <s v="Telecommunications Services"/>
    <x v="61"/>
    <n v="46809000000"/>
    <n v="77561000000"/>
    <n v="30752000000"/>
    <n v="0.60240617621473835"/>
    <n v="0.23884677519572511"/>
  </r>
  <r>
    <n v="1496"/>
    <s v="T"/>
    <s v="Year 3"/>
    <d v="2014-12-31T00:00:00"/>
    <x v="2"/>
    <n v="12"/>
    <n v="31"/>
    <n v="132447000000"/>
    <n v="60145000000"/>
    <n v="41817000000"/>
    <x v="0"/>
    <x v="771"/>
    <s v="Telecommunications Services"/>
    <x v="61"/>
    <n v="60090000000"/>
    <n v="72302000000"/>
    <n v="12212000000"/>
    <n v="0.54589382922980512"/>
    <n v="9.2202918903410425E-2"/>
  </r>
  <r>
    <n v="1497"/>
    <s v="T"/>
    <s v="Year 4"/>
    <d v="2015-12-31T00:00:00"/>
    <x v="3"/>
    <n v="12"/>
    <n v="31"/>
    <n v="146801000000"/>
    <n v="67046000000"/>
    <n v="32954000000"/>
    <x v="0"/>
    <x v="772"/>
    <s v="Telecommunications Services"/>
    <x v="61"/>
    <n v="54970000000"/>
    <n v="79755000000"/>
    <n v="24785000000"/>
    <n v="0.54328648987404726"/>
    <n v="0.16883399976839394"/>
  </r>
  <r>
    <n v="1498"/>
    <s v="TAP"/>
    <s v="Year 1"/>
    <d v="2013-12-31T00:00:00"/>
    <x v="1"/>
    <n v="12"/>
    <n v="31"/>
    <n v="4206100000"/>
    <n v="2545600000"/>
    <n v="1193800000"/>
    <x v="0"/>
    <x v="4"/>
    <s v="Consumer Staples"/>
    <x v="114"/>
    <n v="1193800000"/>
    <n v="1660500000"/>
    <n v="466700000"/>
    <n v="0.39478376643446422"/>
    <n v="0.11095789448657901"/>
  </r>
  <r>
    <n v="1499"/>
    <s v="TAP"/>
    <s v="Year 2"/>
    <d v="2014-12-31T00:00:00"/>
    <x v="2"/>
    <n v="12"/>
    <n v="31"/>
    <n v="4146300000"/>
    <n v="2493300000"/>
    <n v="1163900000"/>
    <x v="0"/>
    <x v="4"/>
    <s v="Consumer Staples"/>
    <x v="114"/>
    <n v="1163900000"/>
    <n v="1653000000"/>
    <n v="489100000"/>
    <n v="0.39866869256927862"/>
    <n v="0.11796059137061959"/>
  </r>
  <r>
    <n v="1500"/>
    <s v="TAP"/>
    <s v="Year 3"/>
    <d v="2015-12-31T00:00:00"/>
    <x v="3"/>
    <n v="12"/>
    <n v="31"/>
    <n v="3567500000"/>
    <n v="2163500000"/>
    <n v="1051800000"/>
    <x v="0"/>
    <x v="4"/>
    <s v="Consumer Staples"/>
    <x v="114"/>
    <n v="1051800000"/>
    <n v="1404000000"/>
    <n v="352200000"/>
    <n v="0.39355290819901889"/>
    <n v="9.8724597056762439E-2"/>
  </r>
  <r>
    <n v="1501"/>
    <s v="TAP"/>
    <s v="Year 4"/>
    <d v="2016-12-31T00:00:00"/>
    <x v="4"/>
    <n v="12"/>
    <n v="31"/>
    <n v="4885000000"/>
    <n v="3003100000"/>
    <n v="1597300000"/>
    <x v="0"/>
    <x v="4"/>
    <s v="Consumer Staples"/>
    <x v="114"/>
    <n v="1597300000"/>
    <n v="1881900000"/>
    <n v="284600000"/>
    <n v="0.38524053224155574"/>
    <n v="5.8259979529170933E-2"/>
  </r>
  <r>
    <n v="1502"/>
    <s v="TDC"/>
    <s v="Year 1"/>
    <d v="2012-12-31T00:00:00"/>
    <x v="0"/>
    <n v="12"/>
    <n v="31"/>
    <n v="2665000000"/>
    <n v="1174000000"/>
    <n v="728000000"/>
    <x v="376"/>
    <x v="4"/>
    <s v="Information Technology"/>
    <x v="6"/>
    <n v="911000000"/>
    <n v="1491000000"/>
    <n v="580000000"/>
    <n v="0.55947467166979359"/>
    <n v="0.2176360225140713"/>
  </r>
  <r>
    <n v="1503"/>
    <s v="TDC"/>
    <s v="Year 2"/>
    <d v="2013-12-31T00:00:00"/>
    <x v="1"/>
    <n v="12"/>
    <n v="31"/>
    <n v="2692000000"/>
    <n v="1219000000"/>
    <n v="757000000"/>
    <x v="377"/>
    <x v="4"/>
    <s v="Information Technology"/>
    <x v="6"/>
    <n v="941000000"/>
    <n v="1473000000"/>
    <n v="532000000"/>
    <n v="0.54717682020802383"/>
    <n v="0.1976225854383358"/>
  </r>
  <r>
    <n v="1504"/>
    <s v="TDC"/>
    <s v="Year 3"/>
    <d v="2014-12-31T00:00:00"/>
    <x v="2"/>
    <n v="12"/>
    <n v="31"/>
    <n v="2732000000"/>
    <n v="1253000000"/>
    <n v="770000000"/>
    <x v="378"/>
    <x v="4"/>
    <s v="Information Technology"/>
    <x v="6"/>
    <n v="976000000"/>
    <n v="1479000000"/>
    <n v="503000000"/>
    <n v="0.54136163982430452"/>
    <n v="0.18411420204978038"/>
  </r>
  <r>
    <n v="1505"/>
    <s v="TDC"/>
    <s v="Year 4"/>
    <d v="2015-12-31T00:00:00"/>
    <x v="3"/>
    <n v="12"/>
    <n v="31"/>
    <n v="2530000000"/>
    <n v="1254000000"/>
    <n v="765000000"/>
    <x v="379"/>
    <x v="4"/>
    <s v="Information Technology"/>
    <x v="6"/>
    <n v="993000000"/>
    <n v="1276000000"/>
    <n v="283000000"/>
    <n v="0.5043478260869565"/>
    <n v="0.11185770750988143"/>
  </r>
  <r>
    <n v="1506"/>
    <s v="TDG"/>
    <s v="Year 1"/>
    <d v="2013-09-30T00:00:00"/>
    <x v="1"/>
    <n v="9"/>
    <n v="30"/>
    <n v="1924400000"/>
    <n v="874838000"/>
    <n v="254468000"/>
    <x v="0"/>
    <x v="773"/>
    <s v="Industrials"/>
    <x v="30"/>
    <n v="300107000"/>
    <n v="1049562000"/>
    <n v="749455000"/>
    <n v="0.54539700685928083"/>
    <n v="0.3894486593223862"/>
  </r>
  <r>
    <n v="1507"/>
    <s v="TDG"/>
    <s v="Year 2"/>
    <d v="2014-09-30T00:00:00"/>
    <x v="2"/>
    <n v="9"/>
    <n v="30"/>
    <n v="2372906000"/>
    <n v="1105032000"/>
    <n v="276446000"/>
    <x v="0"/>
    <x v="774"/>
    <s v="Industrials"/>
    <x v="30"/>
    <n v="340054000"/>
    <n v="1267874000"/>
    <n v="927820000"/>
    <n v="0.53431277935156296"/>
    <n v="0.39100579626837306"/>
  </r>
  <r>
    <n v="1508"/>
    <s v="TDG"/>
    <s v="Year 3"/>
    <d v="2015-09-30T00:00:00"/>
    <x v="3"/>
    <n v="9"/>
    <n v="30"/>
    <n v="2707115000"/>
    <n v="1257270000"/>
    <n v="321624000"/>
    <x v="0"/>
    <x v="775"/>
    <s v="Industrials"/>
    <x v="30"/>
    <n v="375843000"/>
    <n v="1449845000"/>
    <n v="1074002000"/>
    <n v="0.5355683079588418"/>
    <n v="0.39673305345358434"/>
  </r>
  <r>
    <n v="1509"/>
    <s v="TDG"/>
    <s v="Year 4"/>
    <d v="2016-09-30T00:00:00"/>
    <x v="4"/>
    <n v="9"/>
    <n v="30"/>
    <n v="3171411000"/>
    <n v="1443348000"/>
    <n v="382858000"/>
    <x v="0"/>
    <x v="776"/>
    <s v="Industrials"/>
    <x v="30"/>
    <n v="460303000"/>
    <n v="1728063000"/>
    <n v="1267760000"/>
    <n v="0.54488774870239154"/>
    <n v="0.39974635895505189"/>
  </r>
  <r>
    <n v="1510"/>
    <s v="TEL"/>
    <s v="Year 1"/>
    <d v="2013-09-27T00:00:00"/>
    <x v="1"/>
    <n v="9"/>
    <n v="27"/>
    <n v="11390000000"/>
    <n v="7739000000"/>
    <n v="1440000000"/>
    <x v="380"/>
    <x v="4"/>
    <s v="Information Technology"/>
    <x v="115"/>
    <n v="2030000000"/>
    <n v="3651000000"/>
    <n v="1621000000"/>
    <n v="0.32054433713784025"/>
    <n v="0.14231782265144863"/>
  </r>
  <r>
    <n v="1511"/>
    <s v="TEL"/>
    <s v="Year 2"/>
    <d v="2014-09-26T00:00:00"/>
    <x v="2"/>
    <n v="9"/>
    <n v="26"/>
    <n v="11973000000"/>
    <n v="8001000000"/>
    <n v="1534000000"/>
    <x v="381"/>
    <x v="4"/>
    <s v="Information Technology"/>
    <x v="115"/>
    <n v="2117000000"/>
    <n v="3972000000"/>
    <n v="1855000000"/>
    <n v="0.33174642946629918"/>
    <n v="0.15493193017622986"/>
  </r>
  <r>
    <n v="1512"/>
    <s v="TEL"/>
    <s v="Year 3"/>
    <d v="2015-09-25T00:00:00"/>
    <x v="3"/>
    <n v="9"/>
    <n v="25"/>
    <n v="12233000000"/>
    <n v="8146000000"/>
    <n v="1504000000"/>
    <x v="382"/>
    <x v="4"/>
    <s v="Information Technology"/>
    <x v="115"/>
    <n v="2131000000"/>
    <n v="4087000000"/>
    <n v="1956000000"/>
    <n v="0.33409629690182296"/>
    <n v="0.15989536499632143"/>
  </r>
  <r>
    <n v="1513"/>
    <s v="TEL"/>
    <s v="Year 4"/>
    <d v="2016-09-30T00:00:00"/>
    <x v="4"/>
    <n v="9"/>
    <n v="30"/>
    <n v="12238000000"/>
    <n v="8205000000"/>
    <n v="1463000000"/>
    <x v="158"/>
    <x v="4"/>
    <s v="Information Technology"/>
    <x v="115"/>
    <n v="2107000000"/>
    <n v="4033000000"/>
    <n v="1926000000"/>
    <n v="0.32954731165223072"/>
    <n v="0.15737865664324235"/>
  </r>
  <r>
    <n v="1514"/>
    <s v="TGNA"/>
    <s v="Year 1"/>
    <d v="2012-12-30T00:00:00"/>
    <x v="0"/>
    <n v="12"/>
    <n v="30"/>
    <n v="5353197000"/>
    <n v="2943847000"/>
    <n v="1303427000"/>
    <x v="0"/>
    <x v="777"/>
    <s v="Consumer Discretionary"/>
    <x v="116"/>
    <n v="1497466000"/>
    <n v="2409350000"/>
    <n v="911884000"/>
    <n v="0.45007684193202679"/>
    <n v="0.17034381510712196"/>
  </r>
  <r>
    <n v="1515"/>
    <s v="TGNA"/>
    <s v="Year 2"/>
    <d v="2013-12-29T00:00:00"/>
    <x v="1"/>
    <n v="12"/>
    <n v="29"/>
    <n v="1603123000"/>
    <n v="662769000"/>
    <n v="531932000"/>
    <x v="0"/>
    <x v="778"/>
    <s v="Consumer Discretionary"/>
    <x v="116"/>
    <n v="606765000"/>
    <n v="940354000"/>
    <n v="333589000"/>
    <n v="0.58657632633303869"/>
    <n v="0.2080869652546935"/>
  </r>
  <r>
    <n v="1516"/>
    <s v="TGNA"/>
    <s v="Year 3"/>
    <d v="2014-12-31T00:00:00"/>
    <x v="2"/>
    <n v="12"/>
    <n v="31"/>
    <n v="2626141000"/>
    <n v="954990000"/>
    <n v="766854000"/>
    <x v="0"/>
    <x v="779"/>
    <s v="Consumer Discretionary"/>
    <x v="116"/>
    <n v="918691000"/>
    <n v="1671151000"/>
    <n v="752460000"/>
    <n v="0.63635235122561973"/>
    <n v="0.28652688488546502"/>
  </r>
  <r>
    <n v="1517"/>
    <s v="TGNA"/>
    <s v="Year 4"/>
    <d v="2015-12-31T00:00:00"/>
    <x v="3"/>
    <n v="12"/>
    <n v="31"/>
    <n v="3050945000"/>
    <n v="923336000"/>
    <n v="1068221000"/>
    <x v="0"/>
    <x v="780"/>
    <s v="Consumer Discretionary"/>
    <x v="116"/>
    <n v="1273308000"/>
    <n v="2127609000"/>
    <n v="854301000"/>
    <n v="0.69736065383020673"/>
    <n v="0.28001193072965919"/>
  </r>
  <r>
    <n v="1518"/>
    <s v="TGT"/>
    <s v="Year 1"/>
    <d v="2013-02-02T00:00:00"/>
    <x v="1"/>
    <n v="2"/>
    <n v="2"/>
    <n v="73301000000"/>
    <n v="50568000000"/>
    <n v="15110000000"/>
    <x v="0"/>
    <x v="104"/>
    <s v="Consumer Discretionary"/>
    <x v="64"/>
    <n v="17154000000"/>
    <n v="22733000000"/>
    <n v="5579000000"/>
    <n v="0.31013219464945907"/>
    <n v="7.6110830684438135E-2"/>
  </r>
  <r>
    <n v="1519"/>
    <s v="TGT"/>
    <s v="Year 2"/>
    <d v="2014-02-01T00:00:00"/>
    <x v="2"/>
    <n v="2"/>
    <n v="1"/>
    <n v="71279000000"/>
    <n v="50039000000"/>
    <n v="14465000000"/>
    <x v="0"/>
    <x v="781"/>
    <s v="Consumer Discretionary"/>
    <x v="64"/>
    <n v="16461000000"/>
    <n v="21240000000"/>
    <n v="4779000000"/>
    <n v="0.2979839784508761"/>
    <n v="6.7046395151447127E-2"/>
  </r>
  <r>
    <n v="1520"/>
    <s v="TGT"/>
    <s v="Year 3"/>
    <d v="2015-01-31T00:00:00"/>
    <x v="3"/>
    <n v="1"/>
    <n v="31"/>
    <n v="72618000000"/>
    <n v="51278000000"/>
    <n v="14676000000"/>
    <x v="0"/>
    <x v="782"/>
    <s v="Consumer Discretionary"/>
    <x v="64"/>
    <n v="16805000000"/>
    <n v="21340000000"/>
    <n v="4535000000"/>
    <n v="0.29386653446803823"/>
    <n v="6.2450081247073727E-2"/>
  </r>
  <r>
    <n v="1521"/>
    <s v="TGT"/>
    <s v="Year 4"/>
    <d v="2016-01-30T00:00:00"/>
    <x v="4"/>
    <n v="1"/>
    <n v="30"/>
    <n v="73785000000"/>
    <n v="51997000000"/>
    <n v="14665000000"/>
    <x v="0"/>
    <x v="783"/>
    <s v="Consumer Discretionary"/>
    <x v="64"/>
    <n v="16878000000"/>
    <n v="21788000000"/>
    <n v="4910000000"/>
    <n v="0.29529037067154573"/>
    <n v="6.6544690655282235E-2"/>
  </r>
  <r>
    <n v="1522"/>
    <s v="TIF"/>
    <s v="Year 1"/>
    <d v="2013-01-31T00:00:00"/>
    <x v="1"/>
    <n v="1"/>
    <n v="31"/>
    <n v="3794249000"/>
    <n v="1630965000"/>
    <n v="1466067000"/>
    <x v="0"/>
    <x v="4"/>
    <s v="Consumer Discretionary"/>
    <x v="82"/>
    <n v="1466067000"/>
    <n v="2163284000"/>
    <n v="697217000"/>
    <n v="0.57014813735208203"/>
    <n v="0.18375625848488067"/>
  </r>
  <r>
    <n v="1523"/>
    <s v="TIF"/>
    <s v="Year 2"/>
    <d v="2014-01-31T00:00:00"/>
    <x v="2"/>
    <n v="1"/>
    <n v="31"/>
    <n v="4031100000"/>
    <n v="1690700000"/>
    <n v="2036100000"/>
    <x v="0"/>
    <x v="4"/>
    <s v="Consumer Discretionary"/>
    <x v="82"/>
    <n v="2036100000"/>
    <n v="2340400000"/>
    <n v="304300000"/>
    <n v="0.58058594428319821"/>
    <n v="7.5488080176626726E-2"/>
  </r>
  <r>
    <n v="1524"/>
    <s v="TIF"/>
    <s v="Year 3"/>
    <d v="2015-01-31T00:00:00"/>
    <x v="3"/>
    <n v="1"/>
    <n v="31"/>
    <n v="4249900000"/>
    <n v="1712700000"/>
    <n v="1645800000"/>
    <x v="0"/>
    <x v="4"/>
    <s v="Consumer Discretionary"/>
    <x v="82"/>
    <n v="1645800000"/>
    <n v="2537200000"/>
    <n v="891400000"/>
    <n v="0.59700228240664488"/>
    <n v="0.20974611167321583"/>
  </r>
  <r>
    <n v="1525"/>
    <s v="TIF"/>
    <s v="Year 4"/>
    <d v="2016-01-31T00:00:00"/>
    <x v="4"/>
    <n v="1"/>
    <n v="31"/>
    <n v="4104900000"/>
    <n v="1613600000"/>
    <n v="1731200000"/>
    <x v="0"/>
    <x v="4"/>
    <s v="Consumer Discretionary"/>
    <x v="82"/>
    <n v="1731200000"/>
    <n v="2491300000"/>
    <n v="760100000"/>
    <n v="0.60690881629272331"/>
    <n v="0.18516894443226389"/>
  </r>
  <r>
    <n v="1526"/>
    <s v="TJX"/>
    <s v="Year 1"/>
    <d v="2013-02-02T00:00:00"/>
    <x v="1"/>
    <n v="2"/>
    <n v="2"/>
    <n v="25878372000"/>
    <n v="18521400000"/>
    <n v="4250446000"/>
    <x v="0"/>
    <x v="4"/>
    <s v="Consumer Discretionary"/>
    <x v="74"/>
    <n v="4250446000"/>
    <n v="7356972000"/>
    <n v="3106526000"/>
    <n v="0.28429037189820128"/>
    <n v="0.1200433319375732"/>
  </r>
  <r>
    <n v="1527"/>
    <s v="TJX"/>
    <s v="Year 2"/>
    <d v="2014-02-01T00:00:00"/>
    <x v="2"/>
    <n v="2"/>
    <n v="1"/>
    <n v="27422696000"/>
    <n v="19605037000"/>
    <n v="4467089000"/>
    <x v="0"/>
    <x v="4"/>
    <s v="Consumer Discretionary"/>
    <x v="74"/>
    <n v="4467089000"/>
    <n v="7817659000"/>
    <n v="3350570000"/>
    <n v="0.2850798841951937"/>
    <n v="0.12218237039859246"/>
  </r>
  <r>
    <n v="1528"/>
    <s v="TJX"/>
    <s v="Year 3"/>
    <d v="2015-01-31T00:00:00"/>
    <x v="3"/>
    <n v="1"/>
    <n v="31"/>
    <n v="29078407000"/>
    <n v="20776522000"/>
    <n v="4695384000"/>
    <x v="0"/>
    <x v="4"/>
    <s v="Consumer Discretionary"/>
    <x v="74"/>
    <n v="4695384000"/>
    <n v="8301885000"/>
    <n v="3606501000"/>
    <n v="0.28549999317362884"/>
    <n v="0.1240267735436814"/>
  </r>
  <r>
    <n v="1529"/>
    <s v="TJX"/>
    <s v="Year 4"/>
    <d v="2016-01-30T00:00:00"/>
    <x v="4"/>
    <n v="1"/>
    <n v="30"/>
    <n v="30944938000"/>
    <n v="22034523000"/>
    <n v="5205715000"/>
    <x v="0"/>
    <x v="4"/>
    <s v="Consumer Discretionary"/>
    <x v="74"/>
    <n v="5205715000"/>
    <n v="8910415000"/>
    <n v="3704700000"/>
    <n v="0.28794418654191523"/>
    <n v="0.11971909589865716"/>
  </r>
  <r>
    <n v="1530"/>
    <s v="TMK"/>
    <s v="Year 1"/>
    <d v="2012-12-31T00:00:00"/>
    <x v="0"/>
    <n v="12"/>
    <n v="31"/>
    <n v="3589516000"/>
    <n v="1955682000"/>
    <n v="0"/>
    <x v="0"/>
    <x v="784"/>
    <s v="Financials"/>
    <x v="12"/>
    <n v="787329000"/>
    <n v="1633834000"/>
    <n v="846505000"/>
    <n v="0.45516832910063643"/>
    <n v="0.23582705857837102"/>
  </r>
  <r>
    <n v="1531"/>
    <s v="TMK"/>
    <s v="Year 2"/>
    <d v="2013-12-31T00:00:00"/>
    <x v="1"/>
    <n v="12"/>
    <n v="31"/>
    <n v="3494253000"/>
    <n v="1838766000"/>
    <n v="0"/>
    <x v="0"/>
    <x v="785"/>
    <s v="Financials"/>
    <x v="12"/>
    <n v="819711000"/>
    <n v="1655487000"/>
    <n v="835776000"/>
    <n v="0.47377422298843275"/>
    <n v="0.23918588608208965"/>
  </r>
  <r>
    <n v="1532"/>
    <s v="TMK"/>
    <s v="Year 3"/>
    <d v="2014-12-31T00:00:00"/>
    <x v="2"/>
    <n v="12"/>
    <n v="31"/>
    <n v="3620095000"/>
    <n v="1903384000"/>
    <n v="0"/>
    <x v="0"/>
    <x v="786"/>
    <s v="Financials"/>
    <x v="12"/>
    <n v="855908000"/>
    <n v="1716711000"/>
    <n v="860803000"/>
    <n v="0.47421711308681125"/>
    <n v="0.23778464377316064"/>
  </r>
  <r>
    <n v="1533"/>
    <s v="TMK"/>
    <s v="Year 4"/>
    <d v="2015-12-31T00:00:00"/>
    <x v="3"/>
    <n v="12"/>
    <n v="31"/>
    <n v="3766065000"/>
    <n v="2016212000"/>
    <n v="0"/>
    <x v="0"/>
    <x v="787"/>
    <s v="Financials"/>
    <x v="12"/>
    <n v="907024000"/>
    <n v="1749853000"/>
    <n v="842829000"/>
    <n v="0.46463696192179371"/>
    <n v="0.22379565939515117"/>
  </r>
  <r>
    <n v="1534"/>
    <s v="TMO"/>
    <s v="Year 1"/>
    <d v="2012-12-31T00:00:00"/>
    <x v="0"/>
    <n v="12"/>
    <n v="31"/>
    <n v="12509900000"/>
    <n v="7214400000"/>
    <n v="3354900000"/>
    <x v="383"/>
    <x v="4"/>
    <s v="Health Care"/>
    <x v="5"/>
    <n v="3731300000"/>
    <n v="5295500000"/>
    <n v="1564200000"/>
    <n v="0.42330474264382612"/>
    <n v="0.1250369707191904"/>
  </r>
  <r>
    <n v="1535"/>
    <s v="TMO"/>
    <s v="Year 2"/>
    <d v="2013-12-31T00:00:00"/>
    <x v="1"/>
    <n v="12"/>
    <n v="31"/>
    <n v="13090300000"/>
    <n v="7561200000"/>
    <n v="3446300000"/>
    <x v="384"/>
    <x v="4"/>
    <s v="Health Care"/>
    <x v="5"/>
    <n v="3841800000"/>
    <n v="5529100000"/>
    <n v="1687300000"/>
    <n v="0.422381458026172"/>
    <n v="0.1288969695117759"/>
  </r>
  <r>
    <n v="1536"/>
    <s v="TMO"/>
    <s v="Year 3"/>
    <d v="2014-12-31T00:00:00"/>
    <x v="2"/>
    <n v="12"/>
    <n v="31"/>
    <n v="16889600000"/>
    <n v="9397600000"/>
    <n v="4896100000"/>
    <x v="385"/>
    <x v="4"/>
    <s v="Health Care"/>
    <x v="5"/>
    <n v="5587200000"/>
    <n v="7492000000"/>
    <n v="1904800000"/>
    <n v="0.44358658582796517"/>
    <n v="0.11277946191739295"/>
  </r>
  <r>
    <n v="1537"/>
    <s v="TMO"/>
    <s v="Year 4"/>
    <d v="2015-12-31T00:00:00"/>
    <x v="3"/>
    <n v="12"/>
    <n v="31"/>
    <n v="16965400000"/>
    <n v="9209500000"/>
    <n v="4612100000"/>
    <x v="386"/>
    <x v="4"/>
    <s v="Health Care"/>
    <x v="5"/>
    <n v="5304400000"/>
    <n v="7755900000"/>
    <n v="2451500000"/>
    <n v="0.45715986655192331"/>
    <n v="0.14449998231695096"/>
  </r>
  <r>
    <n v="1538"/>
    <s v="TRIP"/>
    <s v="Year 1"/>
    <d v="2012-12-31T00:00:00"/>
    <x v="0"/>
    <n v="12"/>
    <n v="31"/>
    <n v="763000000"/>
    <n v="12000000"/>
    <n v="429000000"/>
    <x v="0"/>
    <x v="788"/>
    <s v="Consumer Discretionary"/>
    <x v="24"/>
    <n v="455000000"/>
    <n v="751000000"/>
    <n v="296000000"/>
    <n v="0.98427260812581918"/>
    <n v="0.38794233289646135"/>
  </r>
  <r>
    <n v="1539"/>
    <s v="TRIP"/>
    <s v="Year 2"/>
    <d v="2013-12-31T00:00:00"/>
    <x v="1"/>
    <n v="12"/>
    <n v="31"/>
    <n v="945000000"/>
    <n v="18000000"/>
    <n v="597000000"/>
    <x v="0"/>
    <x v="789"/>
    <s v="Consumer Discretionary"/>
    <x v="24"/>
    <n v="633000000"/>
    <n v="927000000"/>
    <n v="294000000"/>
    <n v="0.98095238095238091"/>
    <n v="0.31111111111111112"/>
  </r>
  <r>
    <n v="1540"/>
    <s v="TRIP"/>
    <s v="Year 3"/>
    <d v="2014-12-31T00:00:00"/>
    <x v="2"/>
    <n v="12"/>
    <n v="31"/>
    <n v="1246000000"/>
    <n v="40000000"/>
    <n v="801000000"/>
    <x v="0"/>
    <x v="790"/>
    <s v="Consumer Discretionary"/>
    <x v="24"/>
    <n v="866000000"/>
    <n v="1206000000"/>
    <n v="340000000"/>
    <n v="0.9678972712680578"/>
    <n v="0.27287319422150885"/>
  </r>
  <r>
    <n v="1541"/>
    <s v="TRIP"/>
    <s v="Year 4"/>
    <d v="2015-12-31T00:00:00"/>
    <x v="3"/>
    <n v="12"/>
    <n v="31"/>
    <n v="1492000000"/>
    <n v="58000000"/>
    <n v="1109000000"/>
    <x v="0"/>
    <x v="260"/>
    <s v="Consumer Discretionary"/>
    <x v="24"/>
    <n v="1202000000"/>
    <n v="1434000000"/>
    <n v="232000000"/>
    <n v="0.96112600536193027"/>
    <n v="0.15549597855227881"/>
  </r>
  <r>
    <n v="1542"/>
    <s v="TRV"/>
    <s v="Year 1"/>
    <d v="2013-12-31T00:00:00"/>
    <x v="1"/>
    <n v="12"/>
    <n v="31"/>
    <n v="26191000000"/>
    <n v="13307000000"/>
    <n v="3757000000"/>
    <x v="0"/>
    <x v="791"/>
    <s v="Financials"/>
    <x v="13"/>
    <n v="7578000000"/>
    <n v="12884000000"/>
    <n v="5306000000"/>
    <n v="0.49192470696040624"/>
    <n v="0.2025886754992173"/>
  </r>
  <r>
    <n v="1543"/>
    <s v="TRV"/>
    <s v="Year 2"/>
    <d v="2014-12-31T00:00:00"/>
    <x v="2"/>
    <n v="12"/>
    <n v="31"/>
    <n v="27174000000"/>
    <n v="13870000000"/>
    <n v="3964000000"/>
    <x v="0"/>
    <x v="792"/>
    <s v="Financials"/>
    <x v="13"/>
    <n v="7846000000"/>
    <n v="13304000000"/>
    <n v="5458000000"/>
    <n v="0.48958563332597338"/>
    <n v="0.20085375726797675"/>
  </r>
  <r>
    <n v="1544"/>
    <s v="TRV"/>
    <s v="Year 3"/>
    <d v="2015-12-31T00:00:00"/>
    <x v="3"/>
    <n v="12"/>
    <n v="31"/>
    <n v="26815000000"/>
    <n v="13723000000"/>
    <n v="4094000000"/>
    <x v="0"/>
    <x v="793"/>
    <s v="Financials"/>
    <x v="13"/>
    <n v="7979000000"/>
    <n v="13092000000"/>
    <n v="5113000000"/>
    <n v="0.48823419727764306"/>
    <n v="0.19067685996643668"/>
  </r>
  <r>
    <n v="1545"/>
    <s v="TRV"/>
    <s v="Year 4"/>
    <d v="2016-12-31T00:00:00"/>
    <x v="4"/>
    <n v="12"/>
    <n v="31"/>
    <n v="27625000000"/>
    <n v="15070000000"/>
    <n v="4154000000"/>
    <x v="0"/>
    <x v="794"/>
    <s v="Financials"/>
    <x v="13"/>
    <n v="8139000000"/>
    <n v="12555000000"/>
    <n v="4416000000"/>
    <n v="0.45447963800904978"/>
    <n v="0.15985520361990951"/>
  </r>
  <r>
    <n v="1546"/>
    <s v="TSCO"/>
    <s v="Year 1"/>
    <d v="2012-12-29T00:00:00"/>
    <x v="0"/>
    <n v="12"/>
    <n v="29"/>
    <n v="4664120000"/>
    <n v="3098066000"/>
    <n v="1040287000"/>
    <x v="0"/>
    <x v="795"/>
    <s v="Consumer Discretionary"/>
    <x v="117"/>
    <n v="1129262000"/>
    <n v="1566054000"/>
    <n v="436792000"/>
    <n v="0.33576623242969739"/>
    <n v="9.3649391525089401E-2"/>
  </r>
  <r>
    <n v="1547"/>
    <s v="TSCO"/>
    <s v="Year 2"/>
    <d v="2013-12-28T00:00:00"/>
    <x v="1"/>
    <n v="12"/>
    <n v="28"/>
    <n v="5164784000"/>
    <n v="3411175000"/>
    <n v="1138934000"/>
    <x v="0"/>
    <x v="796"/>
    <s v="Consumer Discretionary"/>
    <x v="117"/>
    <n v="1238959000"/>
    <n v="1753609000"/>
    <n v="514650000"/>
    <n v="0.33953191459700927"/>
    <n v="9.9645987131310815E-2"/>
  </r>
  <r>
    <n v="1548"/>
    <s v="TSCO"/>
    <s v="Year 3"/>
    <d v="2014-12-27T00:00:00"/>
    <x v="2"/>
    <n v="12"/>
    <n v="27"/>
    <n v="5711715000"/>
    <n v="3761300000"/>
    <n v="1246308000"/>
    <x v="0"/>
    <x v="797"/>
    <s v="Consumer Discretionary"/>
    <x v="117"/>
    <n v="1360943000"/>
    <n v="1950415000"/>
    <n v="589472000"/>
    <n v="0.34147624662645104"/>
    <n v="0.10320402891250702"/>
  </r>
  <r>
    <n v="1549"/>
    <s v="TSCO"/>
    <s v="Year 4"/>
    <d v="2015-12-26T00:00:00"/>
    <x v="3"/>
    <n v="12"/>
    <n v="26"/>
    <n v="6226507000"/>
    <n v="4083333000"/>
    <n v="1369097000"/>
    <x v="0"/>
    <x v="798"/>
    <s v="Consumer Discretionary"/>
    <x v="117"/>
    <n v="1492666000"/>
    <n v="2143174000"/>
    <n v="650508000"/>
    <n v="0.34420165270833225"/>
    <n v="0.10447398517338854"/>
  </r>
  <r>
    <n v="1550"/>
    <s v="TSN"/>
    <s v="Year 1"/>
    <d v="2013-10-03T00:00:00"/>
    <x v="1"/>
    <n v="10"/>
    <n v="3"/>
    <n v="34374000000"/>
    <n v="32016000000"/>
    <n v="983000000"/>
    <x v="0"/>
    <x v="4"/>
    <s v="Consumer Staples"/>
    <x v="40"/>
    <n v="983000000"/>
    <n v="2358000000"/>
    <n v="1375000000"/>
    <n v="6.8598359224995686E-2"/>
    <n v="4.0001163670215861E-2"/>
  </r>
  <r>
    <n v="1551"/>
    <s v="TSN"/>
    <s v="Year 2"/>
    <d v="2014-10-03T00:00:00"/>
    <x v="2"/>
    <n v="10"/>
    <n v="3"/>
    <n v="37580000000"/>
    <n v="34895000000"/>
    <n v="1255000000"/>
    <x v="0"/>
    <x v="4"/>
    <s v="Consumer Staples"/>
    <x v="40"/>
    <n v="1255000000"/>
    <n v="2685000000"/>
    <n v="1430000000"/>
    <n v="7.1447578499201692E-2"/>
    <n v="3.8052155401809472E-2"/>
  </r>
  <r>
    <n v="1552"/>
    <s v="TSN"/>
    <s v="Year 3"/>
    <d v="2015-10-03T00:00:00"/>
    <x v="3"/>
    <n v="10"/>
    <n v="3"/>
    <n v="41373000000"/>
    <n v="37456000000"/>
    <n v="1748000000"/>
    <x v="0"/>
    <x v="4"/>
    <s v="Consumer Staples"/>
    <x v="40"/>
    <n v="1748000000"/>
    <n v="3917000000"/>
    <n v="2169000000"/>
    <n v="9.4675271312208431E-2"/>
    <n v="5.2425494887970416E-2"/>
  </r>
  <r>
    <n v="1553"/>
    <s v="TSN"/>
    <s v="Year 4"/>
    <d v="2016-10-01T00:00:00"/>
    <x v="4"/>
    <n v="10"/>
    <n v="1"/>
    <n v="36881000000"/>
    <n v="32184000000"/>
    <n v="1864000000"/>
    <x v="0"/>
    <x v="4"/>
    <s v="Consumer Staples"/>
    <x v="40"/>
    <n v="1864000000"/>
    <n v="4697000000"/>
    <n v="2833000000"/>
    <n v="0.12735554892763212"/>
    <n v="7.6814619994034869E-2"/>
  </r>
  <r>
    <n v="1554"/>
    <s v="TSO"/>
    <s v="Year 1"/>
    <d v="2012-12-31T00:00:00"/>
    <x v="0"/>
    <n v="12"/>
    <n v="31"/>
    <n v="29809000000"/>
    <n v="26045000000"/>
    <n v="1702000000"/>
    <x v="0"/>
    <x v="799"/>
    <s v="Energy"/>
    <x v="92"/>
    <n v="2120000000"/>
    <n v="3764000000"/>
    <n v="1644000000"/>
    <n v="0.12627058941930291"/>
    <n v="5.5151128853701901E-2"/>
  </r>
  <r>
    <n v="1555"/>
    <s v="TSO"/>
    <s v="Year 2"/>
    <d v="2013-12-31T00:00:00"/>
    <x v="1"/>
    <n v="12"/>
    <n v="31"/>
    <n v="37601000000"/>
    <n v="34085000000"/>
    <n v="2248000000"/>
    <x v="0"/>
    <x v="800"/>
    <s v="Energy"/>
    <x v="92"/>
    <n v="2737000000"/>
    <n v="3516000000"/>
    <n v="779000000"/>
    <n v="9.3508151378952742E-2"/>
    <n v="2.0717534108135423E-2"/>
  </r>
  <r>
    <n v="1556"/>
    <s v="TSO"/>
    <s v="Year 3"/>
    <d v="2014-12-31T00:00:00"/>
    <x v="2"/>
    <n v="12"/>
    <n v="31"/>
    <n v="40633000000"/>
    <n v="35673000000"/>
    <n v="2762000000"/>
    <x v="0"/>
    <x v="801"/>
    <s v="Energy"/>
    <x v="92"/>
    <n v="3324000000"/>
    <n v="4960000000"/>
    <n v="1636000000"/>
    <n v="0.12206826963305684"/>
    <n v="4.0262840548322791E-2"/>
  </r>
  <r>
    <n v="1557"/>
    <s v="TSO"/>
    <s v="Year 4"/>
    <d v="2015-12-31T00:00:00"/>
    <x v="3"/>
    <n v="12"/>
    <n v="31"/>
    <n v="28711000000"/>
    <n v="22466000000"/>
    <n v="2620000000"/>
    <x v="0"/>
    <x v="802"/>
    <s v="Energy"/>
    <x v="92"/>
    <n v="3376000000"/>
    <n v="6245000000"/>
    <n v="2869000000"/>
    <n v="0.21751245167357458"/>
    <n v="9.9926857302079342E-2"/>
  </r>
  <r>
    <n v="1558"/>
    <s v="TSS"/>
    <s v="Year 1"/>
    <d v="2012-12-31T00:00:00"/>
    <x v="0"/>
    <n v="12"/>
    <n v="31"/>
    <n v="1793557000"/>
    <n v="1189341000"/>
    <n v="247597000"/>
    <x v="0"/>
    <x v="4"/>
    <s v="Information Technology"/>
    <x v="16"/>
    <n v="247597000"/>
    <n v="604216000"/>
    <n v="356619000"/>
    <n v="0.33688140382491327"/>
    <n v="0.19883337970301473"/>
  </r>
  <r>
    <n v="1559"/>
    <s v="TSS"/>
    <s v="Year 2"/>
    <d v="2013-12-31T00:00:00"/>
    <x v="1"/>
    <n v="12"/>
    <n v="31"/>
    <n v="2064305000"/>
    <n v="1369438000"/>
    <n v="312367000"/>
    <x v="0"/>
    <x v="4"/>
    <s v="Information Technology"/>
    <x v="16"/>
    <n v="312367000"/>
    <n v="694867000"/>
    <n v="382500000"/>
    <n v="0.33661062682113352"/>
    <n v="0.18529238654171742"/>
  </r>
  <r>
    <n v="1560"/>
    <s v="TSS"/>
    <s v="Year 3"/>
    <d v="2014-12-31T00:00:00"/>
    <x v="2"/>
    <n v="12"/>
    <n v="31"/>
    <n v="2446877000"/>
    <n v="1668892000"/>
    <n v="346345000"/>
    <x v="0"/>
    <x v="4"/>
    <s v="Information Technology"/>
    <x v="16"/>
    <n v="346345000"/>
    <n v="777985000"/>
    <n v="431640000"/>
    <n v="0.31795018711606671"/>
    <n v="0.17640445351360121"/>
  </r>
  <r>
    <n v="1561"/>
    <s v="TSS"/>
    <s v="Year 4"/>
    <d v="2015-12-31T00:00:00"/>
    <x v="3"/>
    <n v="12"/>
    <n v="31"/>
    <n v="2779541000"/>
    <n v="1855181000"/>
    <n v="390253000"/>
    <x v="0"/>
    <x v="4"/>
    <s v="Information Technology"/>
    <x v="16"/>
    <n v="390253000"/>
    <n v="924360000"/>
    <n v="534107000"/>
    <n v="0.33255850516326257"/>
    <n v="0.1921565467104101"/>
  </r>
  <r>
    <n v="1562"/>
    <s v="TXN"/>
    <s v="Year 1"/>
    <d v="2012-12-31T00:00:00"/>
    <x v="0"/>
    <n v="12"/>
    <n v="31"/>
    <n v="12825000000"/>
    <n v="6457000000"/>
    <n v="1804000000"/>
    <x v="387"/>
    <x v="4"/>
    <s v="Information Technology"/>
    <x v="7"/>
    <n v="3681000000"/>
    <n v="6368000000"/>
    <n v="2687000000"/>
    <n v="0.49653021442495127"/>
    <n v="0.20951267056530215"/>
  </r>
  <r>
    <n v="1563"/>
    <s v="TXN"/>
    <s v="Year 2"/>
    <d v="2013-12-31T00:00:00"/>
    <x v="1"/>
    <n v="12"/>
    <n v="31"/>
    <n v="12205000000"/>
    <n v="5841000000"/>
    <n v="1858000000"/>
    <x v="388"/>
    <x v="4"/>
    <s v="Information Technology"/>
    <x v="7"/>
    <n v="3380000000"/>
    <n v="6364000000"/>
    <n v="2984000000"/>
    <n v="0.52142564522736579"/>
    <n v="0.24448996312986482"/>
  </r>
  <r>
    <n v="1564"/>
    <s v="TXN"/>
    <s v="Year 3"/>
    <d v="2014-12-31T00:00:00"/>
    <x v="2"/>
    <n v="12"/>
    <n v="31"/>
    <n v="13045000000"/>
    <n v="5618000000"/>
    <n v="1843000000"/>
    <x v="389"/>
    <x v="4"/>
    <s v="Information Technology"/>
    <x v="7"/>
    <n v="3201000000"/>
    <n v="7427000000"/>
    <n v="4226000000"/>
    <n v="0.56933691069375247"/>
    <n v="0.32395553852050596"/>
  </r>
  <r>
    <n v="1565"/>
    <s v="TXN"/>
    <s v="Year 4"/>
    <d v="2015-12-31T00:00:00"/>
    <x v="3"/>
    <n v="12"/>
    <n v="31"/>
    <n v="13000000000"/>
    <n v="5440000000"/>
    <n v="1748000000"/>
    <x v="390"/>
    <x v="4"/>
    <s v="Information Technology"/>
    <x v="7"/>
    <n v="3028000000"/>
    <n v="7560000000"/>
    <n v="4532000000"/>
    <n v="0.58153846153846156"/>
    <n v="0.3486153846153846"/>
  </r>
  <r>
    <n v="1566"/>
    <s v="TXT"/>
    <s v="Year 1"/>
    <d v="2012-12-29T00:00:00"/>
    <x v="0"/>
    <n v="12"/>
    <n v="29"/>
    <n v="12237000000"/>
    <n v="10019000000"/>
    <n v="1165000000"/>
    <x v="0"/>
    <x v="4"/>
    <s v="Industrials"/>
    <x v="53"/>
    <n v="1165000000"/>
    <n v="2218000000"/>
    <n v="1053000000"/>
    <n v="0.18125357522268526"/>
    <n v="8.6050502574160331E-2"/>
  </r>
  <r>
    <n v="1567"/>
    <s v="TXT"/>
    <s v="Year 2"/>
    <d v="2013-12-28T00:00:00"/>
    <x v="1"/>
    <n v="12"/>
    <n v="28"/>
    <n v="12104000000"/>
    <n v="10131000000"/>
    <n v="1126000000"/>
    <x v="0"/>
    <x v="4"/>
    <s v="Industrials"/>
    <x v="53"/>
    <n v="1126000000"/>
    <n v="1973000000"/>
    <n v="847000000"/>
    <n v="0.16300396563119635"/>
    <n v="6.9976867151354927E-2"/>
  </r>
  <r>
    <n v="1568"/>
    <s v="TXT"/>
    <s v="Year 3"/>
    <d v="2015-01-03T00:00:00"/>
    <x v="3"/>
    <n v="1"/>
    <n v="3"/>
    <n v="13878000000"/>
    <n v="11421000000"/>
    <n v="1361000000"/>
    <x v="0"/>
    <x v="4"/>
    <s v="Industrials"/>
    <x v="53"/>
    <n v="1361000000"/>
    <n v="2457000000"/>
    <n v="1096000000"/>
    <n v="0.17704280155642027"/>
    <n v="7.8973915549791038E-2"/>
  </r>
  <r>
    <n v="1569"/>
    <s v="TXT"/>
    <s v="Year 4"/>
    <d v="2016-01-02T00:00:00"/>
    <x v="4"/>
    <n v="1"/>
    <n v="2"/>
    <n v="13423000000"/>
    <n v="10979000000"/>
    <n v="1304000000"/>
    <x v="0"/>
    <x v="4"/>
    <s v="Industrials"/>
    <x v="53"/>
    <n v="1304000000"/>
    <n v="2444000000"/>
    <n v="1140000000"/>
    <n v="0.18207554198018328"/>
    <n v="8.4928853460478279E-2"/>
  </r>
  <r>
    <n v="1570"/>
    <s v="UA"/>
    <s v="Year 1"/>
    <d v="2012-12-31T00:00:00"/>
    <x v="0"/>
    <n v="12"/>
    <n v="31"/>
    <n v="1834921000"/>
    <n v="955624000"/>
    <n v="670602000"/>
    <x v="0"/>
    <x v="4"/>
    <s v="Consumer Discretionary"/>
    <x v="82"/>
    <n v="670602000"/>
    <n v="879297000"/>
    <n v="208695000"/>
    <n v="0.47920155690626465"/>
    <n v="0.11373514173089741"/>
  </r>
  <r>
    <n v="1571"/>
    <s v="UA"/>
    <s v="Year 2"/>
    <d v="2013-12-31T00:00:00"/>
    <x v="1"/>
    <n v="12"/>
    <n v="31"/>
    <n v="2332051000"/>
    <n v="1195381000"/>
    <n v="871572000"/>
    <x v="0"/>
    <x v="4"/>
    <s v="Consumer Discretionary"/>
    <x v="82"/>
    <n v="871572000"/>
    <n v="1136670000"/>
    <n v="265098000"/>
    <n v="0.4874121535077921"/>
    <n v="0.11367590159906452"/>
  </r>
  <r>
    <n v="1572"/>
    <s v="UA"/>
    <s v="Year 3"/>
    <d v="2014-12-31T00:00:00"/>
    <x v="2"/>
    <n v="12"/>
    <n v="31"/>
    <n v="3084370000"/>
    <n v="1572164000"/>
    <n v="1158251000"/>
    <x v="0"/>
    <x v="4"/>
    <s v="Consumer Discretionary"/>
    <x v="82"/>
    <n v="1158251000"/>
    <n v="1512206000"/>
    <n v="353955000"/>
    <n v="0.49028034898536821"/>
    <n v="0.11475763283912112"/>
  </r>
  <r>
    <n v="1573"/>
    <s v="UA"/>
    <s v="Year 4"/>
    <d v="2015-12-31T00:00:00"/>
    <x v="3"/>
    <n v="12"/>
    <n v="31"/>
    <n v="3963313000"/>
    <n v="2057766000"/>
    <n v="1497000000"/>
    <x v="0"/>
    <x v="4"/>
    <s v="Consumer Discretionary"/>
    <x v="82"/>
    <n v="1497000000"/>
    <n v="1905547000"/>
    <n v="408547000"/>
    <n v="0.48079649525535828"/>
    <n v="0.10308219411386384"/>
  </r>
  <r>
    <n v="1574"/>
    <s v="UAA"/>
    <s v="Year 1"/>
    <d v="2012-12-31T00:00:00"/>
    <x v="0"/>
    <n v="12"/>
    <n v="31"/>
    <n v="1834921000"/>
    <n v="955624000"/>
    <n v="670602000"/>
    <x v="0"/>
    <x v="4"/>
    <s v="Consumer Discretionary"/>
    <x v="82"/>
    <n v="670602000"/>
    <n v="879297000"/>
    <n v="208695000"/>
    <n v="0.47920155690626465"/>
    <n v="0.11373514173089741"/>
  </r>
  <r>
    <n v="1575"/>
    <s v="UAA"/>
    <s v="Year 2"/>
    <d v="2013-12-31T00:00:00"/>
    <x v="1"/>
    <n v="12"/>
    <n v="31"/>
    <n v="2332051000"/>
    <n v="1195381000"/>
    <n v="871572000"/>
    <x v="0"/>
    <x v="4"/>
    <s v="Consumer Discretionary"/>
    <x v="82"/>
    <n v="871572000"/>
    <n v="1136670000"/>
    <n v="265098000"/>
    <n v="0.4874121535077921"/>
    <n v="0.11367590159906452"/>
  </r>
  <r>
    <n v="1576"/>
    <s v="UAA"/>
    <s v="Year 3"/>
    <d v="2014-12-31T00:00:00"/>
    <x v="2"/>
    <n v="12"/>
    <n v="31"/>
    <n v="3084370000"/>
    <n v="1572164000"/>
    <n v="1158251000"/>
    <x v="0"/>
    <x v="4"/>
    <s v="Consumer Discretionary"/>
    <x v="82"/>
    <n v="1158251000"/>
    <n v="1512206000"/>
    <n v="353955000"/>
    <n v="0.49028034898536821"/>
    <n v="0.11475763283912112"/>
  </r>
  <r>
    <n v="1577"/>
    <s v="UAA"/>
    <s v="Year 4"/>
    <d v="2015-12-31T00:00:00"/>
    <x v="3"/>
    <n v="12"/>
    <n v="31"/>
    <n v="3963313000"/>
    <n v="2057766000"/>
    <n v="1497000000"/>
    <x v="0"/>
    <x v="4"/>
    <s v="Consumer Discretionary"/>
    <x v="82"/>
    <n v="1497000000"/>
    <n v="1905547000"/>
    <n v="408547000"/>
    <n v="0.48079649525535828"/>
    <n v="0.10308219411386384"/>
  </r>
  <r>
    <n v="1578"/>
    <s v="UAL"/>
    <s v="Year 1"/>
    <d v="2012-12-31T00:00:00"/>
    <x v="0"/>
    <n v="12"/>
    <n v="31"/>
    <n v="37152000000"/>
    <n v="17820000000"/>
    <n v="16448000000"/>
    <x v="0"/>
    <x v="803"/>
    <s v="Industrials"/>
    <x v="0"/>
    <n v="17970000000"/>
    <n v="19332000000"/>
    <n v="1362000000"/>
    <n v="0.52034883720930236"/>
    <n v="3.6660206718346251E-2"/>
  </r>
  <r>
    <n v="1579"/>
    <s v="UAL"/>
    <s v="Year 2"/>
    <d v="2013-12-31T00:00:00"/>
    <x v="1"/>
    <n v="12"/>
    <n v="31"/>
    <n v="38279000000"/>
    <n v="17192000000"/>
    <n v="17629000000"/>
    <x v="0"/>
    <x v="804"/>
    <s v="Industrials"/>
    <x v="0"/>
    <n v="19318000000"/>
    <n v="21087000000"/>
    <n v="1769000000"/>
    <n v="0.5508764596776301"/>
    <n v="4.6213328456856238E-2"/>
  </r>
  <r>
    <n v="1580"/>
    <s v="UAL"/>
    <s v="Year 3"/>
    <d v="2014-12-31T00:00:00"/>
    <x v="2"/>
    <n v="12"/>
    <n v="31"/>
    <n v="38901000000"/>
    <n v="16611000000"/>
    <n v="17795000000"/>
    <x v="0"/>
    <x v="394"/>
    <s v="Industrials"/>
    <x v="0"/>
    <n v="19474000000"/>
    <n v="22290000000"/>
    <n v="2816000000"/>
    <n v="0.57299298218554795"/>
    <n v="7.2388884604508888E-2"/>
  </r>
  <r>
    <n v="1581"/>
    <s v="UAL"/>
    <s v="Year 4"/>
    <d v="2015-12-31T00:00:00"/>
    <x v="3"/>
    <n v="12"/>
    <n v="31"/>
    <n v="37864000000"/>
    <n v="12130000000"/>
    <n v="18423000000"/>
    <x v="0"/>
    <x v="805"/>
    <s v="Industrials"/>
    <x v="0"/>
    <n v="20242000000"/>
    <n v="25734000000"/>
    <n v="5492000000"/>
    <n v="0.67964293260088737"/>
    <n v="0.14504542573420665"/>
  </r>
  <r>
    <n v="1582"/>
    <s v="UDR"/>
    <s v="Year 1"/>
    <d v="2012-12-31T00:00:00"/>
    <x v="0"/>
    <n v="12"/>
    <n v="31"/>
    <n v="716612000"/>
    <n v="245316000"/>
    <n v="58005000"/>
    <x v="0"/>
    <x v="806"/>
    <s v="Real Estate"/>
    <x v="70"/>
    <n v="404036000"/>
    <n v="471296000"/>
    <n v="67260000"/>
    <n v="0.65767249222731405"/>
    <n v="9.3858322216206255E-2"/>
  </r>
  <r>
    <n v="1583"/>
    <s v="UDR"/>
    <s v="Year 2"/>
    <d v="2013-12-31T00:00:00"/>
    <x v="1"/>
    <n v="12"/>
    <n v="31"/>
    <n v="758926000"/>
    <n v="258612000"/>
    <n v="37121000"/>
    <x v="0"/>
    <x v="807"/>
    <s v="Real Estate"/>
    <x v="70"/>
    <n v="383394000"/>
    <n v="500314000"/>
    <n v="116920000"/>
    <n v="0.6592395042467909"/>
    <n v="0.1540598161085534"/>
  </r>
  <r>
    <n v="1584"/>
    <s v="UDR"/>
    <s v="Year 3"/>
    <d v="2014-12-31T00:00:00"/>
    <x v="2"/>
    <n v="12"/>
    <n v="31"/>
    <n v="818046000"/>
    <n v="270741000"/>
    <n v="56612000"/>
    <x v="0"/>
    <x v="808"/>
    <s v="Real Estate"/>
    <x v="70"/>
    <n v="420541000"/>
    <n v="547305000"/>
    <n v="126764000"/>
    <n v="0.66903939387271616"/>
    <n v="0.1549595010549529"/>
  </r>
  <r>
    <n v="1585"/>
    <s v="UDR"/>
    <s v="Year 4"/>
    <d v="2015-12-31T00:00:00"/>
    <x v="3"/>
    <n v="12"/>
    <n v="31"/>
    <n v="894638000"/>
    <n v="282037000"/>
    <n v="71733000"/>
    <x v="0"/>
    <x v="809"/>
    <s v="Real Estate"/>
    <x v="70"/>
    <n v="453010000"/>
    <n v="612601000"/>
    <n v="159591000"/>
    <n v="0.68474735032493594"/>
    <n v="0.17838611818411471"/>
  </r>
  <r>
    <n v="1590"/>
    <s v="ULTA"/>
    <s v="Year 1"/>
    <d v="2013-02-02T00:00:00"/>
    <x v="1"/>
    <n v="2"/>
    <n v="2"/>
    <n v="2220256000"/>
    <n v="1436582000"/>
    <n v="488880000"/>
    <x v="0"/>
    <x v="4"/>
    <s v="Consumer Discretionary"/>
    <x v="25"/>
    <n v="488880000"/>
    <n v="783674000"/>
    <n v="294794000"/>
    <n v="0.35296560396638943"/>
    <n v="0.13277477912456942"/>
  </r>
  <r>
    <n v="1591"/>
    <s v="ULTA"/>
    <s v="Year 2"/>
    <d v="2014-02-02T00:00:00"/>
    <x v="2"/>
    <n v="2"/>
    <n v="2"/>
    <n v="2670573000"/>
    <n v="1729325000"/>
    <n v="596390000"/>
    <x v="0"/>
    <x v="4"/>
    <s v="Consumer Discretionary"/>
    <x v="25"/>
    <n v="596390000"/>
    <n v="941248000"/>
    <n v="344858000"/>
    <n v="0.35245170231257483"/>
    <n v="0.12913258690176227"/>
  </r>
  <r>
    <n v="1592"/>
    <s v="ULTA"/>
    <s v="Year 3"/>
    <d v="2015-01-31T00:00:00"/>
    <x v="3"/>
    <n v="1"/>
    <n v="31"/>
    <n v="3241369000"/>
    <n v="2104582000"/>
    <n v="712006000"/>
    <x v="0"/>
    <x v="4"/>
    <s v="Consumer Discretionary"/>
    <x v="25"/>
    <n v="712006000"/>
    <n v="1136787000"/>
    <n v="424781000"/>
    <n v="0.35071199854135704"/>
    <n v="0.13104987429694059"/>
  </r>
  <r>
    <n v="1593"/>
    <s v="ULTA"/>
    <s v="Year 4"/>
    <d v="2016-01-31T00:00:00"/>
    <x v="4"/>
    <n v="1"/>
    <n v="31"/>
    <n v="3924116000"/>
    <n v="2539783000"/>
    <n v="863354000"/>
    <x v="0"/>
    <x v="4"/>
    <s v="Consumer Discretionary"/>
    <x v="25"/>
    <n v="863354000"/>
    <n v="1384333000"/>
    <n v="520979000"/>
    <n v="0.35277575892251911"/>
    <n v="0.13276340454767394"/>
  </r>
  <r>
    <n v="1594"/>
    <s v="UNH"/>
    <s v="Year 1"/>
    <d v="2013-12-31T00:00:00"/>
    <x v="1"/>
    <n v="12"/>
    <n v="31"/>
    <n v="122489000000"/>
    <n v="89659000000"/>
    <n v="0"/>
    <x v="0"/>
    <x v="810"/>
    <s v="Health Care"/>
    <x v="26"/>
    <n v="23207000000"/>
    <n v="32830000000"/>
    <n v="9623000000"/>
    <n v="0.2680240674672828"/>
    <n v="7.8562156601817312E-2"/>
  </r>
  <r>
    <n v="1595"/>
    <s v="UNH"/>
    <s v="Year 2"/>
    <d v="2014-12-31T00:00:00"/>
    <x v="2"/>
    <n v="12"/>
    <n v="31"/>
    <n v="130474000000"/>
    <n v="93633000000"/>
    <n v="0"/>
    <x v="0"/>
    <x v="811"/>
    <s v="Health Care"/>
    <x v="26"/>
    <n v="26567000000"/>
    <n v="36841000000"/>
    <n v="10274000000"/>
    <n v="0.28236276959394213"/>
    <n v="7.8743657740239434E-2"/>
  </r>
  <r>
    <n v="1596"/>
    <s v="UNH"/>
    <s v="Year 3"/>
    <d v="2015-12-31T00:00:00"/>
    <x v="3"/>
    <n v="12"/>
    <n v="31"/>
    <n v="157107000000"/>
    <n v="103875000000"/>
    <n v="0"/>
    <x v="0"/>
    <x v="812"/>
    <s v="Health Care"/>
    <x v="26"/>
    <n v="42211000000"/>
    <n v="53232000000"/>
    <n v="11021000000"/>
    <n v="0.33882640493421678"/>
    <n v="7.0149643236774931E-2"/>
  </r>
  <r>
    <n v="1597"/>
    <s v="UNH"/>
    <s v="Year 4"/>
    <d v="2016-12-31T00:00:00"/>
    <x v="4"/>
    <n v="12"/>
    <n v="31"/>
    <n v="184840000000"/>
    <n v="117038000000"/>
    <n v="0"/>
    <x v="0"/>
    <x v="813"/>
    <s v="Health Care"/>
    <x v="26"/>
    <n v="54872000000"/>
    <n v="67802000000"/>
    <n v="12930000000"/>
    <n v="0.36681454230685995"/>
    <n v="6.9952391257303612E-2"/>
  </r>
  <r>
    <n v="1598"/>
    <s v="UNM"/>
    <s v="Year 1"/>
    <d v="2012-12-31T00:00:00"/>
    <x v="0"/>
    <n v="12"/>
    <n v="31"/>
    <n v="10515400000"/>
    <n v="7172100000"/>
    <n v="786800000"/>
    <x v="0"/>
    <x v="814"/>
    <s v="Financials"/>
    <x v="97"/>
    <n v="1948400000"/>
    <n v="3343300000"/>
    <n v="1394900000"/>
    <n v="0.31794320710576873"/>
    <n v="0.1326530612244898"/>
  </r>
  <r>
    <n v="1599"/>
    <s v="UNM"/>
    <s v="Year 2"/>
    <d v="2013-12-31T00:00:00"/>
    <x v="1"/>
    <n v="12"/>
    <n v="31"/>
    <n v="10368600000"/>
    <n v="7038400000"/>
    <n v="790400000"/>
    <x v="0"/>
    <x v="815"/>
    <s v="Financials"/>
    <x v="97"/>
    <n v="1960800000"/>
    <n v="3330200000"/>
    <n v="1369400000"/>
    <n v="0.32118125880060955"/>
    <n v="0.13207183226279343"/>
  </r>
  <r>
    <n v="1600"/>
    <s v="UNM"/>
    <s v="Year 3"/>
    <d v="2014-12-31T00:00:00"/>
    <x v="2"/>
    <n v="12"/>
    <n v="31"/>
    <n v="10524500000"/>
    <n v="7722100000"/>
    <n v="820900000"/>
    <x v="0"/>
    <x v="816"/>
    <s v="Financials"/>
    <x v="97"/>
    <n v="2092900000"/>
    <n v="2802400000"/>
    <n v="709500000"/>
    <n v="0.26627393225331375"/>
    <n v="6.7414128937241677E-2"/>
  </r>
  <r>
    <n v="1601"/>
    <s v="UNM"/>
    <s v="Year 4"/>
    <d v="2015-12-31T00:00:00"/>
    <x v="3"/>
    <n v="12"/>
    <n v="31"/>
    <n v="10731300000"/>
    <n v="7209400000"/>
    <n v="835100000"/>
    <x v="0"/>
    <x v="817"/>
    <s v="Financials"/>
    <x v="97"/>
    <n v="2130800000"/>
    <n v="3521900000"/>
    <n v="1391100000"/>
    <n v="0.32818950173790684"/>
    <n v="0.12963014732604625"/>
  </r>
  <r>
    <n v="1602"/>
    <s v="UNP"/>
    <s v="Year 1"/>
    <d v="2013-12-31T00:00:00"/>
    <x v="1"/>
    <n v="12"/>
    <n v="31"/>
    <n v="21963000000"/>
    <n v="5849000000"/>
    <n v="6891000000"/>
    <x v="0"/>
    <x v="818"/>
    <s v="Industrials"/>
    <x v="59"/>
    <n v="8668000000"/>
    <n v="16114000000"/>
    <n v="7446000000"/>
    <n v="0.73368847607339616"/>
    <n v="0.33902472339844286"/>
  </r>
  <r>
    <n v="1603"/>
    <s v="UNP"/>
    <s v="Year 2"/>
    <d v="2014-12-31T00:00:00"/>
    <x v="2"/>
    <n v="12"/>
    <n v="31"/>
    <n v="23988000000"/>
    <n v="6097000000"/>
    <n v="7234000000"/>
    <x v="0"/>
    <x v="397"/>
    <s v="Industrials"/>
    <x v="59"/>
    <n v="9138000000"/>
    <n v="17891000000"/>
    <n v="8753000000"/>
    <n v="0.74583124895781228"/>
    <n v="0.36489077872269465"/>
  </r>
  <r>
    <n v="1604"/>
    <s v="UNP"/>
    <s v="Year 3"/>
    <d v="2015-12-31T00:00:00"/>
    <x v="3"/>
    <n v="12"/>
    <n v="31"/>
    <n v="21813000000"/>
    <n v="4434000000"/>
    <n v="7315000000"/>
    <x v="0"/>
    <x v="819"/>
    <s v="Industrials"/>
    <x v="59"/>
    <n v="9327000000"/>
    <n v="17379000000"/>
    <n v="8052000000"/>
    <n v="0.7967267225966167"/>
    <n v="0.36913767019667171"/>
  </r>
  <r>
    <n v="1605"/>
    <s v="UNP"/>
    <s v="Year 4"/>
    <d v="2016-12-31T00:00:00"/>
    <x v="4"/>
    <n v="12"/>
    <n v="31"/>
    <n v="19941000000"/>
    <n v="3747000000"/>
    <n v="6884000000"/>
    <x v="0"/>
    <x v="820"/>
    <s v="Industrials"/>
    <x v="59"/>
    <n v="8922000000"/>
    <n v="16194000000"/>
    <n v="7272000000"/>
    <n v="0.81209568226267492"/>
    <n v="0.3646757935910937"/>
  </r>
  <r>
    <n v="1606"/>
    <s v="UPS"/>
    <s v="Year 1"/>
    <d v="2012-12-31T00:00:00"/>
    <x v="0"/>
    <n v="12"/>
    <n v="31"/>
    <n v="54127000000"/>
    <n v="13574000000"/>
    <n v="37352000000"/>
    <x v="0"/>
    <x v="821"/>
    <s v="Industrials"/>
    <x v="49"/>
    <n v="39210000000"/>
    <n v="40553000000"/>
    <n v="1343000000"/>
    <n v="0.74921942838139932"/>
    <n v="2.4812016184159475E-2"/>
  </r>
  <r>
    <n v="1607"/>
    <s v="UPS"/>
    <s v="Year 2"/>
    <d v="2013-12-31T00:00:00"/>
    <x v="1"/>
    <n v="12"/>
    <n v="31"/>
    <n v="55438000000"/>
    <n v="13703000000"/>
    <n v="32834000000"/>
    <x v="0"/>
    <x v="822"/>
    <s v="Industrials"/>
    <x v="49"/>
    <n v="34701000000"/>
    <n v="41735000000"/>
    <n v="7034000000"/>
    <n v="0.7528229734117392"/>
    <n v="0.1268804790937624"/>
  </r>
  <r>
    <n v="1608"/>
    <s v="UPS"/>
    <s v="Year 3"/>
    <d v="2014-12-31T00:00:00"/>
    <x v="2"/>
    <n v="12"/>
    <n v="31"/>
    <n v="58232000000"/>
    <n v="14758000000"/>
    <n v="36583000000"/>
    <x v="0"/>
    <x v="823"/>
    <s v="Industrials"/>
    <x v="49"/>
    <n v="38506000000"/>
    <n v="43474000000"/>
    <n v="4968000000"/>
    <n v="0.74656546228877585"/>
    <n v="8.5313916746805885E-2"/>
  </r>
  <r>
    <n v="1609"/>
    <s v="UPS"/>
    <s v="Year 4"/>
    <d v="2015-12-31T00:00:00"/>
    <x v="3"/>
    <n v="12"/>
    <n v="31"/>
    <n v="58363000000"/>
    <n v="12947000000"/>
    <n v="35664000000"/>
    <x v="0"/>
    <x v="824"/>
    <s v="Industrials"/>
    <x v="49"/>
    <n v="37748000000"/>
    <n v="45416000000"/>
    <n v="7668000000"/>
    <n v="0.77816424789678396"/>
    <n v="0.13138461011257133"/>
  </r>
  <r>
    <n v="1610"/>
    <s v="URBN"/>
    <s v="Year 1"/>
    <d v="2013-01-31T00:00:00"/>
    <x v="1"/>
    <n v="1"/>
    <n v="31"/>
    <n v="2794925000"/>
    <n v="1763394000"/>
    <n v="657246000"/>
    <x v="0"/>
    <x v="4"/>
    <s v="Consumer Discretionary"/>
    <x v="74"/>
    <n v="657246000"/>
    <n v="1031531000"/>
    <n v="374285000"/>
    <n v="0.36907287315402026"/>
    <n v="0.13391593692138429"/>
  </r>
  <r>
    <n v="1611"/>
    <s v="URBN"/>
    <s v="Year 2"/>
    <d v="2014-01-31T00:00:00"/>
    <x v="2"/>
    <n v="1"/>
    <n v="31"/>
    <n v="3086608000"/>
    <n v="1925266000"/>
    <n v="734511000"/>
    <x v="0"/>
    <x v="4"/>
    <s v="Consumer Discretionary"/>
    <x v="74"/>
    <n v="734511000"/>
    <n v="1161342000"/>
    <n v="426831000"/>
    <n v="0.37625185964657648"/>
    <n v="0.13828480973288476"/>
  </r>
  <r>
    <n v="1612"/>
    <s v="URBN"/>
    <s v="Year 3"/>
    <d v="2015-01-31T00:00:00"/>
    <x v="3"/>
    <n v="1"/>
    <n v="31"/>
    <n v="3323077000"/>
    <n v="2148147000"/>
    <n v="809545000"/>
    <x v="0"/>
    <x v="4"/>
    <s v="Consumer Discretionary"/>
    <x v="74"/>
    <n v="809545000"/>
    <n v="1174930000"/>
    <n v="365385000"/>
    <n v="0.35356688996372942"/>
    <n v="0.1099538168992172"/>
  </r>
  <r>
    <n v="1613"/>
    <s v="URBN"/>
    <s v="Year 4"/>
    <d v="2016-01-31T00:00:00"/>
    <x v="4"/>
    <n v="1"/>
    <n v="31"/>
    <n v="3445134000"/>
    <n v="2243232000"/>
    <n v="848323000"/>
    <x v="0"/>
    <x v="4"/>
    <s v="Consumer Discretionary"/>
    <x v="74"/>
    <n v="848323000"/>
    <n v="1201902000"/>
    <n v="353579000"/>
    <n v="0.34886944890967952"/>
    <n v="0.10263142159347068"/>
  </r>
  <r>
    <n v="1614"/>
    <s v="USB"/>
    <s v="Year 1"/>
    <d v="2013-07-31T00:00:00"/>
    <x v="1"/>
    <n v="7"/>
    <n v="31"/>
    <n v="2436948000"/>
    <n v="1589821000"/>
    <n v="441168000"/>
    <x v="391"/>
    <x v="4"/>
    <s v="Financials"/>
    <x v="35"/>
    <n v="503798000"/>
    <n v="847127000"/>
    <n v="343329000"/>
    <n v="0.34761800415930089"/>
    <n v="0.14088482807183411"/>
  </r>
  <r>
    <n v="1615"/>
    <s v="USB"/>
    <s v="Year 2"/>
    <d v="2014-07-31T00:00:00"/>
    <x v="2"/>
    <n v="7"/>
    <n v="31"/>
    <n v="2473500000"/>
    <n v="1595700000"/>
    <n v="460300000"/>
    <x v="392"/>
    <x v="4"/>
    <s v="Financials"/>
    <x v="35"/>
    <n v="522100000"/>
    <n v="877800000"/>
    <n v="355700000"/>
    <n v="0.35488174651303817"/>
    <n v="0.14380432585405295"/>
  </r>
  <r>
    <n v="1616"/>
    <s v="USB"/>
    <s v="Year 3"/>
    <d v="2015-07-31T00:00:00"/>
    <x v="3"/>
    <n v="7"/>
    <n v="31"/>
    <n v="2371200000"/>
    <n v="1562600000"/>
    <n v="460100000"/>
    <x v="393"/>
    <x v="4"/>
    <s v="Financials"/>
    <x v="35"/>
    <n v="520300000"/>
    <n v="808600000"/>
    <n v="288300000"/>
    <n v="0.34100877192982459"/>
    <n v="0.12158400809716599"/>
  </r>
  <r>
    <n v="1617"/>
    <s v="USB"/>
    <s v="Year 4"/>
    <d v="2016-07-31T00:00:00"/>
    <x v="4"/>
    <n v="7"/>
    <n v="31"/>
    <n v="2220300000"/>
    <n v="1465500000"/>
    <n v="425100000"/>
    <x v="394"/>
    <x v="4"/>
    <s v="Financials"/>
    <x v="35"/>
    <n v="480600000"/>
    <n v="754800000"/>
    <n v="274200000"/>
    <n v="0.33995406026212671"/>
    <n v="0.1234968247534117"/>
  </r>
  <r>
    <n v="1618"/>
    <s v="UTX"/>
    <s v="Year 1"/>
    <d v="2013-12-31T00:00:00"/>
    <x v="1"/>
    <n v="12"/>
    <n v="31"/>
    <n v="56600000000"/>
    <n v="40468000000"/>
    <n v="5241000000"/>
    <x v="395"/>
    <x v="4"/>
    <s v="Industrials"/>
    <x v="53"/>
    <n v="7583000000"/>
    <n v="16132000000"/>
    <n v="8549000000"/>
    <n v="0.28501766784452298"/>
    <n v="0.15104240282685513"/>
  </r>
  <r>
    <n v="1619"/>
    <s v="UTX"/>
    <s v="Year 2"/>
    <d v="2014-12-31T00:00:00"/>
    <x v="2"/>
    <n v="12"/>
    <n v="31"/>
    <n v="57900000000"/>
    <n v="40898000000"/>
    <n v="4934000000"/>
    <x v="396"/>
    <x v="4"/>
    <s v="Industrials"/>
    <x v="53"/>
    <n v="7409000000"/>
    <n v="17002000000"/>
    <n v="9593000000"/>
    <n v="0.29364421416234887"/>
    <n v="0.16568221070811745"/>
  </r>
  <r>
    <n v="1620"/>
    <s v="UTX"/>
    <s v="Year 3"/>
    <d v="2015-12-31T00:00:00"/>
    <x v="3"/>
    <n v="12"/>
    <n v="31"/>
    <n v="56098000000"/>
    <n v="40431000000"/>
    <n v="6097000000"/>
    <x v="397"/>
    <x v="4"/>
    <s v="Industrials"/>
    <x v="53"/>
    <n v="8376000000"/>
    <n v="15667000000"/>
    <n v="7291000000"/>
    <n v="0.27927911868515809"/>
    <n v="0.12996898285143854"/>
  </r>
  <r>
    <n v="1621"/>
    <s v="UTX"/>
    <s v="Year 4"/>
    <d v="2016-12-31T00:00:00"/>
    <x v="4"/>
    <n v="12"/>
    <n v="31"/>
    <n v="57244000000"/>
    <n v="41460000000"/>
    <n v="5275000000"/>
    <x v="398"/>
    <x v="4"/>
    <s v="Industrials"/>
    <x v="53"/>
    <n v="7612000000"/>
    <n v="15784000000"/>
    <n v="8172000000"/>
    <n v="0.27573195444064003"/>
    <n v="0.1427573195444064"/>
  </r>
  <r>
    <n v="1622"/>
    <s v="V"/>
    <s v="Year 1"/>
    <d v="2013-09-30T00:00:00"/>
    <x v="1"/>
    <n v="9"/>
    <n v="30"/>
    <n v="11778000000"/>
    <n v="1932000000"/>
    <n v="2207000000"/>
    <x v="0"/>
    <x v="825"/>
    <s v="Information Technology"/>
    <x v="16"/>
    <n v="2604000000"/>
    <n v="9846000000"/>
    <n v="7242000000"/>
    <n v="0.83596535914416714"/>
    <n v="0.61487519103413146"/>
  </r>
  <r>
    <n v="1623"/>
    <s v="V"/>
    <s v="Year 2"/>
    <d v="2014-09-30T00:00:00"/>
    <x v="2"/>
    <n v="9"/>
    <n v="30"/>
    <n v="12702000000"/>
    <n v="1875000000"/>
    <n v="2242000000"/>
    <x v="0"/>
    <x v="826"/>
    <s v="Information Technology"/>
    <x v="16"/>
    <n v="2677000000"/>
    <n v="10827000000"/>
    <n v="8150000000"/>
    <n v="0.85238545111006148"/>
    <n v="0.64163123917493303"/>
  </r>
  <r>
    <n v="1624"/>
    <s v="V"/>
    <s v="Year 3"/>
    <d v="2015-09-30T00:00:00"/>
    <x v="3"/>
    <n v="9"/>
    <n v="30"/>
    <n v="13880000000"/>
    <n v="2079000000"/>
    <n v="2229000000"/>
    <x v="0"/>
    <x v="827"/>
    <s v="Information Technology"/>
    <x v="16"/>
    <n v="2723000000"/>
    <n v="11801000000"/>
    <n v="9078000000"/>
    <n v="0.85021613832853027"/>
    <n v="0.65403458213256482"/>
  </r>
  <r>
    <n v="1625"/>
    <s v="V"/>
    <s v="Year 4"/>
    <d v="2016-09-30T00:00:00"/>
    <x v="4"/>
    <n v="9"/>
    <n v="30"/>
    <n v="15082000000"/>
    <n v="2226000000"/>
    <n v="4469000000"/>
    <x v="0"/>
    <x v="828"/>
    <s v="Information Technology"/>
    <x v="16"/>
    <n v="4971000000"/>
    <n v="12856000000"/>
    <n v="7885000000"/>
    <n v="0.85240684259382049"/>
    <n v="0.52280864606816069"/>
  </r>
  <r>
    <n v="1626"/>
    <s v="VAR"/>
    <s v="Year 1"/>
    <d v="2013-09-27T00:00:00"/>
    <x v="1"/>
    <n v="9"/>
    <n v="27"/>
    <n v="2942897000"/>
    <n v="1693210000"/>
    <n v="432589000"/>
    <x v="399"/>
    <x v="4"/>
    <s v="Health Care"/>
    <x v="5"/>
    <n v="640797000"/>
    <n v="1249687000"/>
    <n v="608890000"/>
    <n v="0.42464517106782873"/>
    <n v="0.20690156672149926"/>
  </r>
  <r>
    <n v="1627"/>
    <s v="VAR"/>
    <s v="Year 2"/>
    <d v="2014-09-26T00:00:00"/>
    <x v="2"/>
    <n v="9"/>
    <n v="26"/>
    <n v="3049800000"/>
    <n v="1748100000"/>
    <n v="470600000"/>
    <x v="400"/>
    <x v="4"/>
    <s v="Health Care"/>
    <x v="5"/>
    <n v="705400000"/>
    <n v="1301700000"/>
    <n v="596300000"/>
    <n v="0.42681487310643318"/>
    <n v="0.19552101777165715"/>
  </r>
  <r>
    <n v="1628"/>
    <s v="VAR"/>
    <s v="Year 3"/>
    <d v="2015-10-02T00:00:00"/>
    <x v="3"/>
    <n v="10"/>
    <n v="2"/>
    <n v="3099100000"/>
    <n v="1816400000"/>
    <n v="488500000"/>
    <x v="401"/>
    <x v="4"/>
    <s v="Health Care"/>
    <x v="5"/>
    <n v="733700000"/>
    <n v="1282700000"/>
    <n v="549000000"/>
    <n v="0.41389435642605921"/>
    <n v="0.17714820431738246"/>
  </r>
  <r>
    <n v="1629"/>
    <s v="VAR"/>
    <s v="Year 4"/>
    <d v="2016-09-30T00:00:00"/>
    <x v="4"/>
    <n v="9"/>
    <n v="30"/>
    <n v="3217800000"/>
    <n v="1856500000"/>
    <n v="557000000"/>
    <x v="402"/>
    <x v="4"/>
    <s v="Health Care"/>
    <x v="5"/>
    <n v="810500000"/>
    <n v="1361300000"/>
    <n v="550800000"/>
    <n v="0.42305301758965752"/>
    <n v="0.17117285101622226"/>
  </r>
  <r>
    <n v="1630"/>
    <s v="VFC"/>
    <s v="Year 1"/>
    <d v="2012-12-31T00:00:00"/>
    <x v="0"/>
    <n v="12"/>
    <n v="31"/>
    <n v="10879855000"/>
    <n v="5817880000"/>
    <n v="3596708000"/>
    <x v="0"/>
    <x v="4"/>
    <s v="Consumer Discretionary"/>
    <x v="82"/>
    <n v="3596708000"/>
    <n v="5061975000"/>
    <n v="1465267000"/>
    <n v="0.46526125577960364"/>
    <n v="0.1346770706043417"/>
  </r>
  <r>
    <n v="1631"/>
    <s v="VFC"/>
    <s v="Year 2"/>
    <d v="2013-12-31T00:00:00"/>
    <x v="1"/>
    <n v="12"/>
    <n v="31"/>
    <n v="11419648000"/>
    <n v="5931469000"/>
    <n v="3841032000"/>
    <x v="0"/>
    <x v="4"/>
    <s v="Consumer Discretionary"/>
    <x v="82"/>
    <n v="3841032000"/>
    <n v="5488179000"/>
    <n v="1647147000"/>
    <n v="0.48059090788087344"/>
    <n v="0.14423798351753048"/>
  </r>
  <r>
    <n v="1632"/>
    <s v="VFC"/>
    <s v="Year 3"/>
    <d v="2015-01-03T00:00:00"/>
    <x v="3"/>
    <n v="1"/>
    <n v="3"/>
    <n v="12282161000"/>
    <n v="6288190000"/>
    <n v="4159885000"/>
    <x v="0"/>
    <x v="4"/>
    <s v="Consumer Discretionary"/>
    <x v="82"/>
    <n v="4159885000"/>
    <n v="5993971000"/>
    <n v="1834086000"/>
    <n v="0.48802250678850412"/>
    <n v="0.1493292589146161"/>
  </r>
  <r>
    <n v="1633"/>
    <s v="VFC"/>
    <s v="Year 4"/>
    <d v="2016-01-02T00:00:00"/>
    <x v="4"/>
    <n v="1"/>
    <n v="2"/>
    <n v="12376744000"/>
    <n v="6393800000"/>
    <n v="4178386000"/>
    <x v="0"/>
    <x v="4"/>
    <s v="Consumer Discretionary"/>
    <x v="82"/>
    <n v="4178386000"/>
    <n v="5982944000"/>
    <n v="1804558000"/>
    <n v="0.48340209670653278"/>
    <n v="0.14580232086888117"/>
  </r>
  <r>
    <n v="1634"/>
    <s v="VIAB"/>
    <s v="Year 1"/>
    <d v="2013-09-30T00:00:00"/>
    <x v="1"/>
    <n v="9"/>
    <n v="30"/>
    <n v="13794000000"/>
    <n v="6799000000"/>
    <n v="2829000000"/>
    <x v="0"/>
    <x v="829"/>
    <s v="Consumer Discretionary"/>
    <x v="67"/>
    <n v="3066000000"/>
    <n v="6995000000"/>
    <n v="3929000000"/>
    <n v="0.50710453820501666"/>
    <n v="0.28483398579092362"/>
  </r>
  <r>
    <n v="1635"/>
    <s v="VIAB"/>
    <s v="Year 2"/>
    <d v="2014-09-30T00:00:00"/>
    <x v="2"/>
    <n v="9"/>
    <n v="30"/>
    <n v="13783000000"/>
    <n v="6542000000"/>
    <n v="2899000000"/>
    <x v="0"/>
    <x v="547"/>
    <s v="Consumer Discretionary"/>
    <x v="67"/>
    <n v="3116000000"/>
    <n v="7241000000"/>
    <n v="4125000000"/>
    <n v="0.52535732424000581"/>
    <n v="0.29928172386272944"/>
  </r>
  <r>
    <n v="1636"/>
    <s v="VIAB"/>
    <s v="Year 3"/>
    <d v="2015-09-30T00:00:00"/>
    <x v="3"/>
    <n v="9"/>
    <n v="30"/>
    <n v="13268000000"/>
    <n v="6868000000"/>
    <n v="2860000000"/>
    <x v="0"/>
    <x v="830"/>
    <s v="Consumer Discretionary"/>
    <x v="67"/>
    <n v="3082000000"/>
    <n v="6400000000"/>
    <n v="3318000000"/>
    <n v="0.48236358154959302"/>
    <n v="0.2500753693096171"/>
  </r>
  <r>
    <n v="1637"/>
    <s v="VIAB"/>
    <s v="Year 4"/>
    <d v="2016-09-30T00:00:00"/>
    <x v="4"/>
    <n v="9"/>
    <n v="30"/>
    <n v="12488000000"/>
    <n v="6684000000"/>
    <n v="2851000000"/>
    <x v="0"/>
    <x v="831"/>
    <s v="Consumer Discretionary"/>
    <x v="67"/>
    <n v="3072000000"/>
    <n v="5804000000"/>
    <n v="2732000000"/>
    <n v="0.46476617552850741"/>
    <n v="0.21877001921844971"/>
  </r>
  <r>
    <n v="1638"/>
    <s v="VLO"/>
    <s v="Year 1"/>
    <d v="2012-12-31T00:00:00"/>
    <x v="0"/>
    <n v="12"/>
    <n v="31"/>
    <n v="138393000000"/>
    <n v="126485000000"/>
    <n v="5229000000"/>
    <x v="0"/>
    <x v="832"/>
    <s v="Energy"/>
    <x v="92"/>
    <n v="6778000000"/>
    <n v="11908000000"/>
    <n v="5130000000"/>
    <n v="8.6044814405352832E-2"/>
    <n v="3.7068348832672175E-2"/>
  </r>
  <r>
    <n v="1639"/>
    <s v="VLO"/>
    <s v="Year 2"/>
    <d v="2013-12-31T00:00:00"/>
    <x v="1"/>
    <n v="12"/>
    <n v="31"/>
    <n v="138074000000"/>
    <n v="127316000000"/>
    <n v="5081000000"/>
    <x v="0"/>
    <x v="305"/>
    <s v="Energy"/>
    <x v="92"/>
    <n v="6801000000"/>
    <n v="10758000000"/>
    <n v="3957000000"/>
    <n v="7.7914741370569418E-2"/>
    <n v="2.8658545417674579E-2"/>
  </r>
  <r>
    <n v="1640"/>
    <s v="VLO"/>
    <s v="Year 3"/>
    <d v="2014-12-31T00:00:00"/>
    <x v="2"/>
    <n v="12"/>
    <n v="31"/>
    <n v="130844000000"/>
    <n v="118141000000"/>
    <n v="5111000000"/>
    <x v="0"/>
    <x v="409"/>
    <s v="Energy"/>
    <x v="92"/>
    <n v="6801000000"/>
    <n v="12703000000"/>
    <n v="5902000000"/>
    <n v="9.7085078413989168E-2"/>
    <n v="4.5107150499831862E-2"/>
  </r>
  <r>
    <n v="1641"/>
    <s v="VLO"/>
    <s v="Year 4"/>
    <d v="2015-12-31T00:00:00"/>
    <x v="3"/>
    <n v="12"/>
    <n v="31"/>
    <n v="87804000000"/>
    <n v="74651000000"/>
    <n v="4953000000"/>
    <x v="0"/>
    <x v="833"/>
    <s v="Energy"/>
    <x v="92"/>
    <n v="6795000000"/>
    <n v="13153000000"/>
    <n v="6358000000"/>
    <n v="0.14979955355109109"/>
    <n v="7.2411279668352244E-2"/>
  </r>
  <r>
    <n v="1642"/>
    <s v="VMC"/>
    <s v="Year 1"/>
    <d v="2012-12-31T00:00:00"/>
    <x v="0"/>
    <n v="12"/>
    <n v="31"/>
    <n v="2567310000"/>
    <n v="2233284000"/>
    <n v="308143000"/>
    <x v="0"/>
    <x v="4"/>
    <s v="Materials"/>
    <x v="99"/>
    <n v="308143000"/>
    <n v="334026000"/>
    <n v="25883000"/>
    <n v="0.13010738866751581"/>
    <n v="1.0081758728007135E-2"/>
  </r>
  <r>
    <n v="1643"/>
    <s v="VMC"/>
    <s v="Year 2"/>
    <d v="2013-12-31T00:00:00"/>
    <x v="1"/>
    <n v="12"/>
    <n v="31"/>
    <n v="2770709000"/>
    <n v="2343829000"/>
    <n v="274217000"/>
    <x v="0"/>
    <x v="4"/>
    <s v="Materials"/>
    <x v="99"/>
    <n v="274217000"/>
    <n v="426880000"/>
    <n v="152663000"/>
    <n v="0.15406886829327804"/>
    <n v="5.5098893460121576E-2"/>
  </r>
  <r>
    <n v="1644"/>
    <s v="VMC"/>
    <s v="Year 3"/>
    <d v="2014-12-31T00:00:00"/>
    <x v="2"/>
    <n v="12"/>
    <n v="31"/>
    <n v="2994169000"/>
    <n v="2406587000"/>
    <n v="292358000"/>
    <x v="0"/>
    <x v="4"/>
    <s v="Materials"/>
    <x v="99"/>
    <n v="292358000"/>
    <n v="587582000"/>
    <n v="295224000"/>
    <n v="0.19624209588703911"/>
    <n v="9.8599644843026565E-2"/>
  </r>
  <r>
    <n v="1645"/>
    <s v="VMC"/>
    <s v="Year 4"/>
    <d v="2015-12-31T00:00:00"/>
    <x v="3"/>
    <n v="12"/>
    <n v="31"/>
    <n v="3422181000"/>
    <n v="2564648000"/>
    <n v="312694000"/>
    <x v="0"/>
    <x v="4"/>
    <s v="Materials"/>
    <x v="99"/>
    <n v="312694000"/>
    <n v="857533000"/>
    <n v="544839000"/>
    <n v="0.25058084303547945"/>
    <n v="0.15920811903286239"/>
  </r>
  <r>
    <n v="1646"/>
    <s v="VNO"/>
    <s v="Year 1"/>
    <d v="2013-12-31T00:00:00"/>
    <x v="1"/>
    <n v="12"/>
    <n v="31"/>
    <n v="2299176000"/>
    <n v="928565000"/>
    <n v="177366000"/>
    <x v="403"/>
    <x v="834"/>
    <s v="Real Estate"/>
    <x v="14"/>
    <n v="671203000"/>
    <n v="1370611000"/>
    <n v="699408000"/>
    <n v="0.59613139663949166"/>
    <n v="0.30419941753045437"/>
  </r>
  <r>
    <n v="1647"/>
    <s v="VNO"/>
    <s v="Year 2"/>
    <d v="2014-12-31T00:00:00"/>
    <x v="2"/>
    <n v="12"/>
    <n v="31"/>
    <n v="2312512000"/>
    <n v="953611000"/>
    <n v="169270000"/>
    <x v="0"/>
    <x v="835"/>
    <s v="Real Estate"/>
    <x v="14"/>
    <n v="650573000"/>
    <n v="1358901000"/>
    <n v="708328000"/>
    <n v="0.58762981554257876"/>
    <n v="0.30630241053884261"/>
  </r>
  <r>
    <n v="1648"/>
    <s v="VNO"/>
    <s v="Year 3"/>
    <d v="2015-12-31T00:00:00"/>
    <x v="3"/>
    <n v="12"/>
    <n v="31"/>
    <n v="2502267000"/>
    <n v="1011249000"/>
    <n v="175307000"/>
    <x v="0"/>
    <x v="836"/>
    <s v="Real Estate"/>
    <x v="14"/>
    <n v="718259000"/>
    <n v="1491018000"/>
    <n v="772759000"/>
    <n v="0.59586686792416632"/>
    <n v="0.308823558796883"/>
  </r>
  <r>
    <n v="1649"/>
    <s v="VNO"/>
    <s v="Year 4"/>
    <d v="2016-12-31T00:00:00"/>
    <x v="4"/>
    <n v="12"/>
    <n v="31"/>
    <n v="2506202000"/>
    <n v="1024336000"/>
    <n v="179279000"/>
    <x v="0"/>
    <x v="837"/>
    <s v="Real Estate"/>
    <x v="14"/>
    <n v="744338000"/>
    <n v="1481866000"/>
    <n v="737528000"/>
    <n v="0.59127955368322271"/>
    <n v="0.29428114732970445"/>
  </r>
  <r>
    <n v="1650"/>
    <s v="VRSK"/>
    <s v="Year 1"/>
    <d v="2012-12-31T00:00:00"/>
    <x v="0"/>
    <n v="12"/>
    <n v="31"/>
    <n v="1407848000"/>
    <n v="516708000"/>
    <n v="220068000"/>
    <x v="0"/>
    <x v="838"/>
    <s v="Industrials"/>
    <x v="68"/>
    <n v="318912000"/>
    <n v="891140000"/>
    <n v="572228000"/>
    <n v="0.6329802649149624"/>
    <n v="0.40645581057045932"/>
  </r>
  <r>
    <n v="1651"/>
    <s v="VRSK"/>
    <s v="Year 2"/>
    <d v="2013-12-31T00:00:00"/>
    <x v="1"/>
    <n v="12"/>
    <n v="31"/>
    <n v="1595703000"/>
    <n v="622523000"/>
    <n v="228982000"/>
    <x v="0"/>
    <x v="839"/>
    <s v="Industrials"/>
    <x v="68"/>
    <n v="358913000"/>
    <n v="973180000"/>
    <n v="614267000"/>
    <n v="0.60987539661202617"/>
    <n v="0.38495070824583272"/>
  </r>
  <r>
    <n v="1652"/>
    <s v="VRSK"/>
    <s v="Year 3"/>
    <d v="2014-12-31T00:00:00"/>
    <x v="2"/>
    <n v="12"/>
    <n v="31"/>
    <n v="1746726000"/>
    <n v="716598000"/>
    <n v="227306000"/>
    <x v="0"/>
    <x v="840"/>
    <s v="Industrials"/>
    <x v="68"/>
    <n v="369682000"/>
    <n v="1030128000"/>
    <n v="660446000"/>
    <n v="0.58974790551008005"/>
    <n v="0.37810509490326472"/>
  </r>
  <r>
    <n v="1653"/>
    <s v="VRSK"/>
    <s v="Year 4"/>
    <d v="2015-12-31T00:00:00"/>
    <x v="3"/>
    <n v="12"/>
    <n v="31"/>
    <n v="2068010000"/>
    <n v="803274000"/>
    <n v="312690000"/>
    <x v="0"/>
    <x v="841"/>
    <s v="Industrials"/>
    <x v="68"/>
    <n v="528174000"/>
    <n v="1264736000"/>
    <n v="736562000"/>
    <n v="0.61157151077606009"/>
    <n v="0.35616945759449908"/>
  </r>
  <r>
    <n v="1654"/>
    <s v="VRSN"/>
    <s v="Year 1"/>
    <d v="2012-12-31T00:00:00"/>
    <x v="0"/>
    <n v="12"/>
    <n v="31"/>
    <n v="873592000"/>
    <n v="167600000"/>
    <n v="186971000"/>
    <x v="404"/>
    <x v="4"/>
    <s v="Information Technology"/>
    <x v="16"/>
    <n v="248665000"/>
    <n v="705992000"/>
    <n v="457327000"/>
    <n v="0.80814842626763983"/>
    <n v="0.52350181778221416"/>
  </r>
  <r>
    <n v="1655"/>
    <s v="VRSN"/>
    <s v="Year 2"/>
    <d v="2013-12-31T00:00:00"/>
    <x v="1"/>
    <n v="12"/>
    <n v="31"/>
    <n v="965087000"/>
    <n v="187013000"/>
    <n v="179545000"/>
    <x v="405"/>
    <x v="4"/>
    <s v="Information Technology"/>
    <x v="16"/>
    <n v="249842000"/>
    <n v="778074000"/>
    <n v="528232000"/>
    <n v="0.80622161525333991"/>
    <n v="0.54734132777666678"/>
  </r>
  <r>
    <n v="1656"/>
    <s v="VRSN"/>
    <s v="Year 3"/>
    <d v="2014-12-31T00:00:00"/>
    <x v="2"/>
    <n v="12"/>
    <n v="31"/>
    <n v="1010117000"/>
    <n v="188425000"/>
    <n v="189488000"/>
    <x v="406"/>
    <x v="4"/>
    <s v="Information Technology"/>
    <x v="16"/>
    <n v="257265000"/>
    <n v="821692000"/>
    <n v="564427000"/>
    <n v="0.81346220289332827"/>
    <n v="0.55877388460940658"/>
  </r>
  <r>
    <n v="1657"/>
    <s v="VRSN"/>
    <s v="Year 4"/>
    <d v="2015-12-31T00:00:00"/>
    <x v="3"/>
    <n v="12"/>
    <n v="31"/>
    <n v="1059366000"/>
    <n v="192788000"/>
    <n v="196914000"/>
    <x v="407"/>
    <x v="4"/>
    <s v="Information Technology"/>
    <x v="16"/>
    <n v="260632000"/>
    <n v="866578000"/>
    <n v="605946000"/>
    <n v="0.8180156810771726"/>
    <n v="0.57198928415675032"/>
  </r>
  <r>
    <n v="1658"/>
    <s v="VRTX"/>
    <s v="Year 1"/>
    <d v="2012-12-31T00:00:00"/>
    <x v="0"/>
    <n v="12"/>
    <n v="31"/>
    <n v="1527042000"/>
    <n v="279885000"/>
    <n v="432681000"/>
    <x v="408"/>
    <x v="4"/>
    <s v="Health Care"/>
    <x v="19"/>
    <n v="1198586000"/>
    <n v="1247157000"/>
    <n v="48571000"/>
    <n v="0.81671427504940919"/>
    <n v="3.1807245642228567E-2"/>
  </r>
  <r>
    <n v="1659"/>
    <s v="VRTX"/>
    <s v="Year 2"/>
    <d v="2013-12-31T00:00:00"/>
    <x v="1"/>
    <n v="12"/>
    <n v="31"/>
    <n v="1211975000"/>
    <n v="130277000"/>
    <n v="356188000"/>
    <x v="409"/>
    <x v="4"/>
    <s v="Health Care"/>
    <x v="19"/>
    <n v="1238285000"/>
    <n v="1081698000"/>
    <n v="-156587000"/>
    <n v="0.89250850883887867"/>
    <n v="-0.12919985973308029"/>
  </r>
  <r>
    <n v="1660"/>
    <s v="VRTX"/>
    <s v="Year 3"/>
    <d v="2014-12-31T00:00:00"/>
    <x v="2"/>
    <n v="12"/>
    <n v="31"/>
    <n v="580415000"/>
    <n v="60987000"/>
    <n v="305409000"/>
    <x v="410"/>
    <x v="4"/>
    <s v="Health Care"/>
    <x v="19"/>
    <n v="1160915000"/>
    <n v="519428000"/>
    <n v="-641487000"/>
    <n v="0.89492518284331035"/>
    <n v="-1.1052212640955179"/>
  </r>
  <r>
    <n v="1661"/>
    <s v="VRTX"/>
    <s v="Year 4"/>
    <d v="2015-12-31T00:00:00"/>
    <x v="3"/>
    <n v="12"/>
    <n v="31"/>
    <n v="1032336000"/>
    <n v="124512000"/>
    <n v="376575000"/>
    <x v="411"/>
    <x v="4"/>
    <s v="Health Care"/>
    <x v="19"/>
    <n v="1372497000"/>
    <n v="907824000"/>
    <n v="-464673000"/>
    <n v="0.87938810619798202"/>
    <n v="-0.45011798484214444"/>
  </r>
  <r>
    <n v="1662"/>
    <s v="VTR"/>
    <s v="Year 1"/>
    <d v="2013-12-31T00:00:00"/>
    <x v="1"/>
    <n v="12"/>
    <n v="31"/>
    <n v="2514595000"/>
    <n v="1118240000"/>
    <n v="132447000"/>
    <x v="0"/>
    <x v="842"/>
    <s v="Real Estate"/>
    <x v="14"/>
    <n v="762355000"/>
    <n v="1396355000"/>
    <n v="634000000"/>
    <n v="0.55530015767946728"/>
    <n v="0.2521280762906154"/>
  </r>
  <r>
    <n v="1663"/>
    <s v="VTR"/>
    <s v="Year 2"/>
    <d v="2014-12-31T00:00:00"/>
    <x v="2"/>
    <n v="12"/>
    <n v="31"/>
    <n v="2772550000"/>
    <n v="1212480000"/>
    <n v="147481000"/>
    <x v="0"/>
    <x v="843"/>
    <s v="Real Estate"/>
    <x v="14"/>
    <n v="872697000"/>
    <n v="1560070000"/>
    <n v="687373000"/>
    <n v="0.56268417161097184"/>
    <n v="0.24792086707182917"/>
  </r>
  <r>
    <n v="1664"/>
    <s v="VTR"/>
    <s v="Year 3"/>
    <d v="2015-12-31T00:00:00"/>
    <x v="3"/>
    <n v="12"/>
    <n v="31"/>
    <n v="3285346000"/>
    <n v="1410205000"/>
    <n v="145992000"/>
    <x v="0"/>
    <x v="844"/>
    <s v="Real Estate"/>
    <x v="14"/>
    <n v="1040049000"/>
    <n v="1875141000"/>
    <n v="835092000"/>
    <n v="0.570759061602644"/>
    <n v="0.25418692582151164"/>
  </r>
  <r>
    <n v="1665"/>
    <s v="VTR"/>
    <s v="Year 4"/>
    <d v="2016-12-31T00:00:00"/>
    <x v="4"/>
    <n v="12"/>
    <n v="31"/>
    <n v="3442646000"/>
    <n v="1442073000"/>
    <n v="136863000"/>
    <x v="0"/>
    <x v="845"/>
    <s v="Real Estate"/>
    <x v="14"/>
    <n v="1035787000"/>
    <n v="2000573000"/>
    <n v="964786000"/>
    <n v="0.58111493310668594"/>
    <n v="0.28024548559451073"/>
  </r>
  <r>
    <n v="1666"/>
    <s v="VZ"/>
    <s v="Year 1"/>
    <d v="2012-12-31T00:00:00"/>
    <x v="0"/>
    <n v="12"/>
    <n v="31"/>
    <n v="115846000000"/>
    <n v="46275000000"/>
    <n v="39951000000"/>
    <x v="0"/>
    <x v="846"/>
    <s v="Telecommunications Services"/>
    <x v="61"/>
    <n v="56411000000"/>
    <n v="69571000000"/>
    <n v="13160000000"/>
    <n v="0.60054727828323817"/>
    <n v="0.11359908844500458"/>
  </r>
  <r>
    <n v="1667"/>
    <s v="VZ"/>
    <s v="Year 2"/>
    <d v="2013-12-31T00:00:00"/>
    <x v="1"/>
    <n v="12"/>
    <n v="31"/>
    <n v="120550000000"/>
    <n v="44887000000"/>
    <n v="27089000000"/>
    <x v="0"/>
    <x v="847"/>
    <s v="Telecommunications Services"/>
    <x v="61"/>
    <n v="43695000000"/>
    <n v="75663000000"/>
    <n v="31968000000"/>
    <n v="0.62764827872252171"/>
    <n v="0.26518457071754459"/>
  </r>
  <r>
    <n v="1668"/>
    <s v="VZ"/>
    <s v="Year 3"/>
    <d v="2014-12-31T00:00:00"/>
    <x v="2"/>
    <n v="12"/>
    <n v="31"/>
    <n v="127079000000"/>
    <n v="49931000000"/>
    <n v="41016000000"/>
    <x v="0"/>
    <x v="848"/>
    <s v="Telecommunications Services"/>
    <x v="61"/>
    <n v="57549000000"/>
    <n v="77148000000"/>
    <n v="19599000000"/>
    <n v="0.60708693017729132"/>
    <n v="0.15422689822866092"/>
  </r>
  <r>
    <n v="1669"/>
    <s v="VZ"/>
    <s v="Year 4"/>
    <d v="2015-12-31T00:00:00"/>
    <x v="3"/>
    <n v="12"/>
    <n v="31"/>
    <n v="131620000000"/>
    <n v="52557000000"/>
    <n v="29986000000"/>
    <x v="0"/>
    <x v="849"/>
    <s v="Telecommunications Services"/>
    <x v="61"/>
    <n v="46003000000"/>
    <n v="79063000000"/>
    <n v="33060000000"/>
    <n v="0.60069138428810209"/>
    <n v="0.25117763257863546"/>
  </r>
  <r>
    <n v="1670"/>
    <s v="WAT"/>
    <s v="Year 1"/>
    <d v="2012-12-31T00:00:00"/>
    <x v="0"/>
    <n v="12"/>
    <n v="31"/>
    <n v="1843641000"/>
    <n v="737614000"/>
    <n v="477270000"/>
    <x v="412"/>
    <x v="850"/>
    <s v="Health Care"/>
    <x v="4"/>
    <n v="587103000"/>
    <n v="1106027000"/>
    <n v="518924000"/>
    <n v="0.59991451698025811"/>
    <n v="0.28146694502888575"/>
  </r>
  <r>
    <n v="1671"/>
    <s v="WAT"/>
    <s v="Year 2"/>
    <d v="2013-12-31T00:00:00"/>
    <x v="1"/>
    <n v="12"/>
    <n v="31"/>
    <n v="1904218000"/>
    <n v="783456000"/>
    <n v="492965000"/>
    <x v="413"/>
    <x v="851"/>
    <s v="Health Care"/>
    <x v="4"/>
    <n v="603419000"/>
    <n v="1120762000"/>
    <n v="517343000"/>
    <n v="0.58856811562541678"/>
    <n v="0.27168265398184449"/>
  </r>
  <r>
    <n v="1672"/>
    <s v="WAT"/>
    <s v="Year 3"/>
    <d v="2014-12-31T00:00:00"/>
    <x v="2"/>
    <n v="12"/>
    <n v="31"/>
    <n v="1989344000"/>
    <n v="824913000"/>
    <n v="512707000"/>
    <x v="414"/>
    <x v="852"/>
    <s v="Health Care"/>
    <x v="4"/>
    <n v="631067000"/>
    <n v="1164431000"/>
    <n v="533364000"/>
    <n v="0.58533416040664665"/>
    <n v="0.26811049270513293"/>
  </r>
  <r>
    <n v="1673"/>
    <s v="WAT"/>
    <s v="Year 4"/>
    <d v="2015-12-31T00:00:00"/>
    <x v="3"/>
    <n v="12"/>
    <n v="31"/>
    <n v="2042332000"/>
    <n v="842672000"/>
    <n v="495747000"/>
    <x v="415"/>
    <x v="853"/>
    <s v="Health Care"/>
    <x v="4"/>
    <n v="624415000"/>
    <n v="1199660000"/>
    <n v="575245000"/>
    <n v="0.58739715188323938"/>
    <n v="0.28166086610795893"/>
  </r>
  <r>
    <n v="1674"/>
    <s v="WDC"/>
    <s v="Year 1"/>
    <d v="2013-06-28T00:00:00"/>
    <x v="1"/>
    <n v="6"/>
    <n v="28"/>
    <n v="15351000000"/>
    <n v="10988000000"/>
    <n v="1525000000"/>
    <x v="416"/>
    <x v="4"/>
    <s v="Information Technology"/>
    <x v="111"/>
    <n v="3097000000"/>
    <n v="4363000000"/>
    <n v="1266000000"/>
    <n v="0.28421601198618984"/>
    <n v="8.2470197381278088E-2"/>
  </r>
  <r>
    <n v="1675"/>
    <s v="WDC"/>
    <s v="Year 2"/>
    <d v="2014-06-27T00:00:00"/>
    <x v="2"/>
    <n v="6"/>
    <n v="27"/>
    <n v="15130000000"/>
    <n v="10770000000"/>
    <n v="908000000"/>
    <x v="417"/>
    <x v="4"/>
    <s v="Information Technology"/>
    <x v="111"/>
    <n v="2569000000"/>
    <n v="4360000000"/>
    <n v="1791000000"/>
    <n v="0.28816920026437542"/>
    <n v="0.11837409120951752"/>
  </r>
  <r>
    <n v="1676"/>
    <s v="WDC"/>
    <s v="Year 3"/>
    <d v="2015-07-03T00:00:00"/>
    <x v="3"/>
    <n v="7"/>
    <n v="3"/>
    <n v="14572000000"/>
    <n v="10351000000"/>
    <n v="964000000"/>
    <x v="418"/>
    <x v="4"/>
    <s v="Information Technology"/>
    <x v="111"/>
    <n v="2610000000"/>
    <n v="4221000000"/>
    <n v="1611000000"/>
    <n v="0.28966511117211091"/>
    <n v="0.11055448805929179"/>
  </r>
  <r>
    <n v="1677"/>
    <s v="WDC"/>
    <s v="Year 4"/>
    <d v="2016-07-01T00:00:00"/>
    <x v="4"/>
    <n v="7"/>
    <n v="1"/>
    <n v="12994000000"/>
    <n v="9559000000"/>
    <n v="1342000000"/>
    <x v="419"/>
    <x v="4"/>
    <s v="Information Technology"/>
    <x v="111"/>
    <n v="2969000000"/>
    <n v="3435000000"/>
    <n v="466000000"/>
    <n v="0.26435277820532554"/>
    <n v="3.5862705864245038E-2"/>
  </r>
  <r>
    <n v="1678"/>
    <s v="WEC"/>
    <s v="Year 1"/>
    <d v="2012-12-31T00:00:00"/>
    <x v="0"/>
    <n v="12"/>
    <n v="31"/>
    <n v="4246400000"/>
    <n v="2760500000"/>
    <n v="121400000"/>
    <x v="0"/>
    <x v="854"/>
    <s v="Utilities"/>
    <x v="11"/>
    <n v="485600000"/>
    <n v="1485900000"/>
    <n v="1000300000"/>
    <n v="0.34991993217784478"/>
    <n v="0.23556424265259984"/>
  </r>
  <r>
    <n v="1679"/>
    <s v="WEC"/>
    <s v="Year 2"/>
    <d v="2013-12-31T00:00:00"/>
    <x v="1"/>
    <n v="12"/>
    <n v="31"/>
    <n v="4519000000"/>
    <n v="2982100000"/>
    <n v="116700000"/>
    <x v="0"/>
    <x v="855"/>
    <s v="Utilities"/>
    <x v="11"/>
    <n v="456800000"/>
    <n v="1536900000"/>
    <n v="1080100000"/>
    <n v="0.34009736667404289"/>
    <n v="0.23901305598583758"/>
  </r>
  <r>
    <n v="1680"/>
    <s v="WEC"/>
    <s v="Year 3"/>
    <d v="2014-12-31T00:00:00"/>
    <x v="2"/>
    <n v="12"/>
    <n v="31"/>
    <n v="4997100000"/>
    <n v="3371800000"/>
    <n v="121800000"/>
    <x v="0"/>
    <x v="856"/>
    <s v="Utilities"/>
    <x v="11"/>
    <n v="513200000"/>
    <n v="1625300000"/>
    <n v="1112100000"/>
    <n v="0.32524864421364397"/>
    <n v="0.22254907846551"/>
  </r>
  <r>
    <n v="1681"/>
    <s v="WEC"/>
    <s v="Year 4"/>
    <d v="2015-12-31T00:00:00"/>
    <x v="3"/>
    <n v="12"/>
    <n v="31"/>
    <n v="5926100000"/>
    <n v="3949400000"/>
    <n v="164400000"/>
    <x v="0"/>
    <x v="857"/>
    <s v="Utilities"/>
    <x v="11"/>
    <n v="726200000"/>
    <n v="1976700000"/>
    <n v="1250500000"/>
    <n v="0.33355832672415253"/>
    <n v="0.21101567641450533"/>
  </r>
  <r>
    <n v="1682"/>
    <s v="WFC"/>
    <s v="Year 1"/>
    <d v="2012-12-31T00:00:00"/>
    <x v="0"/>
    <n v="12"/>
    <n v="31"/>
    <n v="91247000000"/>
    <n v="1727000000"/>
    <n v="48724000000"/>
    <x v="0"/>
    <x v="858"/>
    <s v="Financials"/>
    <x v="35"/>
    <n v="57615000000"/>
    <n v="89520000000"/>
    <n v="31905000000"/>
    <n v="0.98107335035672405"/>
    <n v="0.3496553311341743"/>
  </r>
  <r>
    <n v="1683"/>
    <s v="WFC"/>
    <s v="Year 2"/>
    <d v="2013-12-31T00:00:00"/>
    <x v="1"/>
    <n v="12"/>
    <n v="31"/>
    <n v="88069000000"/>
    <n v="1337000000"/>
    <n v="47338000000"/>
    <x v="0"/>
    <x v="859"/>
    <s v="Financials"/>
    <x v="35"/>
    <n v="51151000000"/>
    <n v="86732000000"/>
    <n v="35581000000"/>
    <n v="0.98481872168413398"/>
    <n v="0.40401276272013992"/>
  </r>
  <r>
    <n v="1684"/>
    <s v="WFC"/>
    <s v="Year 3"/>
    <d v="2014-12-31T00:00:00"/>
    <x v="2"/>
    <n v="12"/>
    <n v="31"/>
    <n v="88372000000"/>
    <n v="1096000000"/>
    <n v="47667000000"/>
    <x v="0"/>
    <x v="860"/>
    <s v="Financials"/>
    <x v="35"/>
    <n v="50432000000"/>
    <n v="87276000000"/>
    <n v="36844000000"/>
    <n v="0.9875978816819807"/>
    <n v="0.41691938623093289"/>
  </r>
  <r>
    <n v="1685"/>
    <s v="WFC"/>
    <s v="Year 4"/>
    <d v="2015-12-31T00:00:00"/>
    <x v="3"/>
    <n v="12"/>
    <n v="31"/>
    <n v="90033000000"/>
    <n v="963000000"/>
    <n v="48728000000"/>
    <x v="0"/>
    <x v="861"/>
    <s v="Financials"/>
    <x v="35"/>
    <n v="52416000000"/>
    <n v="89070000000"/>
    <n v="36654000000"/>
    <n v="0.98930392189530503"/>
    <n v="0.40711739029022692"/>
  </r>
  <r>
    <n v="1686"/>
    <s v="WFM"/>
    <s v="Year 1"/>
    <d v="2013-09-29T00:00:00"/>
    <x v="1"/>
    <n v="9"/>
    <n v="29"/>
    <n v="12917000000"/>
    <n v="8288000000"/>
    <n v="3682000000"/>
    <x v="0"/>
    <x v="4"/>
    <s v="Consumer Staples"/>
    <x v="93"/>
    <n v="3682000000"/>
    <n v="4629000000"/>
    <n v="947000000"/>
    <n v="0.35836494542076336"/>
    <n v="7.3314237051947048E-2"/>
  </r>
  <r>
    <n v="1687"/>
    <s v="WFM"/>
    <s v="Year 2"/>
    <d v="2014-09-28T00:00:00"/>
    <x v="2"/>
    <n v="9"/>
    <n v="28"/>
    <n v="14194000000"/>
    <n v="9150000000"/>
    <n v="4032000000"/>
    <x v="0"/>
    <x v="4"/>
    <s v="Consumer Staples"/>
    <x v="93"/>
    <n v="4032000000"/>
    <n v="5044000000"/>
    <n v="1012000000"/>
    <n v="0.35536142031844442"/>
    <n v="7.1297731435817954E-2"/>
  </r>
  <r>
    <n v="1688"/>
    <s v="WFM"/>
    <s v="Year 3"/>
    <d v="2015-09-27T00:00:00"/>
    <x v="3"/>
    <n v="9"/>
    <n v="27"/>
    <n v="15389000000"/>
    <n v="9973000000"/>
    <n v="4472000000"/>
    <x v="0"/>
    <x v="4"/>
    <s v="Consumer Staples"/>
    <x v="93"/>
    <n v="4472000000"/>
    <n v="5416000000"/>
    <n v="944000000"/>
    <n v="0.35193969718630191"/>
    <n v="6.1342517382545973E-2"/>
  </r>
  <r>
    <n v="1689"/>
    <s v="WFM"/>
    <s v="Year 4"/>
    <d v="2016-09-25T00:00:00"/>
    <x v="4"/>
    <n v="9"/>
    <n v="25"/>
    <n v="15724000000"/>
    <n v="10313000000"/>
    <n v="4477000000"/>
    <x v="0"/>
    <x v="4"/>
    <s v="Consumer Staples"/>
    <x v="93"/>
    <n v="4477000000"/>
    <n v="5411000000"/>
    <n v="934000000"/>
    <n v="0.34412363266344437"/>
    <n v="5.9399643856525054E-2"/>
  </r>
  <r>
    <n v="1690"/>
    <s v="WHR"/>
    <s v="Year 1"/>
    <d v="2013-12-31T00:00:00"/>
    <x v="1"/>
    <n v="12"/>
    <n v="31"/>
    <n v="18769000000"/>
    <n v="15471000000"/>
    <n v="1828000000"/>
    <x v="0"/>
    <x v="446"/>
    <s v="Consumer Discretionary"/>
    <x v="110"/>
    <n v="1853000000"/>
    <n v="3298000000"/>
    <n v="1445000000"/>
    <n v="0.17571527518780972"/>
    <n v="7.6988651499813529E-2"/>
  </r>
  <r>
    <n v="1691"/>
    <s v="WHR"/>
    <s v="Year 2"/>
    <d v="2014-12-31T00:00:00"/>
    <x v="2"/>
    <n v="12"/>
    <n v="31"/>
    <n v="19872000000"/>
    <n v="16477000000"/>
    <n v="2038000000"/>
    <x v="0"/>
    <x v="379"/>
    <s v="Consumer Discretionary"/>
    <x v="110"/>
    <n v="2071000000"/>
    <n v="3395000000"/>
    <n v="1324000000"/>
    <n v="0.17084339774557167"/>
    <n v="6.662640901771337E-2"/>
  </r>
  <r>
    <n v="1692"/>
    <s v="WHR"/>
    <s v="Year 3"/>
    <d v="2015-12-31T00:00:00"/>
    <x v="3"/>
    <n v="12"/>
    <n v="31"/>
    <n v="20891000000"/>
    <n v="17201000000"/>
    <n v="2130000000"/>
    <x v="0"/>
    <x v="654"/>
    <s v="Consumer Discretionary"/>
    <x v="110"/>
    <n v="2204000000"/>
    <n v="3690000000"/>
    <n v="1486000000"/>
    <n v="0.17663108515628745"/>
    <n v="7.1131109090038766E-2"/>
  </r>
  <r>
    <n v="1693"/>
    <s v="WHR"/>
    <s v="Year 4"/>
    <d v="2016-12-31T00:00:00"/>
    <x v="4"/>
    <n v="12"/>
    <n v="31"/>
    <n v="20718000000"/>
    <n v="17036000000"/>
    <n v="2084000000"/>
    <x v="0"/>
    <x v="862"/>
    <s v="Consumer Discretionary"/>
    <x v="110"/>
    <n v="2155000000"/>
    <n v="3682000000"/>
    <n v="1527000000"/>
    <n v="0.17771985712906646"/>
    <n v="7.3704025485085436E-2"/>
  </r>
  <r>
    <n v="1698"/>
    <s v="WM"/>
    <s v="Year 1"/>
    <d v="2013-12-31T00:00:00"/>
    <x v="1"/>
    <n v="12"/>
    <n v="31"/>
    <n v="13983000000"/>
    <n v="9112000000"/>
    <n v="1468000000"/>
    <x v="0"/>
    <x v="863"/>
    <s v="Industrials"/>
    <x v="118"/>
    <n v="2801000000"/>
    <n v="4871000000"/>
    <n v="2070000000"/>
    <n v="0.34835156976328396"/>
    <n v="0.14803690195237074"/>
  </r>
  <r>
    <n v="1699"/>
    <s v="WM"/>
    <s v="Year 2"/>
    <d v="2014-12-31T00:00:00"/>
    <x v="2"/>
    <n v="12"/>
    <n v="31"/>
    <n v="13996000000"/>
    <n v="9002000000"/>
    <n v="1481000000"/>
    <x v="0"/>
    <x v="238"/>
    <s v="Industrials"/>
    <x v="118"/>
    <n v="2773000000"/>
    <n v="4994000000"/>
    <n v="2221000000"/>
    <n v="0.35681623320948841"/>
    <n v="0.15868819662760789"/>
  </r>
  <r>
    <n v="1700"/>
    <s v="WM"/>
    <s v="Year 3"/>
    <d v="2015-12-31T00:00:00"/>
    <x v="3"/>
    <n v="12"/>
    <n v="31"/>
    <n v="12961000000"/>
    <n v="8231000000"/>
    <n v="1343000000"/>
    <x v="0"/>
    <x v="864"/>
    <s v="Industrials"/>
    <x v="118"/>
    <n v="2588000000"/>
    <n v="4730000000"/>
    <n v="2142000000"/>
    <n v="0.36494097677648329"/>
    <n v="0.16526502584677108"/>
  </r>
  <r>
    <n v="1701"/>
    <s v="WM"/>
    <s v="Year 4"/>
    <d v="2016-12-31T00:00:00"/>
    <x v="4"/>
    <n v="12"/>
    <n v="31"/>
    <n v="13609000000"/>
    <n v="8486000000"/>
    <n v="1410000000"/>
    <x v="0"/>
    <x v="216"/>
    <s v="Industrials"/>
    <x v="118"/>
    <n v="2711000000"/>
    <n v="5123000000"/>
    <n v="2412000000"/>
    <n v="0.37644206040120509"/>
    <n v="0.17723565287677273"/>
  </r>
  <r>
    <n v="1702"/>
    <s v="WMB"/>
    <s v="Year 1"/>
    <d v="2012-12-31T00:00:00"/>
    <x v="0"/>
    <n v="12"/>
    <n v="31"/>
    <n v="7486000000"/>
    <n v="4523000000"/>
    <n v="595000000"/>
    <x v="0"/>
    <x v="802"/>
    <s v="Energy"/>
    <x v="27"/>
    <n v="1351000000"/>
    <n v="2963000000"/>
    <n v="1612000000"/>
    <n v="0.39580550360673261"/>
    <n v="0.21533529254608602"/>
  </r>
  <r>
    <n v="1703"/>
    <s v="WMB"/>
    <s v="Year 2"/>
    <d v="2013-12-31T00:00:00"/>
    <x v="1"/>
    <n v="12"/>
    <n v="31"/>
    <n v="6860000000"/>
    <n v="4124000000"/>
    <n v="546000000"/>
    <x v="0"/>
    <x v="865"/>
    <s v="Energy"/>
    <x v="27"/>
    <n v="1361000000"/>
    <n v="2736000000"/>
    <n v="1375000000"/>
    <n v="0.39883381924198247"/>
    <n v="0.20043731778425655"/>
  </r>
  <r>
    <n v="1704"/>
    <s v="WMB"/>
    <s v="Year 3"/>
    <d v="2014-12-31T00:00:00"/>
    <x v="2"/>
    <n v="12"/>
    <n v="31"/>
    <n v="7637000000"/>
    <n v="4508000000"/>
    <n v="384000000"/>
    <x v="0"/>
    <x v="866"/>
    <s v="Energy"/>
    <x v="27"/>
    <n v="1560000000"/>
    <n v="3129000000"/>
    <n v="1569000000"/>
    <n v="0.40971585701191571"/>
    <n v="0.2054471651171926"/>
  </r>
  <r>
    <n v="1705"/>
    <s v="WMB"/>
    <s v="Year 4"/>
    <d v="2015-12-31T00:00:00"/>
    <x v="3"/>
    <n v="12"/>
    <n v="31"/>
    <n v="7360000000"/>
    <n v="3434000000"/>
    <n v="864000000"/>
    <x v="0"/>
    <x v="149"/>
    <s v="Energy"/>
    <x v="27"/>
    <n v="2602000000"/>
    <n v="3926000000"/>
    <n v="1324000000"/>
    <n v="0.53342391304347825"/>
    <n v="0.17989130434782608"/>
  </r>
  <r>
    <n v="1706"/>
    <s v="WMT"/>
    <s v="Year 1"/>
    <d v="2013-01-31T00:00:00"/>
    <x v="1"/>
    <n v="1"/>
    <n v="31"/>
    <n v="468651000000"/>
    <n v="352297000000"/>
    <n v="88629000000"/>
    <x v="0"/>
    <x v="4"/>
    <s v="Consumer Staples"/>
    <x v="55"/>
    <n v="88629000000"/>
    <n v="116354000000"/>
    <n v="27725000000"/>
    <n v="0.24827430219929114"/>
    <n v="5.9159161081487076E-2"/>
  </r>
  <r>
    <n v="1707"/>
    <s v="WMT"/>
    <s v="Year 2"/>
    <d v="2014-01-31T00:00:00"/>
    <x v="2"/>
    <n v="1"/>
    <n v="31"/>
    <n v="476294000000"/>
    <n v="358069000000"/>
    <n v="91353000000"/>
    <x v="0"/>
    <x v="4"/>
    <s v="Consumer Staples"/>
    <x v="55"/>
    <n v="91353000000"/>
    <n v="118225000000"/>
    <n v="26872000000"/>
    <n v="0.2482185372899931"/>
    <n v="5.6418934523634563E-2"/>
  </r>
  <r>
    <n v="1708"/>
    <s v="WMT"/>
    <s v="Year 3"/>
    <d v="2015-01-31T00:00:00"/>
    <x v="3"/>
    <n v="1"/>
    <n v="31"/>
    <n v="485651000000"/>
    <n v="365086000000"/>
    <n v="93418000000"/>
    <x v="0"/>
    <x v="4"/>
    <s v="Consumer Staples"/>
    <x v="55"/>
    <n v="93418000000"/>
    <n v="120565000000"/>
    <n v="27147000000"/>
    <n v="0.24825440491216944"/>
    <n v="5.5898165555100264E-2"/>
  </r>
  <r>
    <n v="1709"/>
    <s v="WMT"/>
    <s v="Year 4"/>
    <d v="2016-01-31T00:00:00"/>
    <x v="4"/>
    <n v="1"/>
    <n v="31"/>
    <n v="482130000000"/>
    <n v="360984000000"/>
    <n v="97041000000"/>
    <x v="0"/>
    <x v="4"/>
    <s v="Consumer Staples"/>
    <x v="55"/>
    <n v="97041000000"/>
    <n v="121146000000"/>
    <n v="24105000000"/>
    <n v="0.25127247837720112"/>
    <n v="4.9996888805923713E-2"/>
  </r>
  <r>
    <n v="1710"/>
    <s v="WRK"/>
    <s v="Year 1"/>
    <d v="2014-09-30T00:00:00"/>
    <x v="2"/>
    <n v="9"/>
    <n v="30"/>
    <n v="9895100000"/>
    <n v="7961500000"/>
    <n v="937600000"/>
    <x v="0"/>
    <x v="867"/>
    <s v="Materials"/>
    <x v="32"/>
    <n v="1023600000"/>
    <n v="1933600000"/>
    <n v="910000000"/>
    <n v="0.19540984931936012"/>
    <n v="9.1964709805863507E-2"/>
  </r>
  <r>
    <n v="1711"/>
    <s v="WRK"/>
    <s v="Year 2"/>
    <d v="2015-09-30T00:00:00"/>
    <x v="3"/>
    <n v="9"/>
    <n v="30"/>
    <n v="11124800000"/>
    <n v="8986500000"/>
    <n v="1026100000"/>
    <x v="0"/>
    <x v="711"/>
    <s v="Materials"/>
    <x v="32"/>
    <n v="1145000000"/>
    <n v="2138300000"/>
    <n v="993300000"/>
    <n v="0.19221019703725006"/>
    <n v="8.9286998417949084E-2"/>
  </r>
  <r>
    <n v="1712"/>
    <s v="WRK"/>
    <s v="Year 3"/>
    <d v="2016-09-30T00:00:00"/>
    <x v="4"/>
    <n v="9"/>
    <n v="30"/>
    <n v="14171800000"/>
    <n v="11413200000"/>
    <n v="1750100000"/>
    <x v="0"/>
    <x v="868"/>
    <s v="Materials"/>
    <x v="32"/>
    <n v="1961900000"/>
    <n v="2758600000"/>
    <n v="796700000"/>
    <n v="0.19465417237048221"/>
    <n v="5.6217276563315884E-2"/>
  </r>
  <r>
    <n v="1713"/>
    <s v="WU"/>
    <s v="Year 1"/>
    <d v="2012-12-31T00:00:00"/>
    <x v="0"/>
    <n v="12"/>
    <n v="31"/>
    <n v="5664800000"/>
    <n v="3194200000"/>
    <n v="1140600000"/>
    <x v="0"/>
    <x v="4"/>
    <s v="Information Technology"/>
    <x v="16"/>
    <n v="1140600000"/>
    <n v="2470600000"/>
    <n v="1330000000"/>
    <n v="0.43613190227369014"/>
    <n v="0.23478322270865698"/>
  </r>
  <r>
    <n v="1714"/>
    <s v="WU"/>
    <s v="Year 2"/>
    <d v="2013-12-31T00:00:00"/>
    <x v="1"/>
    <n v="12"/>
    <n v="31"/>
    <n v="5542000000"/>
    <n v="3235000000"/>
    <n v="1199600000"/>
    <x v="0"/>
    <x v="4"/>
    <s v="Information Technology"/>
    <x v="16"/>
    <n v="1199600000"/>
    <n v="2307000000"/>
    <n v="1107400000"/>
    <n v="0.41627571273908337"/>
    <n v="0.19981955972573079"/>
  </r>
  <r>
    <n v="1715"/>
    <s v="WU"/>
    <s v="Year 3"/>
    <d v="2014-12-31T00:00:00"/>
    <x v="2"/>
    <n v="12"/>
    <n v="31"/>
    <n v="5607200000"/>
    <n v="3297400000"/>
    <n v="1169300000"/>
    <x v="0"/>
    <x v="4"/>
    <s v="Information Technology"/>
    <x v="16"/>
    <n v="1169300000"/>
    <n v="2309800000"/>
    <n v="1140500000"/>
    <n v="0.4119346554430019"/>
    <n v="0.20339920102725068"/>
  </r>
  <r>
    <n v="1716"/>
    <s v="WU"/>
    <s v="Year 4"/>
    <d v="2015-12-31T00:00:00"/>
    <x v="3"/>
    <n v="12"/>
    <n v="31"/>
    <n v="5483700000"/>
    <n v="3199400000"/>
    <n v="1174900000"/>
    <x v="0"/>
    <x v="4"/>
    <s v="Information Technology"/>
    <x v="16"/>
    <n v="1174900000"/>
    <n v="2284300000"/>
    <n v="1109400000"/>
    <n v="0.41656181045644369"/>
    <n v="0.20230866021117128"/>
  </r>
  <r>
    <n v="1717"/>
    <s v="WY"/>
    <s v="Year 1"/>
    <d v="2012-12-31T00:00:00"/>
    <x v="0"/>
    <n v="12"/>
    <n v="31"/>
    <n v="5989000000"/>
    <n v="4993000000"/>
    <n v="320000000"/>
    <x v="420"/>
    <x v="4"/>
    <s v="Real Estate"/>
    <x v="14"/>
    <n v="352000000"/>
    <n v="996000000"/>
    <n v="644000000"/>
    <n v="0.16630489230255463"/>
    <n v="0.10753047253297712"/>
  </r>
  <r>
    <n v="1718"/>
    <s v="WY"/>
    <s v="Year 2"/>
    <d v="2013-12-31T00:00:00"/>
    <x v="1"/>
    <n v="12"/>
    <n v="31"/>
    <n v="7254000000"/>
    <n v="5716000000"/>
    <n v="494000000"/>
    <x v="421"/>
    <x v="4"/>
    <s v="Real Estate"/>
    <x v="14"/>
    <n v="527000000"/>
    <n v="1538000000"/>
    <n v="1011000000"/>
    <n v="0.21202095395643783"/>
    <n v="0.13937138130686519"/>
  </r>
  <r>
    <n v="1719"/>
    <s v="WY"/>
    <s v="Year 3"/>
    <d v="2014-12-31T00:00:00"/>
    <x v="2"/>
    <n v="12"/>
    <n v="31"/>
    <n v="7403000000"/>
    <n v="5763000000"/>
    <n v="249000000"/>
    <x v="422"/>
    <x v="4"/>
    <s v="Real Estate"/>
    <x v="14"/>
    <n v="276000000"/>
    <n v="1640000000"/>
    <n v="1364000000"/>
    <n v="0.22153181142779954"/>
    <n v="0.18424962852897475"/>
  </r>
  <r>
    <n v="1720"/>
    <s v="WY"/>
    <s v="Year 4"/>
    <d v="2015-12-31T00:00:00"/>
    <x v="3"/>
    <n v="12"/>
    <n v="31"/>
    <n v="7082000000"/>
    <n v="5694000000"/>
    <n v="420000000"/>
    <x v="423"/>
    <x v="4"/>
    <s v="Real Estate"/>
    <x v="14"/>
    <n v="444000000"/>
    <n v="1388000000"/>
    <n v="944000000"/>
    <n v="0.19598983338040099"/>
    <n v="0.13329567918667043"/>
  </r>
  <r>
    <n v="1721"/>
    <s v="WYN"/>
    <s v="Year 1"/>
    <d v="2012-12-31T00:00:00"/>
    <x v="0"/>
    <n v="12"/>
    <n v="31"/>
    <n v="4534000000"/>
    <n v="2093000000"/>
    <n v="1389000000"/>
    <x v="0"/>
    <x v="869"/>
    <s v="Consumer Discretionary"/>
    <x v="43"/>
    <n v="1574000000"/>
    <n v="2441000000"/>
    <n v="867000000"/>
    <n v="0.53837670930745474"/>
    <n v="0.19122187913542127"/>
  </r>
  <r>
    <n v="1722"/>
    <s v="WYN"/>
    <s v="Year 2"/>
    <d v="2013-12-31T00:00:00"/>
    <x v="1"/>
    <n v="12"/>
    <n v="31"/>
    <n v="5009000000"/>
    <n v="2394000000"/>
    <n v="1471000000"/>
    <x v="0"/>
    <x v="870"/>
    <s v="Consumer Discretionary"/>
    <x v="43"/>
    <n v="1687000000"/>
    <n v="2615000000"/>
    <n v="928000000"/>
    <n v="0.52206029147534438"/>
    <n v="0.18526652026352566"/>
  </r>
  <r>
    <n v="1723"/>
    <s v="WYN"/>
    <s v="Year 3"/>
    <d v="2014-12-31T00:00:00"/>
    <x v="2"/>
    <n v="12"/>
    <n v="31"/>
    <n v="5281000000"/>
    <n v="2504000000"/>
    <n v="1557000000"/>
    <x v="0"/>
    <x v="80"/>
    <s v="Consumer Discretionary"/>
    <x v="43"/>
    <n v="1790000000"/>
    <n v="2777000000"/>
    <n v="987000000"/>
    <n v="0.52584737739064569"/>
    <n v="0.1868964211323613"/>
  </r>
  <r>
    <n v="1724"/>
    <s v="WYN"/>
    <s v="Year 4"/>
    <d v="2015-12-31T00:00:00"/>
    <x v="3"/>
    <n v="12"/>
    <n v="31"/>
    <n v="5536000000"/>
    <n v="2700000000"/>
    <n v="1574000000"/>
    <x v="0"/>
    <x v="871"/>
    <s v="Consumer Discretionary"/>
    <x v="43"/>
    <n v="1808000000"/>
    <n v="2836000000"/>
    <n v="1028000000"/>
    <n v="0.51228323699421963"/>
    <n v="0.18569364161849711"/>
  </r>
  <r>
    <n v="1725"/>
    <s v="WYNN"/>
    <s v="Year 1"/>
    <d v="2012-12-31T00:00:00"/>
    <x v="0"/>
    <n v="12"/>
    <n v="31"/>
    <n v="5154284000"/>
    <n v="3251575000"/>
    <n v="481677000"/>
    <x v="0"/>
    <x v="872"/>
    <s v="Consumer Discretionary"/>
    <x v="119"/>
    <n v="854876000"/>
    <n v="1902709000"/>
    <n v="1047833000"/>
    <n v="0.36915098197926233"/>
    <n v="0.20329360974288571"/>
  </r>
  <r>
    <n v="1726"/>
    <s v="WYNN"/>
    <s v="Year 2"/>
    <d v="2013-12-31T00:00:00"/>
    <x v="1"/>
    <n v="12"/>
    <n v="31"/>
    <n v="5620936000"/>
    <n v="3478822000"/>
    <n v="465926000"/>
    <x v="0"/>
    <x v="873"/>
    <s v="Consumer Discretionary"/>
    <x v="119"/>
    <n v="836977000"/>
    <n v="2142114000"/>
    <n v="1305137000"/>
    <n v="0.38109560400616549"/>
    <n v="0.23219211177640164"/>
  </r>
  <r>
    <n v="1727"/>
    <s v="WYNN"/>
    <s v="Year 3"/>
    <d v="2014-12-31T00:00:00"/>
    <x v="2"/>
    <n v="12"/>
    <n v="31"/>
    <n v="5433661000"/>
    <n v="3316311000"/>
    <n v="502901000"/>
    <x v="0"/>
    <x v="874"/>
    <s v="Consumer Discretionary"/>
    <x v="119"/>
    <n v="817020000"/>
    <n v="2117350000"/>
    <n v="1300330000"/>
    <n v="0.38967281911771823"/>
    <n v="0.23931010786282031"/>
  </r>
  <r>
    <n v="1728"/>
    <s v="WYNN"/>
    <s v="Year 4"/>
    <d v="2015-12-31T00:00:00"/>
    <x v="3"/>
    <n v="12"/>
    <n v="31"/>
    <n v="4075883000"/>
    <n v="2530374000"/>
    <n v="475328000"/>
    <x v="0"/>
    <x v="875"/>
    <s v="Consumer Discretionary"/>
    <x v="119"/>
    <n v="797957000"/>
    <n v="1545509000"/>
    <n v="747552000"/>
    <n v="0.37918384801526439"/>
    <n v="0.18340860127731831"/>
  </r>
  <r>
    <n v="1729"/>
    <s v="XEC"/>
    <s v="Year 1"/>
    <d v="2012-12-31T00:00:00"/>
    <x v="0"/>
    <n v="12"/>
    <n v="31"/>
    <n v="1623938000"/>
    <n v="337903000"/>
    <n v="188302000"/>
    <x v="0"/>
    <x v="876"/>
    <s v="Energy"/>
    <x v="27"/>
    <n v="702218000"/>
    <n v="1286035000"/>
    <n v="583817000"/>
    <n v="0.79192370644692101"/>
    <n v="0.35950695162007418"/>
  </r>
  <r>
    <n v="1730"/>
    <s v="XEC"/>
    <s v="Year 2"/>
    <d v="2013-12-31T00:00:00"/>
    <x v="1"/>
    <n v="12"/>
    <n v="31"/>
    <n v="1998051000"/>
    <n v="406198000"/>
    <n v="72143000"/>
    <x v="0"/>
    <x v="877"/>
    <s v="Energy"/>
    <x v="27"/>
    <n v="688017000"/>
    <n v="1591853000"/>
    <n v="903836000"/>
    <n v="0.79670288696334579"/>
    <n v="0.45235882367366997"/>
  </r>
  <r>
    <n v="1731"/>
    <s v="XEC"/>
    <s v="Year 3"/>
    <d v="2014-12-31T00:00:00"/>
    <x v="2"/>
    <n v="12"/>
    <n v="31"/>
    <n v="2424176000"/>
    <n v="572831000"/>
    <n v="225070000"/>
    <x v="0"/>
    <x v="878"/>
    <s v="Energy"/>
    <x v="27"/>
    <n v="1031091000"/>
    <n v="1851345000"/>
    <n v="820254000"/>
    <n v="0.76370073790021853"/>
    <n v="0.33836404617486521"/>
  </r>
  <r>
    <n v="1732"/>
    <s v="XEC"/>
    <s v="Year 4"/>
    <d v="2015-12-31T00:00:00"/>
    <x v="3"/>
    <n v="12"/>
    <n v="31"/>
    <n v="1452619000"/>
    <n v="519874000"/>
    <n v="179867000"/>
    <x v="0"/>
    <x v="879"/>
    <s v="Energy"/>
    <x v="27"/>
    <n v="958790000"/>
    <n v="932745000"/>
    <n v="-26045000"/>
    <n v="0.6421126255404892"/>
    <n v="-1.7929684246178797E-2"/>
  </r>
  <r>
    <n v="1733"/>
    <s v="XEL"/>
    <s v="Year 1"/>
    <d v="2012-12-31T00:00:00"/>
    <x v="0"/>
    <n v="12"/>
    <n v="31"/>
    <n v="10128223000"/>
    <n v="6710036000"/>
    <n v="669451000"/>
    <x v="0"/>
    <x v="880"/>
    <s v="Utilities"/>
    <x v="10"/>
    <n v="1595504000"/>
    <n v="3418187000"/>
    <n v="1822683000"/>
    <n v="0.3374912854900608"/>
    <n v="0.17996078877805119"/>
  </r>
  <r>
    <n v="1734"/>
    <s v="XEL"/>
    <s v="Year 2"/>
    <d v="2013-12-31T00:00:00"/>
    <x v="1"/>
    <n v="12"/>
    <n v="31"/>
    <n v="10914922000"/>
    <n v="7408278000"/>
    <n v="681226000"/>
    <x v="0"/>
    <x v="881"/>
    <s v="Utilities"/>
    <x v="10"/>
    <n v="1659089000"/>
    <n v="3506644000"/>
    <n v="1847555000"/>
    <n v="0.32127064215392465"/>
    <n v="0.16926873137526774"/>
  </r>
  <r>
    <n v="1735"/>
    <s v="XEL"/>
    <s v="Year 3"/>
    <d v="2014-12-31T00:00:00"/>
    <x v="2"/>
    <n v="12"/>
    <n v="31"/>
    <n v="11686135000"/>
    <n v="7951352000"/>
    <n v="767608000"/>
    <x v="0"/>
    <x v="882"/>
    <s v="Utilities"/>
    <x v="10"/>
    <n v="1786653000"/>
    <n v="3734783000"/>
    <n v="1948130000"/>
    <n v="0.31959095115707636"/>
    <n v="0.16670438943243424"/>
  </r>
  <r>
    <n v="1736"/>
    <s v="XEL"/>
    <s v="Year 4"/>
    <d v="2015-12-31T00:00:00"/>
    <x v="3"/>
    <n v="12"/>
    <n v="31"/>
    <n v="11024486000"/>
    <n v="7033633000"/>
    <n v="865817000"/>
    <x v="0"/>
    <x v="883"/>
    <s v="Utilities"/>
    <x v="10"/>
    <n v="1990341000"/>
    <n v="3990853000"/>
    <n v="2000512000"/>
    <n v="0.36199900838914389"/>
    <n v="0.1814607955418511"/>
  </r>
  <r>
    <n v="1737"/>
    <s v="XL"/>
    <s v="Year 1"/>
    <d v="2012-12-31T00:00:00"/>
    <x v="0"/>
    <n v="12"/>
    <n v="31"/>
    <n v="7232397000"/>
    <n v="5165169000"/>
    <n v="0"/>
    <x v="0"/>
    <x v="884"/>
    <s v="Financials"/>
    <x v="13"/>
    <n v="1173955000"/>
    <n v="2067228000"/>
    <n v="893273000"/>
    <n v="0.28582888909444548"/>
    <n v="0.12350995112685324"/>
  </r>
  <r>
    <n v="1738"/>
    <s v="XL"/>
    <s v="Year 2"/>
    <d v="2013-12-31T00:00:00"/>
    <x v="1"/>
    <n v="12"/>
    <n v="31"/>
    <n v="7541234000"/>
    <n v="5106489000"/>
    <n v="0"/>
    <x v="0"/>
    <x v="885"/>
    <s v="Financials"/>
    <x v="13"/>
    <n v="1213178000"/>
    <n v="2434745000"/>
    <n v="1221567000"/>
    <n v="0.32285763841832782"/>
    <n v="0.16198502791452965"/>
  </r>
  <r>
    <n v="1739"/>
    <s v="XL"/>
    <s v="Year 3"/>
    <d v="2014-12-31T00:00:00"/>
    <x v="2"/>
    <n v="12"/>
    <n v="31"/>
    <n v="6602267000"/>
    <n v="4239474000"/>
    <n v="0"/>
    <x v="0"/>
    <x v="886"/>
    <s v="Financials"/>
    <x v="13"/>
    <n v="1341315000"/>
    <n v="2362793000"/>
    <n v="1021478000"/>
    <n v="0.35787601440535499"/>
    <n v="0.15471625125127475"/>
  </r>
  <r>
    <n v="1740"/>
    <s v="XL"/>
    <s v="Year 4"/>
    <d v="2015-12-31T00:00:00"/>
    <x v="3"/>
    <n v="12"/>
    <n v="31"/>
    <n v="9308926000"/>
    <n v="6199645000"/>
    <n v="0"/>
    <x v="0"/>
    <x v="887"/>
    <s v="Financials"/>
    <x v="13"/>
    <n v="1966939000"/>
    <n v="3109281000"/>
    <n v="1142342000"/>
    <n v="0.33401071186944664"/>
    <n v="0.12271469340286946"/>
  </r>
  <r>
    <n v="1741"/>
    <s v="XLNX"/>
    <s v="Year 1"/>
    <d v="2013-03-30T00:00:00"/>
    <x v="1"/>
    <n v="3"/>
    <n v="30"/>
    <n v="2168652000"/>
    <n v="737206000"/>
    <n v="365684000"/>
    <x v="424"/>
    <x v="888"/>
    <s v="Information Technology"/>
    <x v="7"/>
    <n v="850714000"/>
    <n v="1431446000"/>
    <n v="580732000"/>
    <n v="0.66006256421039433"/>
    <n v="0.26778478059181465"/>
  </r>
  <r>
    <n v="1742"/>
    <s v="XLNX"/>
    <s v="Year 2"/>
    <d v="2014-03-29T00:00:00"/>
    <x v="2"/>
    <n v="3"/>
    <n v="29"/>
    <n v="2382531000"/>
    <n v="743253000"/>
    <n v="378607000"/>
    <x v="425"/>
    <x v="889"/>
    <s v="Information Technology"/>
    <x v="7"/>
    <n v="880941000"/>
    <n v="1639278000"/>
    <n v="758337000"/>
    <n v="0.68804057533773955"/>
    <n v="0.3182905070280303"/>
  </r>
  <r>
    <n v="1743"/>
    <s v="XLNX"/>
    <s v="Year 3"/>
    <d v="2015-03-28T00:00:00"/>
    <x v="3"/>
    <n v="3"/>
    <n v="28"/>
    <n v="2377344000"/>
    <n v="708823000"/>
    <n v="353670000"/>
    <x v="426"/>
    <x v="890"/>
    <s v="Information Technology"/>
    <x v="7"/>
    <n v="888952000"/>
    <n v="1668521000"/>
    <n v="779569000"/>
    <n v="0.70184247630969687"/>
    <n v="0.32791594317019329"/>
  </r>
  <r>
    <n v="1744"/>
    <s v="XLNX"/>
    <s v="Year 4"/>
    <d v="2016-04-02T00:00:00"/>
    <x v="4"/>
    <n v="4"/>
    <n v="2"/>
    <n v="2213881000"/>
    <n v="671907000"/>
    <n v="331652000"/>
    <x v="427"/>
    <x v="891"/>
    <s v="Information Technology"/>
    <x v="7"/>
    <n v="872093000"/>
    <n v="1541974000"/>
    <n v="669881000"/>
    <n v="0.69650265755024776"/>
    <n v="0.30258220744475428"/>
  </r>
  <r>
    <n v="1745"/>
    <s v="XOM"/>
    <s v="Year 1"/>
    <d v="2012-12-31T00:00:00"/>
    <x v="0"/>
    <n v="12"/>
    <n v="31"/>
    <n v="451509000000"/>
    <n v="302056000000"/>
    <n v="81844000000"/>
    <x v="0"/>
    <x v="892"/>
    <s v="Energy"/>
    <x v="48"/>
    <n v="97732000000"/>
    <n v="149453000000"/>
    <n v="51721000000"/>
    <n v="0.33100779829416471"/>
    <n v="0.11455142643889712"/>
  </r>
  <r>
    <n v="1746"/>
    <s v="XOM"/>
    <s v="Year 2"/>
    <d v="2013-12-31T00:00:00"/>
    <x v="1"/>
    <n v="12"/>
    <n v="31"/>
    <n v="420836000000"/>
    <n v="284681000000"/>
    <n v="76696000000"/>
    <x v="0"/>
    <x v="893"/>
    <s v="Energy"/>
    <x v="48"/>
    <n v="93878000000"/>
    <n v="136155000000"/>
    <n v="42277000000"/>
    <n v="0.32353458354323295"/>
    <n v="0.10045956144436312"/>
  </r>
  <r>
    <n v="1747"/>
    <s v="XOM"/>
    <s v="Year 3"/>
    <d v="2014-12-31T00:00:00"/>
    <x v="2"/>
    <n v="12"/>
    <n v="31"/>
    <n v="394105000000"/>
    <n v="266831000000"/>
    <n v="74226000000"/>
    <x v="0"/>
    <x v="894"/>
    <s v="Energy"/>
    <x v="48"/>
    <n v="91523000000"/>
    <n v="127274000000"/>
    <n v="35751000000"/>
    <n v="0.3229443929917154"/>
    <n v="9.0714403521904061E-2"/>
  </r>
  <r>
    <n v="1748"/>
    <s v="XOM"/>
    <s v="Year 4"/>
    <d v="2015-12-31T00:00:00"/>
    <x v="3"/>
    <n v="12"/>
    <n v="31"/>
    <n v="259488000000"/>
    <n v="165590000000"/>
    <n v="61444000000"/>
    <x v="0"/>
    <x v="895"/>
    <s v="Energy"/>
    <x v="48"/>
    <n v="79492000000"/>
    <n v="93898000000"/>
    <n v="14406000000"/>
    <n v="0.36185873720557404"/>
    <n v="5.551701812800592E-2"/>
  </r>
  <r>
    <n v="1749"/>
    <s v="XRAY"/>
    <s v="Year 1"/>
    <d v="2012-12-31T00:00:00"/>
    <x v="0"/>
    <n v="12"/>
    <n v="31"/>
    <n v="2928429000"/>
    <n v="1372042000"/>
    <n v="1148731000"/>
    <x v="0"/>
    <x v="4"/>
    <s v="Health Care"/>
    <x v="54"/>
    <n v="1148731000"/>
    <n v="1556387000"/>
    <n v="407656000"/>
    <n v="0.53147506734839745"/>
    <n v="0.13920637993955121"/>
  </r>
  <r>
    <n v="1750"/>
    <s v="XRAY"/>
    <s v="Year 2"/>
    <d v="2013-12-31T00:00:00"/>
    <x v="1"/>
    <n v="12"/>
    <n v="31"/>
    <n v="2950800000"/>
    <n v="1373400000"/>
    <n v="1144800000"/>
    <x v="0"/>
    <x v="4"/>
    <s v="Health Care"/>
    <x v="54"/>
    <n v="1144800000"/>
    <n v="1577400000"/>
    <n v="432600000"/>
    <n v="0.53456689711264738"/>
    <n v="0.14660431069540464"/>
  </r>
  <r>
    <n v="1751"/>
    <s v="XRAY"/>
    <s v="Year 3"/>
    <d v="2014-12-31T00:00:00"/>
    <x v="2"/>
    <n v="12"/>
    <n v="31"/>
    <n v="2922600000"/>
    <n v="1322800000"/>
    <n v="1143100000"/>
    <x v="0"/>
    <x v="4"/>
    <s v="Health Care"/>
    <x v="54"/>
    <n v="1143100000"/>
    <n v="1599800000"/>
    <n v="456700000"/>
    <n v="0.54738931088756582"/>
    <n v="0.15626496954766303"/>
  </r>
  <r>
    <n v="1752"/>
    <s v="XRAY"/>
    <s v="Year 4"/>
    <d v="2015-12-31T00:00:00"/>
    <x v="3"/>
    <n v="12"/>
    <n v="31"/>
    <n v="2674300000"/>
    <n v="1157100000"/>
    <n v="1077300000"/>
    <x v="0"/>
    <x v="4"/>
    <s v="Health Care"/>
    <x v="54"/>
    <n v="1077300000"/>
    <n v="1517200000"/>
    <n v="439900000"/>
    <n v="0.56732602924129671"/>
    <n v="0.16449164267284896"/>
  </r>
  <r>
    <n v="1753"/>
    <s v="XRX"/>
    <s v="Year 1"/>
    <d v="2012-12-31T00:00:00"/>
    <x v="0"/>
    <n v="12"/>
    <n v="31"/>
    <n v="20421000000"/>
    <n v="13634000000"/>
    <n v="4398000000"/>
    <x v="428"/>
    <x v="896"/>
    <s v="Information Technology"/>
    <x v="58"/>
    <n v="5354000000"/>
    <n v="6787000000"/>
    <n v="1433000000"/>
    <n v="0.33235394936584883"/>
    <n v="7.0172861270261011E-2"/>
  </r>
  <r>
    <n v="1754"/>
    <s v="XRX"/>
    <s v="Year 2"/>
    <d v="2013-12-31T00:00:00"/>
    <x v="1"/>
    <n v="12"/>
    <n v="31"/>
    <n v="20006000000"/>
    <n v="13521000000"/>
    <n v="4219000000"/>
    <x v="66"/>
    <x v="493"/>
    <s v="Information Technology"/>
    <x v="58"/>
    <n v="5127000000"/>
    <n v="6485000000"/>
    <n v="1358000000"/>
    <n v="0.32415275417374789"/>
    <n v="6.7879636109167252E-2"/>
  </r>
  <r>
    <n v="1755"/>
    <s v="XRX"/>
    <s v="Year 3"/>
    <d v="2014-12-31T00:00:00"/>
    <x v="2"/>
    <n v="12"/>
    <n v="31"/>
    <n v="19540000000"/>
    <n v="13294000000"/>
    <n v="4020000000"/>
    <x v="429"/>
    <x v="897"/>
    <s v="Information Technology"/>
    <x v="58"/>
    <n v="4912000000"/>
    <n v="6246000000"/>
    <n v="1334000000"/>
    <n v="0.31965199590583415"/>
    <n v="6.8270214943705221E-2"/>
  </r>
  <r>
    <n v="1756"/>
    <s v="XRX"/>
    <s v="Year 4"/>
    <d v="2015-12-31T00:00:00"/>
    <x v="3"/>
    <n v="12"/>
    <n v="31"/>
    <n v="18045000000"/>
    <n v="12782000000"/>
    <n v="3792000000"/>
    <x v="430"/>
    <x v="898"/>
    <s v="Information Technology"/>
    <x v="58"/>
    <n v="4665000000"/>
    <n v="5263000000"/>
    <n v="598000000"/>
    <n v="0.29165973954003876"/>
    <n v="3.3139373787752842E-2"/>
  </r>
  <r>
    <n v="1757"/>
    <s v="XYL"/>
    <s v="Year 1"/>
    <d v="2012-12-31T00:00:00"/>
    <x v="0"/>
    <n v="12"/>
    <n v="31"/>
    <n v="3791000000"/>
    <n v="2289000000"/>
    <n v="936000000"/>
    <x v="431"/>
    <x v="4"/>
    <s v="Industrials"/>
    <x v="53"/>
    <n v="1042000000"/>
    <n v="1502000000"/>
    <n v="460000000"/>
    <n v="0.39620152993933"/>
    <n v="0.12134001582695858"/>
  </r>
  <r>
    <n v="1758"/>
    <s v="XYL"/>
    <s v="Year 2"/>
    <d v="2013-12-31T00:00:00"/>
    <x v="1"/>
    <n v="12"/>
    <n v="31"/>
    <n v="3837000000"/>
    <n v="2338000000"/>
    <n v="990000000"/>
    <x v="432"/>
    <x v="4"/>
    <s v="Industrials"/>
    <x v="53"/>
    <n v="1094000000"/>
    <n v="1499000000"/>
    <n v="405000000"/>
    <n v="0.39066979410998171"/>
    <n v="0.1055512118842846"/>
  </r>
  <r>
    <n v="1759"/>
    <s v="XYL"/>
    <s v="Year 3"/>
    <d v="2014-12-31T00:00:00"/>
    <x v="2"/>
    <n v="12"/>
    <n v="31"/>
    <n v="3916000000"/>
    <n v="2403000000"/>
    <n v="920000000"/>
    <x v="432"/>
    <x v="4"/>
    <s v="Industrials"/>
    <x v="53"/>
    <n v="1024000000"/>
    <n v="1513000000"/>
    <n v="489000000"/>
    <n v="0.38636363636363635"/>
    <n v="0.12487231869254341"/>
  </r>
  <r>
    <n v="1760"/>
    <s v="XYL"/>
    <s v="Year 4"/>
    <d v="2015-12-31T00:00:00"/>
    <x v="3"/>
    <n v="12"/>
    <n v="31"/>
    <n v="3653000000"/>
    <n v="2249000000"/>
    <n v="854000000"/>
    <x v="433"/>
    <x v="4"/>
    <s v="Industrials"/>
    <x v="53"/>
    <n v="949000000"/>
    <n v="1404000000"/>
    <n v="455000000"/>
    <n v="0.38434163701067614"/>
    <n v="0.12455516014234876"/>
  </r>
  <r>
    <n v="1761"/>
    <s v="YHOO"/>
    <s v="Year 1"/>
    <d v="2012-12-31T00:00:00"/>
    <x v="0"/>
    <n v="12"/>
    <n v="31"/>
    <n v="4986566000"/>
    <n v="1620566000"/>
    <n v="1641819000"/>
    <x v="434"/>
    <x v="899"/>
    <s v="Information Technology"/>
    <x v="16"/>
    <n v="2563462000"/>
    <n v="3366000000"/>
    <n v="802538000"/>
    <n v="0.67501362661198105"/>
    <n v="0.16094001362861737"/>
  </r>
  <r>
    <n v="1762"/>
    <s v="YHOO"/>
    <s v="Year 2"/>
    <d v="2013-12-31T00:00:00"/>
    <x v="1"/>
    <n v="12"/>
    <n v="31"/>
    <n v="4680380000"/>
    <n v="1349380000"/>
    <n v="1751275000"/>
    <x v="435"/>
    <x v="900"/>
    <s v="Information Technology"/>
    <x v="16"/>
    <n v="2753703000"/>
    <n v="3331000000"/>
    <n v="577297000"/>
    <n v="0.71169434960409195"/>
    <n v="0.12334404471431806"/>
  </r>
  <r>
    <n v="1763"/>
    <s v="YHOO"/>
    <s v="Year 3"/>
    <d v="2014-12-31T00:00:00"/>
    <x v="2"/>
    <n v="12"/>
    <n v="31"/>
    <n v="4618133000"/>
    <n v="1387375000"/>
    <n v="1770710000"/>
    <x v="436"/>
    <x v="901"/>
    <s v="Information Technology"/>
    <x v="16"/>
    <n v="2993846000"/>
    <n v="3230758000"/>
    <n v="236912000"/>
    <n v="0.69958097785403761"/>
    <n v="5.1300384809185876E-2"/>
  </r>
  <r>
    <n v="1764"/>
    <s v="YHOO"/>
    <s v="Year 4"/>
    <d v="2015-12-31T00:00:00"/>
    <x v="3"/>
    <n v="12"/>
    <n v="31"/>
    <n v="4968301000"/>
    <n v="2077748000"/>
    <n v="1768522000"/>
    <x v="437"/>
    <x v="902"/>
    <s v="Information Technology"/>
    <x v="16"/>
    <n v="3025487000"/>
    <n v="2890553000"/>
    <n v="-134934000"/>
    <n v="0.58179908986995754"/>
    <n v="-2.7158982517363581E-2"/>
  </r>
  <r>
    <n v="1765"/>
    <s v="YUM"/>
    <s v="Year 1"/>
    <d v="2012-12-29T00:00:00"/>
    <x v="0"/>
    <n v="12"/>
    <n v="29"/>
    <n v="13633000000"/>
    <n v="9852000000"/>
    <n v="1450000000"/>
    <x v="0"/>
    <x v="4"/>
    <s v="Consumer Discretionary"/>
    <x v="51"/>
    <n v="1450000000"/>
    <n v="3781000000"/>
    <n v="2331000000"/>
    <n v="0.2773417442969266"/>
    <n v="0.17098217560331549"/>
  </r>
  <r>
    <n v="1766"/>
    <s v="YUM"/>
    <s v="Year 2"/>
    <d v="2013-12-28T00:00:00"/>
    <x v="1"/>
    <n v="12"/>
    <n v="28"/>
    <n v="13084000000"/>
    <n v="9501000000"/>
    <n v="1454000000"/>
    <x v="0"/>
    <x v="4"/>
    <s v="Consumer Discretionary"/>
    <x v="51"/>
    <n v="1454000000"/>
    <n v="3583000000"/>
    <n v="2129000000"/>
    <n v="0.27384591867930297"/>
    <n v="0.16271782329562826"/>
  </r>
  <r>
    <n v="1767"/>
    <s v="YUM"/>
    <s v="Year 3"/>
    <d v="2014-12-27T00:00:00"/>
    <x v="2"/>
    <n v="12"/>
    <n v="27"/>
    <n v="13279000000"/>
    <n v="9682000000"/>
    <n v="1505000000"/>
    <x v="0"/>
    <x v="4"/>
    <s v="Consumer Discretionary"/>
    <x v="51"/>
    <n v="1505000000"/>
    <n v="3597000000"/>
    <n v="2092000000"/>
    <n v="0.27087883123729195"/>
    <n v="0.15754198358310115"/>
  </r>
  <r>
    <n v="1768"/>
    <s v="YUM"/>
    <s v="Year 4"/>
    <d v="2015-12-26T00:00:00"/>
    <x v="3"/>
    <n v="12"/>
    <n v="26"/>
    <n v="13105000000"/>
    <n v="9359000000"/>
    <n v="1746000000"/>
    <x v="0"/>
    <x v="4"/>
    <s v="Consumer Discretionary"/>
    <x v="51"/>
    <n v="1746000000"/>
    <n v="3746000000"/>
    <n v="2000000000"/>
    <n v="0.28584509729111029"/>
    <n v="0.15261350629530712"/>
  </r>
  <r>
    <n v="1769"/>
    <s v="ZBH"/>
    <s v="Year 1"/>
    <d v="2012-12-31T00:00:00"/>
    <x v="0"/>
    <n v="12"/>
    <n v="31"/>
    <n v="4471700000"/>
    <n v="1125200000"/>
    <n v="1822100000"/>
    <x v="438"/>
    <x v="4"/>
    <s v="Health Care"/>
    <x v="5"/>
    <n v="2047700000"/>
    <n v="3346500000"/>
    <n v="1298800000"/>
    <n v="0.74837310195227769"/>
    <n v="0.29044882259543353"/>
  </r>
  <r>
    <n v="1770"/>
    <s v="ZBH"/>
    <s v="Year 2"/>
    <d v="2013-12-31T00:00:00"/>
    <x v="1"/>
    <n v="12"/>
    <n v="31"/>
    <n v="4623400000"/>
    <n v="1266700000"/>
    <n v="1796300000"/>
    <x v="439"/>
    <x v="903"/>
    <s v="Health Care"/>
    <x v="5"/>
    <n v="2077800000"/>
    <n v="3356700000"/>
    <n v="1278900000"/>
    <n v="0.72602413808020072"/>
    <n v="0.27661461262274517"/>
  </r>
  <r>
    <n v="1771"/>
    <s v="ZBH"/>
    <s v="Year 3"/>
    <d v="2014-12-31T00:00:00"/>
    <x v="2"/>
    <n v="12"/>
    <n v="31"/>
    <n v="4673300000"/>
    <n v="1242800000"/>
    <n v="1772200000"/>
    <x v="440"/>
    <x v="904"/>
    <s v="Health Care"/>
    <x v="5"/>
    <n v="2052100000"/>
    <n v="3430500000"/>
    <n v="1378400000"/>
    <n v="0.73406372370701645"/>
    <n v="0.29495217512250443"/>
  </r>
  <r>
    <n v="1772"/>
    <s v="ZBH"/>
    <s v="Year 4"/>
    <d v="2015-12-31T00:00:00"/>
    <x v="3"/>
    <n v="12"/>
    <n v="31"/>
    <n v="5997800000"/>
    <n v="1800600000"/>
    <n v="2291900000"/>
    <x v="441"/>
    <x v="905"/>
    <s v="Health Care"/>
    <x v="5"/>
    <n v="2898100000"/>
    <n v="4197200000"/>
    <n v="1299100000"/>
    <n v="0.69978992297175635"/>
    <n v="0.21659608523125146"/>
  </r>
  <r>
    <n v="1773"/>
    <s v="ZION"/>
    <s v="Year 1"/>
    <d v="2012-12-31T00:00:00"/>
    <x v="0"/>
    <n v="12"/>
    <n v="31"/>
    <n v="2458592000"/>
    <n v="80146000"/>
    <n v="1579007000"/>
    <x v="0"/>
    <x v="906"/>
    <s v="Financials"/>
    <x v="46"/>
    <n v="1610244000"/>
    <n v="2378446000"/>
    <n v="768202000"/>
    <n v="0.96740166729575305"/>
    <n v="0.31245607241868517"/>
  </r>
  <r>
    <n v="1774"/>
    <s v="ZION"/>
    <s v="Year 2"/>
    <d v="2013-12-31T00:00:00"/>
    <x v="1"/>
    <n v="12"/>
    <n v="31"/>
    <n v="2278812000"/>
    <n v="58913000"/>
    <n v="1700064000"/>
    <x v="0"/>
    <x v="907"/>
    <s v="Financials"/>
    <x v="46"/>
    <n v="1627303000"/>
    <n v="2219899000"/>
    <n v="592596000"/>
    <n v="0.97414749439620296"/>
    <n v="0.26004602398091636"/>
  </r>
  <r>
    <n v="1775"/>
    <s v="ZION"/>
    <s v="Year 3"/>
    <d v="2014-12-31T00:00:00"/>
    <x v="2"/>
    <n v="12"/>
    <n v="31"/>
    <n v="2361631000"/>
    <n v="49736000"/>
    <n v="1654369000"/>
    <x v="0"/>
    <x v="908"/>
    <s v="Financials"/>
    <x v="46"/>
    <n v="1567210000"/>
    <n v="2311895000"/>
    <n v="744685000"/>
    <n v="0.97893997834547397"/>
    <n v="0.31532656879927473"/>
  </r>
  <r>
    <n v="1776"/>
    <s v="ZION"/>
    <s v="Year 4"/>
    <d v="2015-12-31T00:00:00"/>
    <x v="3"/>
    <n v="12"/>
    <n v="31"/>
    <n v="2210591000"/>
    <n v="49344000"/>
    <n v="1591239000"/>
    <x v="0"/>
    <x v="909"/>
    <s v="Financials"/>
    <x v="46"/>
    <n v="1640521000"/>
    <n v="2161247000"/>
    <n v="520726000"/>
    <n v="0.97767836745919978"/>
    <n v="0.23555963088603907"/>
  </r>
  <r>
    <n v="1777"/>
    <s v="ZTS"/>
    <s v="Year 1"/>
    <d v="2013-12-31T00:00:00"/>
    <x v="1"/>
    <n v="12"/>
    <n v="31"/>
    <n v="4561000000"/>
    <n v="1669000000"/>
    <n v="1613000000"/>
    <x v="442"/>
    <x v="910"/>
    <s v="Health Care"/>
    <x v="3"/>
    <n v="2072000000"/>
    <n v="2892000000"/>
    <n v="820000000"/>
    <n v="0.63407147555360666"/>
    <n v="0.17978513483885114"/>
  </r>
  <r>
    <n v="1778"/>
    <s v="ZTS"/>
    <s v="Year 2"/>
    <d v="2014-12-31T00:00:00"/>
    <x v="2"/>
    <n v="12"/>
    <n v="31"/>
    <n v="4785000000"/>
    <n v="1717000000"/>
    <n v="1643000000"/>
    <x v="443"/>
    <x v="910"/>
    <s v="Health Care"/>
    <x v="3"/>
    <n v="2099000000"/>
    <n v="3068000000"/>
    <n v="969000000"/>
    <n v="0.64117032392894457"/>
    <n v="0.2025078369905956"/>
  </r>
  <r>
    <n v="1779"/>
    <s v="ZTS"/>
    <s v="Year 3"/>
    <d v="2015-12-31T00:00:00"/>
    <x v="3"/>
    <n v="12"/>
    <n v="31"/>
    <n v="4765000000"/>
    <n v="1738000000"/>
    <n v="1532000000"/>
    <x v="444"/>
    <x v="329"/>
    <s v="Health Care"/>
    <x v="3"/>
    <n v="1957000000"/>
    <n v="3027000000"/>
    <n v="1070000000"/>
    <n v="0.63525708289611749"/>
    <n v="0.22455403987408185"/>
  </r>
  <r>
    <n v="1780"/>
    <s v="ZTS"/>
    <s v="Year 4"/>
    <d v="2016-12-31T00:00:00"/>
    <x v="4"/>
    <n v="12"/>
    <n v="31"/>
    <n v="4888000000"/>
    <n v="1666000000"/>
    <n v="1364000000"/>
    <x v="445"/>
    <x v="911"/>
    <s v="Health Care"/>
    <x v="3"/>
    <n v="1825000000"/>
    <n v="3222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4223E6-7889-3F47-A5F4-75D344F4C0D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1:D7" firstHeaderRow="1" firstDataRow="2" firstDataCol="1"/>
  <pivotFields count="19">
    <pivotField showAll="0"/>
    <pivotField showAll="0"/>
    <pivotField showAll="0"/>
    <pivotField showAll="0"/>
    <pivotField axis="axisRow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showAll="0"/>
    <pivotField showAll="0"/>
    <pivotField numFmtId="164" showAll="0"/>
    <pivotField showAll="0"/>
    <pivotField showAll="0"/>
    <pivotField dataField="1" showAll="0">
      <items count="447">
        <item x="0"/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t="default"/>
      </items>
    </pivotField>
    <pivotField showAll="0">
      <items count="913">
        <item x="908"/>
        <item x="136"/>
        <item x="907"/>
        <item x="134"/>
        <item x="4"/>
        <item x="207"/>
        <item x="687"/>
        <item x="17"/>
        <item x="61"/>
        <item x="686"/>
        <item x="688"/>
        <item x="685"/>
        <item x="891"/>
        <item x="291"/>
        <item x="350"/>
        <item x="351"/>
        <item x="888"/>
        <item x="890"/>
        <item x="889"/>
        <item x="851"/>
        <item x="853"/>
        <item x="852"/>
        <item x="466"/>
        <item x="153"/>
        <item x="174"/>
        <item x="352"/>
        <item x="467"/>
        <item x="468"/>
        <item x="154"/>
        <item x="469"/>
        <item x="850"/>
        <item x="173"/>
        <item x="135"/>
        <item x="290"/>
        <item x="496"/>
        <item x="497"/>
        <item x="49"/>
        <item x="50"/>
        <item x="353"/>
        <item x="690"/>
        <item x="570"/>
        <item x="446"/>
        <item x="494"/>
        <item x="495"/>
        <item x="675"/>
        <item x="753"/>
        <item x="788"/>
        <item x="18"/>
        <item x="176"/>
        <item x="52"/>
        <item x="752"/>
        <item x="228"/>
        <item x="571"/>
        <item x="289"/>
        <item x="203"/>
        <item x="572"/>
        <item x="378"/>
        <item x="906"/>
        <item x="738"/>
        <item x="51"/>
        <item x="379"/>
        <item x="28"/>
        <item x="755"/>
        <item x="754"/>
        <item x="294"/>
        <item x="676"/>
        <item x="677"/>
        <item x="689"/>
        <item x="204"/>
        <item x="899"/>
        <item x="789"/>
        <item x="573"/>
        <item x="649"/>
        <item x="26"/>
        <item x="674"/>
        <item x="739"/>
        <item x="650"/>
        <item x="226"/>
        <item x="27"/>
        <item x="338"/>
        <item x="293"/>
        <item x="227"/>
        <item x="225"/>
        <item x="447"/>
        <item x="25"/>
        <item x="900"/>
        <item x="773"/>
        <item x="175"/>
        <item x="341"/>
        <item x="339"/>
        <item x="740"/>
        <item x="909"/>
        <item x="340"/>
        <item x="651"/>
        <item x="205"/>
        <item x="13"/>
        <item x="14"/>
        <item x="268"/>
        <item x="64"/>
        <item x="380"/>
        <item x="775"/>
        <item x="478"/>
        <item x="735"/>
        <item x="768"/>
        <item x="65"/>
        <item x="622"/>
        <item x="269"/>
        <item x="910"/>
        <item x="267"/>
        <item x="206"/>
        <item x="329"/>
        <item x="736"/>
        <item x="774"/>
        <item x="66"/>
        <item x="381"/>
        <item x="502"/>
        <item x="790"/>
        <item x="631"/>
        <item x="621"/>
        <item x="741"/>
        <item x="901"/>
        <item x="737"/>
        <item x="15"/>
        <item x="67"/>
        <item x="620"/>
        <item x="640"/>
        <item x="20"/>
        <item x="862"/>
        <item x="342"/>
        <item x="654"/>
        <item x="346"/>
        <item x="778"/>
        <item x="248"/>
        <item x="619"/>
        <item x="500"/>
        <item x="343"/>
        <item x="776"/>
        <item x="652"/>
        <item x="266"/>
        <item x="903"/>
        <item x="16"/>
        <item x="734"/>
        <item x="249"/>
        <item x="902"/>
        <item x="479"/>
        <item x="503"/>
        <item x="251"/>
        <item x="499"/>
        <item x="653"/>
        <item x="911"/>
        <item x="867"/>
        <item x="389"/>
        <item x="498"/>
        <item x="767"/>
        <item x="187"/>
        <item x="19"/>
        <item x="712"/>
        <item x="795"/>
        <item x="421"/>
        <item x="156"/>
        <item x="155"/>
        <item x="639"/>
        <item x="386"/>
        <item x="432"/>
        <item x="904"/>
        <item x="260"/>
        <item x="544"/>
        <item x="543"/>
        <item x="250"/>
        <item x="540"/>
        <item x="713"/>
        <item x="347"/>
        <item x="76"/>
        <item x="545"/>
        <item x="179"/>
        <item x="714"/>
        <item x="259"/>
        <item x="750"/>
        <item x="382"/>
        <item x="838"/>
        <item x="715"/>
        <item x="272"/>
        <item x="388"/>
        <item x="796"/>
        <item x="431"/>
        <item x="581"/>
        <item x="271"/>
        <item x="77"/>
        <item x="722"/>
        <item x="638"/>
        <item x="420"/>
        <item x="180"/>
        <item x="716"/>
        <item x="539"/>
        <item x="418"/>
        <item x="546"/>
        <item x="419"/>
        <item x="797"/>
        <item x="270"/>
        <item x="348"/>
        <item x="433"/>
        <item x="514"/>
        <item x="62"/>
        <item x="723"/>
        <item x="632"/>
        <item x="362"/>
        <item x="711"/>
        <item x="137"/>
        <item x="392"/>
        <item x="504"/>
        <item x="530"/>
        <item x="582"/>
        <item x="505"/>
        <item x="751"/>
        <item x="710"/>
        <item x="798"/>
        <item x="387"/>
        <item x="538"/>
        <item x="78"/>
        <item x="393"/>
        <item x="724"/>
        <item x="430"/>
        <item x="839"/>
        <item x="181"/>
        <item x="391"/>
        <item x="363"/>
        <item x="349"/>
        <item x="383"/>
        <item x="261"/>
        <item x="292"/>
        <item x="583"/>
        <item x="211"/>
        <item x="725"/>
        <item x="584"/>
        <item x="480"/>
        <item x="364"/>
        <item x="385"/>
        <item x="840"/>
        <item x="79"/>
        <item x="182"/>
        <item x="177"/>
        <item x="604"/>
        <item x="365"/>
        <item x="384"/>
        <item x="221"/>
        <item x="779"/>
        <item x="344"/>
        <item x="568"/>
        <item x="130"/>
        <item x="434"/>
        <item x="299"/>
        <item x="366"/>
        <item x="5"/>
        <item x="501"/>
        <item x="21"/>
        <item x="515"/>
        <item x="323"/>
        <item x="138"/>
        <item x="367"/>
        <item x="222"/>
        <item x="435"/>
        <item x="368"/>
        <item x="542"/>
        <item x="541"/>
        <item x="549"/>
        <item x="212"/>
        <item x="481"/>
        <item x="869"/>
        <item x="516"/>
        <item x="531"/>
        <item x="763"/>
        <item x="6"/>
        <item x="300"/>
        <item x="139"/>
        <item x="324"/>
        <item x="369"/>
        <item x="390"/>
        <item x="777"/>
        <item x="569"/>
        <item x="302"/>
        <item x="223"/>
        <item x="301"/>
        <item x="749"/>
        <item x="780"/>
        <item x="608"/>
        <item x="548"/>
        <item x="633"/>
        <item x="717"/>
        <item x="764"/>
        <item x="868"/>
        <item x="470"/>
        <item x="841"/>
        <item x="870"/>
        <item x="22"/>
        <item x="547"/>
        <item x="82"/>
        <item x="831"/>
        <item x="830"/>
        <item x="131"/>
        <item x="490"/>
        <item x="457"/>
        <item x="517"/>
        <item x="471"/>
        <item x="463"/>
        <item x="458"/>
        <item x="83"/>
        <item x="567"/>
        <item x="80"/>
        <item x="871"/>
        <item x="829"/>
        <item x="609"/>
        <item x="456"/>
        <item x="81"/>
        <item x="178"/>
        <item x="7"/>
        <item x="96"/>
        <item x="455"/>
        <item x="459"/>
        <item x="658"/>
        <item x="328"/>
        <item x="526"/>
        <item x="472"/>
        <item x="491"/>
        <item x="151"/>
        <item x="150"/>
        <item x="53"/>
        <item x="566"/>
        <item x="445"/>
        <item x="140"/>
        <item x="54"/>
        <item x="634"/>
        <item x="657"/>
        <item x="208"/>
        <item x="256"/>
        <item x="534"/>
        <item x="273"/>
        <item x="152"/>
        <item x="120"/>
        <item x="132"/>
        <item x="43"/>
        <item x="118"/>
        <item x="492"/>
        <item x="121"/>
        <item x="766"/>
        <item x="276"/>
        <item x="444"/>
        <item x="613"/>
        <item x="42"/>
        <item x="614"/>
        <item x="55"/>
        <item x="612"/>
        <item x="460"/>
        <item x="533"/>
        <item x="610"/>
        <item x="119"/>
        <item x="896"/>
        <item x="532"/>
        <item x="210"/>
        <item x="274"/>
        <item x="493"/>
        <item x="44"/>
        <item x="605"/>
        <item x="898"/>
        <item x="23"/>
        <item x="141"/>
        <item x="874"/>
        <item x="897"/>
        <item x="451"/>
        <item x="345"/>
        <item x="765"/>
        <item x="275"/>
        <item x="56"/>
        <item x="527"/>
        <item x="63"/>
        <item x="452"/>
        <item x="875"/>
        <item x="41"/>
        <item x="224"/>
        <item x="188"/>
        <item x="257"/>
        <item x="258"/>
        <item x="718"/>
        <item x="506"/>
        <item x="905"/>
        <item x="461"/>
        <item x="855"/>
        <item x="719"/>
        <item x="281"/>
        <item x="112"/>
        <item x="114"/>
        <item x="473"/>
        <item x="454"/>
        <item x="806"/>
        <item x="807"/>
        <item x="453"/>
        <item x="611"/>
        <item x="703"/>
        <item x="535"/>
        <item x="706"/>
        <item x="209"/>
        <item x="325"/>
        <item x="808"/>
        <item x="854"/>
        <item x="8"/>
        <item x="528"/>
        <item x="748"/>
        <item x="507"/>
        <item x="873"/>
        <item x="529"/>
        <item x="872"/>
        <item x="606"/>
        <item x="704"/>
        <item x="536"/>
        <item x="98"/>
        <item x="809"/>
        <item x="262"/>
        <item x="116"/>
        <item x="705"/>
        <item x="117"/>
        <item x="508"/>
        <item x="856"/>
        <item x="720"/>
        <item x="122"/>
        <item x="825"/>
        <item x="509"/>
        <item x="659"/>
        <item x="99"/>
        <item x="607"/>
        <item x="123"/>
        <item x="660"/>
        <item x="661"/>
        <item x="799"/>
        <item x="402"/>
        <item x="100"/>
        <item x="826"/>
        <item x="124"/>
        <item x="101"/>
        <item x="691"/>
        <item x="126"/>
        <item x="160"/>
        <item x="664"/>
        <item x="199"/>
        <item x="663"/>
        <item x="326"/>
        <item x="403"/>
        <item x="422"/>
        <item x="133"/>
        <item x="834"/>
        <item x="665"/>
        <item x="159"/>
        <item x="537"/>
        <item x="327"/>
        <item x="263"/>
        <item x="835"/>
        <item x="800"/>
        <item x="115"/>
        <item x="157"/>
        <item x="24"/>
        <item x="692"/>
        <item x="827"/>
        <item x="662"/>
        <item x="125"/>
        <item x="828"/>
        <item x="404"/>
        <item x="398"/>
        <item x="596"/>
        <item x="876"/>
        <item x="623"/>
        <item x="423"/>
        <item x="282"/>
        <item x="113"/>
        <item x="264"/>
        <item x="836"/>
        <item x="693"/>
        <item x="11"/>
        <item x="127"/>
        <item x="311"/>
        <item x="857"/>
        <item x="801"/>
        <item x="837"/>
        <item x="405"/>
        <item x="265"/>
        <item x="624"/>
        <item x="597"/>
        <item x="598"/>
        <item x="747"/>
        <item x="233"/>
        <item x="158"/>
        <item x="694"/>
        <item x="626"/>
        <item x="10"/>
        <item x="721"/>
        <item x="625"/>
        <item x="283"/>
        <item x="9"/>
        <item x="425"/>
        <item x="12"/>
        <item x="599"/>
        <item x="424"/>
        <item x="877"/>
        <item x="699"/>
        <item x="202"/>
        <item x="142"/>
        <item x="321"/>
        <item x="183"/>
        <item x="128"/>
        <item x="842"/>
        <item x="201"/>
        <item x="284"/>
        <item x="129"/>
        <item x="656"/>
        <item x="377"/>
        <item x="72"/>
        <item x="200"/>
        <item x="315"/>
        <item x="29"/>
        <item x="316"/>
        <item x="184"/>
        <item x="322"/>
        <item x="437"/>
        <item x="111"/>
        <item x="438"/>
        <item x="593"/>
        <item x="30"/>
        <item x="376"/>
        <item x="700"/>
        <item x="439"/>
        <item x="436"/>
        <item x="843"/>
        <item x="681"/>
        <item x="319"/>
        <item x="143"/>
        <item x="31"/>
        <item x="707"/>
        <item x="522"/>
        <item x="375"/>
        <item x="185"/>
        <item x="682"/>
        <item x="428"/>
        <item x="802"/>
        <item x="313"/>
        <item x="709"/>
        <item x="314"/>
        <item x="374"/>
        <item x="708"/>
        <item x="683"/>
        <item x="234"/>
        <item x="879"/>
        <item x="756"/>
        <item x="784"/>
        <item x="32"/>
        <item x="523"/>
        <item x="73"/>
        <item x="878"/>
        <item x="524"/>
        <item x="186"/>
        <item x="865"/>
        <item x="317"/>
        <item x="785"/>
        <item x="401"/>
        <item x="684"/>
        <item x="486"/>
        <item x="667"/>
        <item x="400"/>
        <item x="0"/>
        <item x="244"/>
        <item x="427"/>
        <item x="1"/>
        <item x="786"/>
        <item x="320"/>
        <item x="399"/>
        <item x="518"/>
        <item x="594"/>
        <item x="695"/>
        <item x="669"/>
        <item x="488"/>
        <item x="487"/>
        <item x="701"/>
        <item x="844"/>
        <item x="845"/>
        <item x="426"/>
        <item x="696"/>
        <item x="787"/>
        <item x="600"/>
        <item x="595"/>
        <item x="668"/>
        <item x="880"/>
        <item x="318"/>
        <item x="670"/>
        <item x="489"/>
        <item x="519"/>
        <item x="757"/>
        <item x="601"/>
        <item x="192"/>
        <item x="194"/>
        <item x="697"/>
        <item x="671"/>
        <item x="881"/>
        <item x="312"/>
        <item x="702"/>
        <item x="144"/>
        <item x="235"/>
        <item x="655"/>
        <item x="698"/>
        <item x="558"/>
        <item x="678"/>
        <item x="74"/>
        <item x="193"/>
        <item x="520"/>
        <item x="672"/>
        <item x="882"/>
        <item x="295"/>
        <item x="603"/>
        <item x="589"/>
        <item x="145"/>
        <item x="191"/>
        <item x="358"/>
        <item x="602"/>
        <item x="730"/>
        <item x="296"/>
        <item x="245"/>
        <item x="666"/>
        <item x="742"/>
        <item x="758"/>
        <item x="673"/>
        <item x="213"/>
        <item x="680"/>
        <item x="731"/>
        <item x="679"/>
        <item x="743"/>
        <item x="883"/>
        <item x="237"/>
        <item x="297"/>
        <item x="372"/>
        <item x="732"/>
        <item x="330"/>
        <item x="214"/>
        <item x="744"/>
        <item x="814"/>
        <item x="525"/>
        <item x="110"/>
        <item x="371"/>
        <item x="815"/>
        <item x="884"/>
        <item x="866"/>
        <item x="733"/>
        <item x="635"/>
        <item x="215"/>
        <item x="885"/>
        <item x="637"/>
        <item x="298"/>
        <item x="559"/>
        <item x="521"/>
        <item x="636"/>
        <item x="591"/>
        <item x="236"/>
        <item x="360"/>
        <item x="592"/>
        <item x="864"/>
        <item x="745"/>
        <item x="331"/>
        <item x="370"/>
        <item x="816"/>
        <item x="95"/>
        <item x="75"/>
        <item x="574"/>
        <item x="238"/>
        <item x="450"/>
        <item x="2"/>
        <item x="817"/>
        <item x="216"/>
        <item x="332"/>
        <item x="373"/>
        <item x="560"/>
        <item x="863"/>
        <item x="333"/>
        <item x="886"/>
        <item x="48"/>
        <item x="590"/>
        <item x="3"/>
        <item x="94"/>
        <item x="429"/>
        <item x="239"/>
        <item x="47"/>
        <item x="189"/>
        <item x="93"/>
        <item x="746"/>
        <item x="246"/>
        <item x="92"/>
        <item x="511"/>
        <item x="45"/>
        <item x="448"/>
        <item x="513"/>
        <item x="512"/>
        <item x="46"/>
        <item x="247"/>
        <item x="585"/>
        <item x="803"/>
        <item x="510"/>
        <item x="449"/>
        <item x="832"/>
        <item x="361"/>
        <item x="303"/>
        <item x="406"/>
        <item x="146"/>
        <item x="575"/>
        <item x="304"/>
        <item x="148"/>
        <item x="407"/>
        <item x="147"/>
        <item x="408"/>
        <item x="561"/>
        <item x="482"/>
        <item x="240"/>
        <item x="577"/>
        <item x="394"/>
        <item x="804"/>
        <item x="409"/>
        <item x="483"/>
        <item x="102"/>
        <item x="34"/>
        <item x="305"/>
        <item x="149"/>
        <item x="359"/>
        <item x="395"/>
        <item x="578"/>
        <item x="241"/>
        <item x="818"/>
        <item x="33"/>
        <item x="726"/>
        <item x="288"/>
        <item x="474"/>
        <item x="805"/>
        <item x="396"/>
        <item x="103"/>
        <item x="242"/>
        <item x="190"/>
        <item x="833"/>
        <item x="165"/>
        <item x="821"/>
        <item x="822"/>
        <item x="97"/>
        <item x="35"/>
        <item x="727"/>
        <item x="243"/>
        <item x="397"/>
        <item x="306"/>
        <item x="823"/>
        <item x="728"/>
        <item x="484"/>
        <item x="576"/>
        <item x="887"/>
        <item x="105"/>
        <item x="781"/>
        <item x="562"/>
        <item x="36"/>
        <item x="819"/>
        <item x="729"/>
        <item x="820"/>
        <item x="475"/>
        <item x="104"/>
        <item x="627"/>
        <item x="824"/>
        <item x="485"/>
        <item x="166"/>
        <item x="167"/>
        <item x="782"/>
        <item x="579"/>
        <item x="277"/>
        <item x="334"/>
        <item x="586"/>
        <item x="252"/>
        <item x="477"/>
        <item x="783"/>
        <item x="164"/>
        <item x="253"/>
        <item x="476"/>
        <item x="335"/>
        <item x="254"/>
        <item x="354"/>
        <item x="628"/>
        <item x="336"/>
        <item x="580"/>
        <item x="563"/>
        <item x="255"/>
        <item x="587"/>
        <item x="355"/>
        <item x="356"/>
        <item x="629"/>
        <item x="357"/>
        <item x="278"/>
        <item x="411"/>
        <item x="630"/>
        <item x="860"/>
        <item x="285"/>
        <item x="161"/>
        <item x="588"/>
        <item x="564"/>
        <item x="410"/>
        <item x="68"/>
        <item x="162"/>
        <item x="163"/>
        <item x="565"/>
        <item x="555"/>
        <item x="554"/>
        <item x="279"/>
        <item x="287"/>
        <item x="69"/>
        <item x="556"/>
        <item x="464"/>
        <item x="557"/>
        <item x="280"/>
        <item x="307"/>
        <item x="108"/>
        <item x="412"/>
        <item x="645"/>
        <item x="310"/>
        <item x="286"/>
        <item x="462"/>
        <item x="38"/>
        <item x="39"/>
        <item x="646"/>
        <item x="615"/>
        <item x="308"/>
        <item x="70"/>
        <item x="71"/>
        <item x="40"/>
        <item x="647"/>
        <item x="861"/>
        <item x="37"/>
        <item x="644"/>
        <item x="648"/>
        <item x="859"/>
        <item x="791"/>
        <item x="465"/>
        <item x="792"/>
        <item x="793"/>
        <item x="88"/>
        <item x="337"/>
        <item x="413"/>
        <item x="794"/>
        <item x="109"/>
        <item x="309"/>
        <item x="643"/>
        <item x="197"/>
        <item x="196"/>
        <item x="220"/>
        <item x="616"/>
        <item x="617"/>
        <item x="91"/>
        <item x="219"/>
        <item x="218"/>
        <item x="618"/>
        <item x="759"/>
        <item x="89"/>
        <item x="642"/>
        <item x="90"/>
        <item x="107"/>
        <item x="217"/>
        <item x="198"/>
        <item x="195"/>
        <item x="641"/>
        <item x="417"/>
        <item x="760"/>
        <item x="761"/>
        <item x="762"/>
        <item x="416"/>
        <item x="85"/>
        <item x="415"/>
        <item x="440"/>
        <item x="84"/>
        <item x="168"/>
        <item x="414"/>
        <item x="443"/>
        <item x="442"/>
        <item x="441"/>
        <item x="57"/>
        <item x="58"/>
        <item x="60"/>
        <item x="59"/>
        <item x="169"/>
        <item x="858"/>
        <item x="170"/>
        <item x="106"/>
        <item x="86"/>
        <item x="171"/>
        <item x="172"/>
        <item x="229"/>
        <item x="230"/>
        <item x="892"/>
        <item x="849"/>
        <item x="846"/>
        <item x="848"/>
        <item x="551"/>
        <item x="847"/>
        <item x="553"/>
        <item x="231"/>
        <item x="552"/>
        <item x="893"/>
        <item x="894"/>
        <item x="550"/>
        <item x="895"/>
        <item x="769"/>
        <item x="771"/>
        <item x="770"/>
        <item x="232"/>
        <item x="772"/>
        <item x="810"/>
        <item x="811"/>
        <item x="87"/>
        <item x="812"/>
        <item x="813"/>
        <item t="default"/>
      </items>
    </pivotField>
    <pivotField showAll="0"/>
    <pivotField axis="axisCol" showAll="0">
      <items count="121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  <pivotField numFmtId="164" showAll="0"/>
    <pivotField numFmtId="164" showAll="0"/>
    <pivotField numFmtId="164" showAll="0"/>
    <pivotField numFmtId="166" showAll="0"/>
    <pivotField numFmtId="166" showAll="0"/>
  </pivotFields>
  <rowFields count="1">
    <field x="4"/>
  </rowFields>
  <rowItems count="5">
    <i>
      <x v="4"/>
    </i>
    <i>
      <x v="5"/>
    </i>
    <i>
      <x v="6"/>
    </i>
    <i>
      <x v="7"/>
    </i>
    <i t="grand">
      <x/>
    </i>
  </rowItems>
  <colFields count="1">
    <field x="13"/>
  </colFields>
  <colItems count="3">
    <i>
      <x v="27"/>
    </i>
    <i>
      <x v="47"/>
    </i>
    <i t="grand">
      <x/>
    </i>
  </colItems>
  <dataFields count="1">
    <dataField name="Sum of ResearchDev" fld="10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7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7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7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7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7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S1713" totalsRowShown="0" headerRowDxfId="16">
  <autoFilter ref="A3:S1713" xr:uid="{EFDDEC66-3721-504F-BCBA-578758CAED5A}">
    <filterColumn colId="1">
      <filters>
        <filter val="NFLX"/>
      </filters>
    </filterColumn>
  </autoFilter>
  <tableColumns count="19">
    <tableColumn id="1" xr3:uid="{00000000-0010-0000-0000-000001000000}" name="SNO"/>
    <tableColumn id="2" xr3:uid="{00000000-0010-0000-0000-000002000000}" name="Ticker"/>
    <tableColumn id="3" xr3:uid="{00000000-0010-0000-0000-000003000000}" name="Years"/>
    <tableColumn id="4" xr3:uid="{00000000-0010-0000-0000-000004000000}" name="PeriodEnd" dataDxfId="15"/>
    <tableColumn id="5" xr3:uid="{00000000-0010-0000-0000-000005000000}" name="Year" dataDxfId="14">
      <calculatedColumnFormula>YEAR(D4)</calculatedColumnFormula>
    </tableColumn>
    <tableColumn id="6" xr3:uid="{00000000-0010-0000-0000-000006000000}" name="Month" dataDxfId="13">
      <calculatedColumnFormula>MONTH(D4)</calculatedColumnFormula>
    </tableColumn>
    <tableColumn id="7" xr3:uid="{00000000-0010-0000-0000-000007000000}" name="Date" dataDxfId="12">
      <calculatedColumnFormula>DAY(D4)</calculatedColumnFormula>
    </tableColumn>
    <tableColumn id="8" xr3:uid="{00000000-0010-0000-0000-000008000000}" name="TotalRevenue" dataDxfId="11"/>
    <tableColumn id="9" xr3:uid="{00000000-0010-0000-0000-000009000000}" name="CostofGoodsSold" dataDxfId="10"/>
    <tableColumn id="10" xr3:uid="{00000000-0010-0000-0000-00000A000000}" name="SalesGeneralAdminExp" dataDxfId="9"/>
    <tableColumn id="11" xr3:uid="{00000000-0010-0000-0000-00000B000000}" name="ResearchDev" dataDxfId="8"/>
    <tableColumn id="12" xr3:uid="{00000000-0010-0000-0000-00000C000000}" name="OtherOperatingItem" dataDxfId="7"/>
    <tableColumn id="21" xr3:uid="{00000000-0010-0000-0000-000015000000}" name="GICSSector" dataDxfId="6"/>
    <tableColumn id="20" xr3:uid="{00000000-0010-0000-0000-000014000000}" name="GICSSubIndustry" dataDxfId="5"/>
    <tableColumn id="19" xr3:uid="{00000000-0010-0000-0000-000013000000}" name="TotalOperatingExp" dataDxfId="4">
      <calculatedColumnFormula>SUM(J4:L4)</calculatedColumnFormula>
    </tableColumn>
    <tableColumn id="18" xr3:uid="{00000000-0010-0000-0000-000012000000}" name="Gross Profit" dataDxfId="3">
      <calculatedColumnFormula>H4-I4</calculatedColumnFormula>
    </tableColumn>
    <tableColumn id="17" xr3:uid="{00000000-0010-0000-0000-000011000000}" name="Operating Profit" dataDxfId="2">
      <calculatedColumnFormula>P4-SUM(J4:L4)</calculatedColumnFormula>
    </tableColumn>
    <tableColumn id="16" xr3:uid="{00000000-0010-0000-0000-000010000000}" name="Gross Margin" dataDxfId="1">
      <calculatedColumnFormula>1-(I4/H4)</calculatedColumnFormula>
    </tableColumn>
    <tableColumn id="15" xr3:uid="{00000000-0010-0000-0000-00000F000000}" name="Operating Margin" dataDxfId="0">
      <calculatedColumnFormula>Q4/H4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6CAA-7DF9-8C45-B580-E0B7A273F6CA}">
  <dimension ref="A1:D7"/>
  <sheetViews>
    <sheetView tabSelected="1" workbookViewId="0">
      <selection activeCell="I16" sqref="I16"/>
    </sheetView>
  </sheetViews>
  <sheetFormatPr baseColWidth="10" defaultRowHeight="15" x14ac:dyDescent="0.2"/>
  <cols>
    <col min="1" max="1" width="18" bestFit="1" customWidth="1"/>
    <col min="2" max="2" width="15.5" bestFit="1" customWidth="1"/>
    <col min="3" max="4" width="11.1640625" bestFit="1" customWidth="1"/>
    <col min="5" max="5" width="19.33203125" bestFit="1" customWidth="1"/>
    <col min="6" max="6" width="7.33203125" bestFit="1" customWidth="1"/>
    <col min="7" max="7" width="17.33203125" bestFit="1" customWidth="1"/>
    <col min="8" max="8" width="12.83203125" bestFit="1" customWidth="1"/>
    <col min="9" max="9" width="31.83203125" bestFit="1" customWidth="1"/>
    <col min="10" max="10" width="18.1640625" bestFit="1" customWidth="1"/>
    <col min="11" max="11" width="31.83203125" bestFit="1" customWidth="1"/>
    <col min="12" max="12" width="21" bestFit="1" customWidth="1"/>
    <col min="13" max="13" width="23.1640625" bestFit="1" customWidth="1"/>
    <col min="14" max="14" width="15.83203125" bestFit="1" customWidth="1"/>
    <col min="15" max="15" width="5.83203125" bestFit="1" customWidth="1"/>
    <col min="16" max="16" width="12.5" bestFit="1" customWidth="1"/>
    <col min="17" max="17" width="7.6640625" bestFit="1" customWidth="1"/>
    <col min="18" max="18" width="21.83203125" bestFit="1" customWidth="1"/>
    <col min="19" max="20" width="15.1640625" bestFit="1" customWidth="1"/>
    <col min="21" max="21" width="16.5" bestFit="1" customWidth="1"/>
    <col min="22" max="22" width="26.1640625" bestFit="1" customWidth="1"/>
    <col min="23" max="23" width="17.83203125" bestFit="1" customWidth="1"/>
    <col min="24" max="24" width="28.1640625" bestFit="1" customWidth="1"/>
    <col min="25" max="25" width="41" bestFit="1" customWidth="1"/>
    <col min="26" max="26" width="20" bestFit="1" customWidth="1"/>
    <col min="27" max="27" width="18.83203125" bestFit="1" customWidth="1"/>
    <col min="28" max="28" width="16" bestFit="1" customWidth="1"/>
    <col min="29" max="29" width="7" bestFit="1" customWidth="1"/>
    <col min="30" max="30" width="34" bestFit="1" customWidth="1"/>
    <col min="31" max="31" width="16.83203125" bestFit="1" customWidth="1"/>
    <col min="32" max="32" width="18" bestFit="1" customWidth="1"/>
    <col min="33" max="33" width="10.83203125" bestFit="1" customWidth="1"/>
    <col min="34" max="34" width="18.83203125" bestFit="1" customWidth="1"/>
    <col min="35" max="35" width="27.6640625" bestFit="1" customWidth="1"/>
    <col min="36" max="36" width="25" bestFit="1" customWidth="1"/>
    <col min="37" max="37" width="24.1640625" bestFit="1" customWidth="1"/>
    <col min="38" max="38" width="10.5" bestFit="1" customWidth="1"/>
    <col min="39" max="39" width="14.1640625" bestFit="1" customWidth="1"/>
    <col min="40" max="40" width="31" bestFit="1" customWidth="1"/>
    <col min="41" max="41" width="20" bestFit="1" customWidth="1"/>
    <col min="42" max="42" width="31" bestFit="1" customWidth="1"/>
    <col min="43" max="43" width="29.1640625" bestFit="1" customWidth="1"/>
    <col min="44" max="44" width="20.1640625" bestFit="1" customWidth="1"/>
    <col min="45" max="45" width="30.5" bestFit="1" customWidth="1"/>
    <col min="46" max="46" width="15.1640625" bestFit="1" customWidth="1"/>
    <col min="47" max="47" width="10.33203125" bestFit="1" customWidth="1"/>
    <col min="48" max="48" width="24.6640625" bestFit="1" customWidth="1"/>
    <col min="49" max="49" width="5" bestFit="1" customWidth="1"/>
    <col min="50" max="50" width="21.5" bestFit="1" customWidth="1"/>
    <col min="51" max="51" width="20.33203125" bestFit="1" customWidth="1"/>
    <col min="52" max="52" width="18.83203125" bestFit="1" customWidth="1"/>
    <col min="53" max="53" width="18.5" bestFit="1" customWidth="1"/>
    <col min="54" max="54" width="20.83203125" bestFit="1" customWidth="1"/>
    <col min="55" max="55" width="26.1640625" bestFit="1" customWidth="1"/>
    <col min="56" max="56" width="15.6640625" bestFit="1" customWidth="1"/>
    <col min="57" max="57" width="22.83203125" bestFit="1" customWidth="1"/>
    <col min="58" max="58" width="12.5" bestFit="1" customWidth="1"/>
    <col min="59" max="59" width="26.1640625" bestFit="1" customWidth="1"/>
    <col min="60" max="60" width="19.33203125" bestFit="1" customWidth="1"/>
    <col min="61" max="61" width="17.5" bestFit="1" customWidth="1"/>
    <col min="62" max="62" width="22.83203125" bestFit="1" customWidth="1"/>
    <col min="63" max="63" width="35.33203125" bestFit="1" customWidth="1"/>
    <col min="64" max="64" width="27" bestFit="1" customWidth="1"/>
    <col min="65" max="65" width="22" bestFit="1" customWidth="1"/>
    <col min="66" max="66" width="14.33203125" bestFit="1" customWidth="1"/>
    <col min="67" max="67" width="18" bestFit="1" customWidth="1"/>
    <col min="68" max="68" width="17.33203125" bestFit="1" customWidth="1"/>
    <col min="69" max="69" width="15.5" bestFit="1" customWidth="1"/>
    <col min="70" max="70" width="18.33203125" bestFit="1" customWidth="1"/>
    <col min="71" max="71" width="34.6640625" bestFit="1" customWidth="1"/>
    <col min="72" max="72" width="29.83203125" bestFit="1" customWidth="1"/>
    <col min="73" max="73" width="24.83203125" bestFit="1" customWidth="1"/>
    <col min="74" max="74" width="28.1640625" bestFit="1" customWidth="1"/>
    <col min="75" max="75" width="26.6640625" bestFit="1" customWidth="1"/>
    <col min="76" max="76" width="14.5" bestFit="1" customWidth="1"/>
    <col min="77" max="77" width="20.5" bestFit="1" customWidth="1"/>
    <col min="78" max="78" width="25.83203125" bestFit="1" customWidth="1"/>
    <col min="79" max="79" width="19.33203125" bestFit="1" customWidth="1"/>
    <col min="80" max="80" width="22.6640625" bestFit="1" customWidth="1"/>
    <col min="81" max="81" width="22.83203125" bestFit="1" customWidth="1"/>
    <col min="82" max="82" width="17.6640625" bestFit="1" customWidth="1"/>
    <col min="83" max="83" width="19.1640625" bestFit="1" customWidth="1"/>
    <col min="84" max="84" width="12" bestFit="1" customWidth="1"/>
    <col min="85" max="85" width="19.83203125" bestFit="1" customWidth="1"/>
    <col min="86" max="86" width="10.83203125" bestFit="1" customWidth="1"/>
    <col min="87" max="87" width="15.6640625" bestFit="1" customWidth="1"/>
    <col min="88" max="88" width="28" bestFit="1" customWidth="1"/>
    <col min="89" max="89" width="30.5" bestFit="1" customWidth="1"/>
    <col min="90" max="90" width="42.6640625" bestFit="1" customWidth="1"/>
    <col min="91" max="91" width="22" bestFit="1" customWidth="1"/>
    <col min="92" max="92" width="14.5" bestFit="1" customWidth="1"/>
    <col min="93" max="93" width="15.6640625" bestFit="1" customWidth="1"/>
    <col min="94" max="94" width="14.5" bestFit="1" customWidth="1"/>
    <col min="95" max="95" width="26.1640625" bestFit="1" customWidth="1"/>
    <col min="96" max="96" width="9.5" bestFit="1" customWidth="1"/>
    <col min="97" max="97" width="8.83203125" bestFit="1" customWidth="1"/>
    <col min="98" max="98" width="17.83203125" bestFit="1" customWidth="1"/>
    <col min="99" max="99" width="13.5" bestFit="1" customWidth="1"/>
    <col min="100" max="100" width="5.6640625" bestFit="1" customWidth="1"/>
    <col min="101" max="101" width="27.5" bestFit="1" customWidth="1"/>
    <col min="102" max="102" width="15.33203125" bestFit="1" customWidth="1"/>
    <col min="103" max="104" width="11" bestFit="1" customWidth="1"/>
    <col min="105" max="105" width="22.6640625" bestFit="1" customWidth="1"/>
    <col min="106" max="106" width="14" bestFit="1" customWidth="1"/>
    <col min="107" max="107" width="10" bestFit="1" customWidth="1"/>
    <col min="108" max="108" width="15.33203125" bestFit="1" customWidth="1"/>
    <col min="109" max="109" width="17.5" bestFit="1" customWidth="1"/>
    <col min="110" max="110" width="13.83203125" bestFit="1" customWidth="1"/>
    <col min="111" max="111" width="14.1640625" bestFit="1" customWidth="1"/>
    <col min="112" max="112" width="5.33203125" bestFit="1" customWidth="1"/>
    <col min="113" max="113" width="15.5" bestFit="1" customWidth="1"/>
    <col min="114" max="114" width="38.5" bestFit="1" customWidth="1"/>
    <col min="115" max="115" width="38.83203125" bestFit="1" customWidth="1"/>
    <col min="116" max="116" width="27.5" bestFit="1" customWidth="1"/>
    <col min="117" max="117" width="23.83203125" bestFit="1" customWidth="1"/>
    <col min="118" max="118" width="13.5" bestFit="1" customWidth="1"/>
    <col min="119" max="119" width="7.83203125" bestFit="1" customWidth="1"/>
    <col min="120" max="120" width="8" bestFit="1" customWidth="1"/>
    <col min="121" max="121" width="13.1640625" bestFit="1" customWidth="1"/>
    <col min="122" max="122" width="10.83203125" bestFit="1" customWidth="1"/>
  </cols>
  <sheetData>
    <row r="1" spans="1:4" x14ac:dyDescent="0.2">
      <c r="A1" s="53" t="s">
        <v>630</v>
      </c>
      <c r="B1" s="53" t="s">
        <v>604</v>
      </c>
    </row>
    <row r="2" spans="1:4" x14ac:dyDescent="0.2">
      <c r="A2" s="53" t="s">
        <v>602</v>
      </c>
      <c r="B2" t="s">
        <v>240</v>
      </c>
      <c r="C2" t="s">
        <v>400</v>
      </c>
      <c r="D2" t="s">
        <v>603</v>
      </c>
    </row>
    <row r="3" spans="1:4" x14ac:dyDescent="0.2">
      <c r="A3" s="7">
        <v>2012</v>
      </c>
      <c r="B3" s="3">
        <v>285000000</v>
      </c>
      <c r="C3" s="3">
        <v>704000000</v>
      </c>
      <c r="D3" s="3">
        <v>989000000</v>
      </c>
    </row>
    <row r="4" spans="1:4" x14ac:dyDescent="0.2">
      <c r="A4" s="7">
        <v>2013</v>
      </c>
      <c r="B4" s="3">
        <v>210000000</v>
      </c>
      <c r="C4" s="3">
        <v>469000000</v>
      </c>
      <c r="D4" s="3">
        <v>679000000</v>
      </c>
    </row>
    <row r="5" spans="1:4" x14ac:dyDescent="0.2">
      <c r="A5" s="7">
        <v>2014</v>
      </c>
      <c r="B5" s="3">
        <v>126000000</v>
      </c>
      <c r="C5" s="3">
        <v>325000000</v>
      </c>
      <c r="D5" s="3">
        <v>451000000</v>
      </c>
    </row>
    <row r="6" spans="1:4" x14ac:dyDescent="0.2">
      <c r="A6" s="7">
        <v>2015</v>
      </c>
      <c r="B6" s="3">
        <v>127000000</v>
      </c>
      <c r="C6" s="3">
        <v>289000000</v>
      </c>
      <c r="D6" s="3">
        <v>416000000</v>
      </c>
    </row>
    <row r="7" spans="1:4" x14ac:dyDescent="0.2">
      <c r="A7" s="7" t="s">
        <v>603</v>
      </c>
      <c r="B7" s="3">
        <v>748000000</v>
      </c>
      <c r="C7" s="3">
        <v>1787000000</v>
      </c>
      <c r="D7" s="3">
        <v>2535000000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713"/>
  <sheetViews>
    <sheetView workbookViewId="0">
      <selection activeCell="C1122" sqref="C1122"/>
    </sheetView>
  </sheetViews>
  <sheetFormatPr baseColWidth="10" defaultColWidth="8.83203125" defaultRowHeight="15" x14ac:dyDescent="0.2"/>
  <cols>
    <col min="1" max="1" width="6.33203125" customWidth="1"/>
    <col min="2" max="2" width="12.1640625" bestFit="1" customWidth="1"/>
    <col min="3" max="3" width="7.1640625" customWidth="1"/>
    <col min="4" max="4" width="12" bestFit="1" customWidth="1"/>
    <col min="5" max="7" width="12" style="3" customWidth="1"/>
    <col min="8" max="8" width="15.6640625" bestFit="1" customWidth="1"/>
    <col min="9" max="9" width="17.5" bestFit="1" customWidth="1"/>
    <col min="10" max="10" width="22.83203125" bestFit="1" customWidth="1"/>
    <col min="11" max="11" width="24.1640625" bestFit="1" customWidth="1"/>
    <col min="12" max="19" width="20.33203125" customWidth="1"/>
  </cols>
  <sheetData>
    <row r="1" spans="1:27" ht="27" x14ac:dyDescent="0.2">
      <c r="A1" s="77" t="s">
        <v>599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9"/>
    </row>
    <row r="3" spans="1:27" ht="17" x14ac:dyDescent="0.3">
      <c r="A3" s="4" t="s">
        <v>578</v>
      </c>
      <c r="B3" s="4" t="s">
        <v>566</v>
      </c>
      <c r="C3" s="4" t="s">
        <v>0</v>
      </c>
      <c r="D3" s="4" t="s">
        <v>567</v>
      </c>
      <c r="E3" s="5" t="s">
        <v>575</v>
      </c>
      <c r="F3" s="5" t="s">
        <v>576</v>
      </c>
      <c r="G3" s="5" t="s">
        <v>577</v>
      </c>
      <c r="H3" s="4" t="s">
        <v>568</v>
      </c>
      <c r="I3" s="4" t="s">
        <v>570</v>
      </c>
      <c r="J3" s="4" t="s">
        <v>569</v>
      </c>
      <c r="K3" s="4" t="s">
        <v>571</v>
      </c>
      <c r="L3" s="4" t="s">
        <v>572</v>
      </c>
      <c r="M3" s="4" t="s">
        <v>573</v>
      </c>
      <c r="N3" s="4" t="s">
        <v>574</v>
      </c>
      <c r="O3" s="4" t="s">
        <v>583</v>
      </c>
      <c r="P3" s="4" t="s">
        <v>579</v>
      </c>
      <c r="Q3" s="4" t="s">
        <v>580</v>
      </c>
      <c r="R3" s="4" t="s">
        <v>581</v>
      </c>
      <c r="S3" s="4" t="s">
        <v>582</v>
      </c>
      <c r="AA3" t="s">
        <v>566</v>
      </c>
    </row>
    <row r="4" spans="1:27" ht="17" hidden="1" x14ac:dyDescent="0.3">
      <c r="A4">
        <v>0</v>
      </c>
      <c r="B4" t="s">
        <v>1</v>
      </c>
      <c r="C4" t="s">
        <v>2</v>
      </c>
      <c r="D4" s="47">
        <v>41274</v>
      </c>
      <c r="E4" s="3">
        <f>YEAR(D4)</f>
        <v>2012</v>
      </c>
      <c r="F4" s="3">
        <f>MONTH(D4)</f>
        <v>12</v>
      </c>
      <c r="G4" s="3">
        <f>DAY(D4)</f>
        <v>31</v>
      </c>
      <c r="H4" s="2">
        <v>24855000000</v>
      </c>
      <c r="I4" s="2">
        <v>10499000000</v>
      </c>
      <c r="J4" s="2">
        <v>12977000000</v>
      </c>
      <c r="K4">
        <v>0</v>
      </c>
      <c r="L4" s="2">
        <v>845000000</v>
      </c>
      <c r="M4" t="s">
        <v>3</v>
      </c>
      <c r="N4" t="s">
        <v>4</v>
      </c>
      <c r="O4" s="6">
        <f t="shared" ref="O4:O67" si="0">SUM(J4:L4)</f>
        <v>13822000000</v>
      </c>
      <c r="P4" s="6">
        <f t="shared" ref="P4:P67" si="1">H4-I4</f>
        <v>14356000000</v>
      </c>
      <c r="Q4" s="6">
        <f t="shared" ref="Q4:Q67" si="2">P4-SUM(J4:L4)</f>
        <v>534000000</v>
      </c>
      <c r="R4" s="9">
        <f t="shared" ref="R4:R67" si="3">1-(I4/H4)</f>
        <v>0.57759002212834432</v>
      </c>
      <c r="S4" s="9">
        <f t="shared" ref="S4:S67" si="4">Q4/H4</f>
        <v>2.1484610742305371E-2</v>
      </c>
      <c r="AA4" s="7" t="s">
        <v>1</v>
      </c>
    </row>
    <row r="5" spans="1:27" ht="17" hidden="1" x14ac:dyDescent="0.3">
      <c r="A5">
        <v>1</v>
      </c>
      <c r="B5" t="s">
        <v>1</v>
      </c>
      <c r="C5" t="s">
        <v>5</v>
      </c>
      <c r="D5" s="47">
        <v>41639</v>
      </c>
      <c r="E5" s="3">
        <f t="shared" ref="E5:E68" si="5">YEAR(D5)</f>
        <v>2013</v>
      </c>
      <c r="F5" s="3">
        <f t="shared" ref="F5:F68" si="6">MONTH(D5)</f>
        <v>12</v>
      </c>
      <c r="G5" s="3">
        <f t="shared" ref="G5:G68" si="7">DAY(D5)</f>
        <v>31</v>
      </c>
      <c r="H5" s="2">
        <v>26743000000</v>
      </c>
      <c r="I5" s="2">
        <v>11019000000</v>
      </c>
      <c r="J5" s="2">
        <v>12913000000</v>
      </c>
      <c r="K5">
        <v>0</v>
      </c>
      <c r="L5" s="2">
        <v>853000000</v>
      </c>
      <c r="M5" t="s">
        <v>3</v>
      </c>
      <c r="N5" t="s">
        <v>4</v>
      </c>
      <c r="O5" s="6">
        <f t="shared" si="0"/>
        <v>13766000000</v>
      </c>
      <c r="P5" s="6">
        <f t="shared" si="1"/>
        <v>15724000000</v>
      </c>
      <c r="Q5" s="6">
        <f t="shared" si="2"/>
        <v>1958000000</v>
      </c>
      <c r="R5" s="9">
        <f t="shared" si="3"/>
        <v>0.58796694462102228</v>
      </c>
      <c r="S5" s="9">
        <f t="shared" si="4"/>
        <v>7.3215420857794561E-2</v>
      </c>
      <c r="AA5" s="7" t="s">
        <v>8</v>
      </c>
    </row>
    <row r="6" spans="1:27" ht="17" hidden="1" x14ac:dyDescent="0.3">
      <c r="A6">
        <v>2</v>
      </c>
      <c r="B6" t="s">
        <v>1</v>
      </c>
      <c r="C6" t="s">
        <v>6</v>
      </c>
      <c r="D6" s="47">
        <v>42004</v>
      </c>
      <c r="E6" s="3">
        <f t="shared" si="5"/>
        <v>2014</v>
      </c>
      <c r="F6" s="3">
        <f t="shared" si="6"/>
        <v>12</v>
      </c>
      <c r="G6" s="3">
        <f t="shared" si="7"/>
        <v>31</v>
      </c>
      <c r="H6" s="2">
        <v>42650000000</v>
      </c>
      <c r="I6" s="2">
        <v>15620000000</v>
      </c>
      <c r="J6" s="2">
        <v>20686000000</v>
      </c>
      <c r="K6">
        <v>0</v>
      </c>
      <c r="L6" s="2">
        <v>1295000000</v>
      </c>
      <c r="M6" t="s">
        <v>3</v>
      </c>
      <c r="N6" t="s">
        <v>4</v>
      </c>
      <c r="O6" s="6">
        <f t="shared" si="0"/>
        <v>21981000000</v>
      </c>
      <c r="P6" s="6">
        <f t="shared" si="1"/>
        <v>27030000000</v>
      </c>
      <c r="Q6" s="6">
        <f t="shared" si="2"/>
        <v>5049000000</v>
      </c>
      <c r="R6" s="9">
        <f t="shared" si="3"/>
        <v>0.63376318874560378</v>
      </c>
      <c r="S6" s="9">
        <f t="shared" si="4"/>
        <v>0.11838218053927316</v>
      </c>
      <c r="AA6" s="7" t="s">
        <v>11</v>
      </c>
    </row>
    <row r="7" spans="1:27" ht="17" hidden="1" x14ac:dyDescent="0.3">
      <c r="A7">
        <v>3</v>
      </c>
      <c r="B7" t="s">
        <v>1</v>
      </c>
      <c r="C7" t="s">
        <v>7</v>
      </c>
      <c r="D7" s="47">
        <v>42369</v>
      </c>
      <c r="E7" s="3">
        <f t="shared" si="5"/>
        <v>2015</v>
      </c>
      <c r="F7" s="3">
        <f t="shared" si="6"/>
        <v>12</v>
      </c>
      <c r="G7" s="3">
        <f t="shared" si="7"/>
        <v>31</v>
      </c>
      <c r="H7" s="2">
        <v>40990000000</v>
      </c>
      <c r="I7" s="2">
        <v>11096000000</v>
      </c>
      <c r="J7" s="2">
        <v>21275000000</v>
      </c>
      <c r="K7">
        <v>0</v>
      </c>
      <c r="L7" s="2">
        <v>1364000000</v>
      </c>
      <c r="M7" t="s">
        <v>3</v>
      </c>
      <c r="N7" t="s">
        <v>4</v>
      </c>
      <c r="O7" s="6">
        <f t="shared" si="0"/>
        <v>22639000000</v>
      </c>
      <c r="P7" s="6">
        <f t="shared" si="1"/>
        <v>29894000000</v>
      </c>
      <c r="Q7" s="6">
        <f t="shared" si="2"/>
        <v>7255000000</v>
      </c>
      <c r="R7" s="9">
        <f t="shared" si="3"/>
        <v>0.72929982922664061</v>
      </c>
      <c r="S7" s="9">
        <f t="shared" si="4"/>
        <v>0.17699438887533545</v>
      </c>
      <c r="AA7" s="7" t="s">
        <v>14</v>
      </c>
    </row>
    <row r="8" spans="1:27" ht="17" hidden="1" x14ac:dyDescent="0.3">
      <c r="A8">
        <v>4</v>
      </c>
      <c r="B8" t="s">
        <v>8</v>
      </c>
      <c r="C8" t="s">
        <v>2</v>
      </c>
      <c r="D8" s="47">
        <v>41272</v>
      </c>
      <c r="E8" s="3">
        <f t="shared" si="5"/>
        <v>2012</v>
      </c>
      <c r="F8" s="3">
        <f t="shared" si="6"/>
        <v>12</v>
      </c>
      <c r="G8" s="3">
        <f t="shared" si="7"/>
        <v>29</v>
      </c>
      <c r="H8" s="2">
        <v>6205003000</v>
      </c>
      <c r="I8" s="2">
        <v>3106967000</v>
      </c>
      <c r="J8" s="2">
        <v>2440721000</v>
      </c>
      <c r="K8">
        <v>0</v>
      </c>
      <c r="L8">
        <v>0</v>
      </c>
      <c r="M8" t="s">
        <v>9</v>
      </c>
      <c r="N8" t="s">
        <v>10</v>
      </c>
      <c r="O8" s="6">
        <f t="shared" si="0"/>
        <v>2440721000</v>
      </c>
      <c r="P8" s="6">
        <f t="shared" si="1"/>
        <v>3098036000</v>
      </c>
      <c r="Q8" s="6">
        <f t="shared" si="2"/>
        <v>657315000</v>
      </c>
      <c r="R8" s="9">
        <f t="shared" si="3"/>
        <v>0.49928033878468714</v>
      </c>
      <c r="S8" s="9">
        <f t="shared" si="4"/>
        <v>0.10593306723622857</v>
      </c>
      <c r="AA8" s="7" t="s">
        <v>17</v>
      </c>
    </row>
    <row r="9" spans="1:27" ht="17" hidden="1" x14ac:dyDescent="0.3">
      <c r="A9">
        <v>5</v>
      </c>
      <c r="B9" t="s">
        <v>8</v>
      </c>
      <c r="C9" t="s">
        <v>5</v>
      </c>
      <c r="D9" s="47">
        <v>41636</v>
      </c>
      <c r="E9" s="3">
        <f t="shared" si="5"/>
        <v>2013</v>
      </c>
      <c r="F9" s="3">
        <f t="shared" si="6"/>
        <v>12</v>
      </c>
      <c r="G9" s="3">
        <f t="shared" si="7"/>
        <v>28</v>
      </c>
      <c r="H9" s="2">
        <v>6493814000</v>
      </c>
      <c r="I9" s="2">
        <v>3241668000</v>
      </c>
      <c r="J9" s="2">
        <v>2591828000</v>
      </c>
      <c r="K9">
        <v>0</v>
      </c>
      <c r="L9">
        <v>0</v>
      </c>
      <c r="M9" t="s">
        <v>9</v>
      </c>
      <c r="N9" t="s">
        <v>10</v>
      </c>
      <c r="O9" s="6">
        <f t="shared" si="0"/>
        <v>2591828000</v>
      </c>
      <c r="P9" s="6">
        <f t="shared" si="1"/>
        <v>3252146000</v>
      </c>
      <c r="Q9" s="6">
        <f t="shared" si="2"/>
        <v>660318000</v>
      </c>
      <c r="R9" s="9">
        <f t="shared" si="3"/>
        <v>0.50080676779470434</v>
      </c>
      <c r="S9" s="9">
        <f t="shared" si="4"/>
        <v>0.10168415664507792</v>
      </c>
      <c r="AA9" s="7" t="s">
        <v>19</v>
      </c>
    </row>
    <row r="10" spans="1:27" ht="17" hidden="1" x14ac:dyDescent="0.3">
      <c r="A10">
        <v>6</v>
      </c>
      <c r="B10" t="s">
        <v>8</v>
      </c>
      <c r="C10" t="s">
        <v>6</v>
      </c>
      <c r="D10" s="47">
        <v>42007</v>
      </c>
      <c r="E10" s="3">
        <f t="shared" si="5"/>
        <v>2015</v>
      </c>
      <c r="F10" s="3">
        <f t="shared" si="6"/>
        <v>1</v>
      </c>
      <c r="G10" s="3">
        <f t="shared" si="7"/>
        <v>3</v>
      </c>
      <c r="H10" s="2">
        <v>9843861000</v>
      </c>
      <c r="I10" s="2">
        <v>5390248000</v>
      </c>
      <c r="J10" s="2">
        <v>3601903000</v>
      </c>
      <c r="K10">
        <v>0</v>
      </c>
      <c r="L10">
        <v>0</v>
      </c>
      <c r="M10" t="s">
        <v>9</v>
      </c>
      <c r="N10" t="s">
        <v>10</v>
      </c>
      <c r="O10" s="6">
        <f t="shared" si="0"/>
        <v>3601903000</v>
      </c>
      <c r="P10" s="6">
        <f t="shared" si="1"/>
        <v>4453613000</v>
      </c>
      <c r="Q10" s="6">
        <f t="shared" si="2"/>
        <v>851710000</v>
      </c>
      <c r="R10" s="9">
        <f t="shared" si="3"/>
        <v>0.45242542534885444</v>
      </c>
      <c r="S10" s="9">
        <f t="shared" si="4"/>
        <v>8.6521944996988481E-2</v>
      </c>
      <c r="AA10" s="7" t="s">
        <v>21</v>
      </c>
    </row>
    <row r="11" spans="1:27" ht="17" hidden="1" x14ac:dyDescent="0.3">
      <c r="A11">
        <v>7</v>
      </c>
      <c r="B11" t="s">
        <v>8</v>
      </c>
      <c r="C11" t="s">
        <v>7</v>
      </c>
      <c r="D11" s="47">
        <v>42371</v>
      </c>
      <c r="E11" s="3">
        <f t="shared" si="5"/>
        <v>2016</v>
      </c>
      <c r="F11" s="3">
        <f t="shared" si="6"/>
        <v>1</v>
      </c>
      <c r="G11" s="3">
        <f t="shared" si="7"/>
        <v>2</v>
      </c>
      <c r="H11" s="2">
        <v>9737018000</v>
      </c>
      <c r="I11" s="2">
        <v>5314246000</v>
      </c>
      <c r="J11" s="2">
        <v>3596992000</v>
      </c>
      <c r="K11">
        <v>0</v>
      </c>
      <c r="L11">
        <v>0</v>
      </c>
      <c r="M11" t="s">
        <v>9</v>
      </c>
      <c r="N11" t="s">
        <v>10</v>
      </c>
      <c r="O11" s="6">
        <f t="shared" si="0"/>
        <v>3596992000</v>
      </c>
      <c r="P11" s="6">
        <f t="shared" si="1"/>
        <v>4422772000</v>
      </c>
      <c r="Q11" s="6">
        <f t="shared" si="2"/>
        <v>825780000</v>
      </c>
      <c r="R11" s="9">
        <f t="shared" si="3"/>
        <v>0.45422243237097848</v>
      </c>
      <c r="S11" s="9">
        <f t="shared" si="4"/>
        <v>8.4808305787254373E-2</v>
      </c>
      <c r="AA11" s="7" t="s">
        <v>23</v>
      </c>
    </row>
    <row r="12" spans="1:27" ht="17" hidden="1" x14ac:dyDescent="0.3">
      <c r="A12">
        <v>8</v>
      </c>
      <c r="B12" t="s">
        <v>11</v>
      </c>
      <c r="C12" t="s">
        <v>2</v>
      </c>
      <c r="D12" s="47">
        <v>41545</v>
      </c>
      <c r="E12" s="3">
        <f t="shared" si="5"/>
        <v>2013</v>
      </c>
      <c r="F12" s="3">
        <f t="shared" si="6"/>
        <v>9</v>
      </c>
      <c r="G12" s="3">
        <f t="shared" si="7"/>
        <v>28</v>
      </c>
      <c r="H12" s="2">
        <v>170910000000</v>
      </c>
      <c r="I12" s="2">
        <v>106606000000</v>
      </c>
      <c r="J12" s="2">
        <v>10830000000</v>
      </c>
      <c r="K12" s="2">
        <v>4475000000</v>
      </c>
      <c r="L12">
        <v>0</v>
      </c>
      <c r="M12" t="s">
        <v>12</v>
      </c>
      <c r="N12" t="s">
        <v>13</v>
      </c>
      <c r="O12" s="6">
        <f t="shared" si="0"/>
        <v>15305000000</v>
      </c>
      <c r="P12" s="6">
        <f t="shared" si="1"/>
        <v>64304000000</v>
      </c>
      <c r="Q12" s="6">
        <f t="shared" si="2"/>
        <v>48999000000</v>
      </c>
      <c r="R12" s="9">
        <f t="shared" si="3"/>
        <v>0.37624480720847231</v>
      </c>
      <c r="S12" s="9">
        <f t="shared" si="4"/>
        <v>0.28669475162366159</v>
      </c>
      <c r="AA12" s="7" t="s">
        <v>25</v>
      </c>
    </row>
    <row r="13" spans="1:27" ht="17" hidden="1" x14ac:dyDescent="0.3">
      <c r="A13">
        <v>9</v>
      </c>
      <c r="B13" t="s">
        <v>11</v>
      </c>
      <c r="C13" t="s">
        <v>5</v>
      </c>
      <c r="D13" s="47">
        <v>41909</v>
      </c>
      <c r="E13" s="3">
        <f t="shared" si="5"/>
        <v>2014</v>
      </c>
      <c r="F13" s="3">
        <f t="shared" si="6"/>
        <v>9</v>
      </c>
      <c r="G13" s="3">
        <f t="shared" si="7"/>
        <v>27</v>
      </c>
      <c r="H13" s="2">
        <v>182795000000</v>
      </c>
      <c r="I13" s="2">
        <v>112258000000</v>
      </c>
      <c r="J13" s="2">
        <v>11993000000</v>
      </c>
      <c r="K13" s="2">
        <v>6041000000</v>
      </c>
      <c r="L13">
        <v>0</v>
      </c>
      <c r="M13" t="s">
        <v>12</v>
      </c>
      <c r="N13" t="s">
        <v>13</v>
      </c>
      <c r="O13" s="6">
        <f t="shared" si="0"/>
        <v>18034000000</v>
      </c>
      <c r="P13" s="6">
        <f t="shared" si="1"/>
        <v>70537000000</v>
      </c>
      <c r="Q13" s="6">
        <f t="shared" si="2"/>
        <v>52503000000</v>
      </c>
      <c r="R13" s="9">
        <f t="shared" si="3"/>
        <v>0.38588035777783858</v>
      </c>
      <c r="S13" s="9">
        <f t="shared" si="4"/>
        <v>0.28722339232473537</v>
      </c>
      <c r="AA13" s="7" t="s">
        <v>28</v>
      </c>
    </row>
    <row r="14" spans="1:27" ht="17" hidden="1" x14ac:dyDescent="0.3">
      <c r="A14">
        <v>10</v>
      </c>
      <c r="B14" t="s">
        <v>11</v>
      </c>
      <c r="C14" t="s">
        <v>6</v>
      </c>
      <c r="D14" s="47">
        <v>42273</v>
      </c>
      <c r="E14" s="3">
        <f t="shared" si="5"/>
        <v>2015</v>
      </c>
      <c r="F14" s="3">
        <f t="shared" si="6"/>
        <v>9</v>
      </c>
      <c r="G14" s="3">
        <f t="shared" si="7"/>
        <v>26</v>
      </c>
      <c r="H14" s="2">
        <v>233715000000</v>
      </c>
      <c r="I14" s="2">
        <v>140089000000</v>
      </c>
      <c r="J14" s="2">
        <v>14329000000</v>
      </c>
      <c r="K14" s="2">
        <v>8067000000</v>
      </c>
      <c r="L14">
        <v>0</v>
      </c>
      <c r="M14" t="s">
        <v>12</v>
      </c>
      <c r="N14" t="s">
        <v>13</v>
      </c>
      <c r="O14" s="6">
        <f t="shared" si="0"/>
        <v>22396000000</v>
      </c>
      <c r="P14" s="6">
        <f t="shared" si="1"/>
        <v>93626000000</v>
      </c>
      <c r="Q14" s="6">
        <f t="shared" si="2"/>
        <v>71230000000</v>
      </c>
      <c r="R14" s="9">
        <f t="shared" si="3"/>
        <v>0.40059902017414373</v>
      </c>
      <c r="S14" s="9">
        <f t="shared" si="4"/>
        <v>0.30477290717326661</v>
      </c>
      <c r="AA14" s="7" t="s">
        <v>30</v>
      </c>
    </row>
    <row r="15" spans="1:27" ht="17" hidden="1" x14ac:dyDescent="0.3">
      <c r="A15">
        <v>11</v>
      </c>
      <c r="B15" t="s">
        <v>11</v>
      </c>
      <c r="C15" t="s">
        <v>7</v>
      </c>
      <c r="D15" s="47">
        <v>42637</v>
      </c>
      <c r="E15" s="3">
        <f t="shared" si="5"/>
        <v>2016</v>
      </c>
      <c r="F15" s="3">
        <f t="shared" si="6"/>
        <v>9</v>
      </c>
      <c r="G15" s="3">
        <f t="shared" si="7"/>
        <v>24</v>
      </c>
      <c r="H15" s="2">
        <v>215639000000</v>
      </c>
      <c r="I15" s="2">
        <v>131376000000</v>
      </c>
      <c r="J15" s="2">
        <v>14194000000</v>
      </c>
      <c r="K15" s="2">
        <v>10045000000</v>
      </c>
      <c r="L15">
        <v>0</v>
      </c>
      <c r="M15" t="s">
        <v>12</v>
      </c>
      <c r="N15" t="s">
        <v>13</v>
      </c>
      <c r="O15" s="6">
        <f t="shared" si="0"/>
        <v>24239000000</v>
      </c>
      <c r="P15" s="6">
        <f t="shared" si="1"/>
        <v>84263000000</v>
      </c>
      <c r="Q15" s="6">
        <f t="shared" si="2"/>
        <v>60024000000</v>
      </c>
      <c r="R15" s="9">
        <f t="shared" si="3"/>
        <v>0.39075955648097049</v>
      </c>
      <c r="S15" s="9">
        <f t="shared" si="4"/>
        <v>0.27835410106706115</v>
      </c>
      <c r="AA15" s="7" t="s">
        <v>31</v>
      </c>
    </row>
    <row r="16" spans="1:27" ht="17" hidden="1" x14ac:dyDescent="0.3">
      <c r="A16">
        <v>12</v>
      </c>
      <c r="B16" t="s">
        <v>14</v>
      </c>
      <c r="C16" t="s">
        <v>2</v>
      </c>
      <c r="D16" s="47">
        <v>41274</v>
      </c>
      <c r="E16" s="3">
        <f t="shared" si="5"/>
        <v>2012</v>
      </c>
      <c r="F16" s="3">
        <f t="shared" si="6"/>
        <v>12</v>
      </c>
      <c r="G16" s="3">
        <f t="shared" si="7"/>
        <v>31</v>
      </c>
      <c r="H16" s="2">
        <v>18380000000</v>
      </c>
      <c r="I16" s="2">
        <v>4508000000</v>
      </c>
      <c r="J16" s="2">
        <v>4989000000</v>
      </c>
      <c r="K16" s="2">
        <v>2778000000</v>
      </c>
      <c r="L16">
        <v>0</v>
      </c>
      <c r="M16" t="s">
        <v>15</v>
      </c>
      <c r="N16" t="s">
        <v>16</v>
      </c>
      <c r="O16" s="6">
        <f t="shared" si="0"/>
        <v>7767000000</v>
      </c>
      <c r="P16" s="6">
        <f t="shared" si="1"/>
        <v>13872000000</v>
      </c>
      <c r="Q16" s="6">
        <f t="shared" si="2"/>
        <v>6105000000</v>
      </c>
      <c r="R16" s="9">
        <f t="shared" si="3"/>
        <v>0.75473340587595206</v>
      </c>
      <c r="S16" s="9">
        <f t="shared" si="4"/>
        <v>0.33215451577801958</v>
      </c>
      <c r="AA16" s="7" t="s">
        <v>34</v>
      </c>
    </row>
    <row r="17" spans="1:27" ht="17" hidden="1" x14ac:dyDescent="0.3">
      <c r="A17">
        <v>13</v>
      </c>
      <c r="B17" t="s">
        <v>14</v>
      </c>
      <c r="C17" t="s">
        <v>5</v>
      </c>
      <c r="D17" s="47">
        <v>41639</v>
      </c>
      <c r="E17" s="3">
        <f t="shared" si="5"/>
        <v>2013</v>
      </c>
      <c r="F17" s="3">
        <f t="shared" si="6"/>
        <v>12</v>
      </c>
      <c r="G17" s="3">
        <f t="shared" si="7"/>
        <v>31</v>
      </c>
      <c r="H17" s="2">
        <v>18790000000</v>
      </c>
      <c r="I17" s="2">
        <v>4581000000</v>
      </c>
      <c r="J17" s="2">
        <v>5352000000</v>
      </c>
      <c r="K17" s="2">
        <v>2855000000</v>
      </c>
      <c r="L17">
        <v>0</v>
      </c>
      <c r="M17" t="s">
        <v>15</v>
      </c>
      <c r="N17" t="s">
        <v>16</v>
      </c>
      <c r="O17" s="6">
        <f t="shared" si="0"/>
        <v>8207000000</v>
      </c>
      <c r="P17" s="6">
        <f t="shared" si="1"/>
        <v>14209000000</v>
      </c>
      <c r="Q17" s="6">
        <f t="shared" si="2"/>
        <v>6002000000</v>
      </c>
      <c r="R17" s="9">
        <f t="shared" si="3"/>
        <v>0.75620010643959557</v>
      </c>
      <c r="S17" s="9">
        <f t="shared" si="4"/>
        <v>0.31942522618414049</v>
      </c>
      <c r="AA17" s="7" t="s">
        <v>36</v>
      </c>
    </row>
    <row r="18" spans="1:27" ht="17" hidden="1" x14ac:dyDescent="0.3">
      <c r="A18">
        <v>14</v>
      </c>
      <c r="B18" t="s">
        <v>14</v>
      </c>
      <c r="C18" t="s">
        <v>6</v>
      </c>
      <c r="D18" s="47">
        <v>42004</v>
      </c>
      <c r="E18" s="3">
        <f t="shared" si="5"/>
        <v>2014</v>
      </c>
      <c r="F18" s="3">
        <f t="shared" si="6"/>
        <v>12</v>
      </c>
      <c r="G18" s="3">
        <f t="shared" si="7"/>
        <v>31</v>
      </c>
      <c r="H18" s="2">
        <v>19960000000</v>
      </c>
      <c r="I18" s="2">
        <v>4426000000</v>
      </c>
      <c r="J18" s="2">
        <v>8474000000</v>
      </c>
      <c r="K18" s="2">
        <v>3297000000</v>
      </c>
      <c r="L18">
        <v>0</v>
      </c>
      <c r="M18" t="s">
        <v>15</v>
      </c>
      <c r="N18" t="s">
        <v>16</v>
      </c>
      <c r="O18" s="6">
        <f t="shared" si="0"/>
        <v>11771000000</v>
      </c>
      <c r="P18" s="6">
        <f t="shared" si="1"/>
        <v>15534000000</v>
      </c>
      <c r="Q18" s="6">
        <f t="shared" si="2"/>
        <v>3763000000</v>
      </c>
      <c r="R18" s="9">
        <f t="shared" si="3"/>
        <v>0.77825651302605214</v>
      </c>
      <c r="S18" s="9">
        <f t="shared" si="4"/>
        <v>0.18852705410821644</v>
      </c>
      <c r="AA18" s="7" t="s">
        <v>39</v>
      </c>
    </row>
    <row r="19" spans="1:27" ht="17" hidden="1" x14ac:dyDescent="0.3">
      <c r="A19">
        <v>15</v>
      </c>
      <c r="B19" t="s">
        <v>14</v>
      </c>
      <c r="C19" t="s">
        <v>7</v>
      </c>
      <c r="D19" s="47">
        <v>42369</v>
      </c>
      <c r="E19" s="3">
        <f t="shared" si="5"/>
        <v>2015</v>
      </c>
      <c r="F19" s="3">
        <f t="shared" si="6"/>
        <v>12</v>
      </c>
      <c r="G19" s="3">
        <f t="shared" si="7"/>
        <v>31</v>
      </c>
      <c r="H19" s="2">
        <v>22859000000</v>
      </c>
      <c r="I19" s="2">
        <v>4500000000</v>
      </c>
      <c r="J19" s="2">
        <v>6387000000</v>
      </c>
      <c r="K19" s="2">
        <v>4285000000</v>
      </c>
      <c r="L19">
        <v>0</v>
      </c>
      <c r="M19" t="s">
        <v>15</v>
      </c>
      <c r="N19" t="s">
        <v>16</v>
      </c>
      <c r="O19" s="6">
        <f t="shared" si="0"/>
        <v>10672000000</v>
      </c>
      <c r="P19" s="6">
        <f t="shared" si="1"/>
        <v>18359000000</v>
      </c>
      <c r="Q19" s="6">
        <f t="shared" si="2"/>
        <v>7687000000</v>
      </c>
      <c r="R19" s="9">
        <f t="shared" si="3"/>
        <v>0.803140994794173</v>
      </c>
      <c r="S19" s="9">
        <f t="shared" si="4"/>
        <v>0.33627892733715387</v>
      </c>
      <c r="AA19" s="7" t="s">
        <v>41</v>
      </c>
    </row>
    <row r="20" spans="1:27" ht="17" hidden="1" x14ac:dyDescent="0.3">
      <c r="A20">
        <v>16</v>
      </c>
      <c r="B20" t="s">
        <v>17</v>
      </c>
      <c r="C20" t="s">
        <v>2</v>
      </c>
      <c r="D20" s="47">
        <v>41547</v>
      </c>
      <c r="E20" s="3">
        <f t="shared" si="5"/>
        <v>2013</v>
      </c>
      <c r="F20" s="3">
        <f t="shared" si="6"/>
        <v>9</v>
      </c>
      <c r="G20" s="3">
        <f t="shared" si="7"/>
        <v>30</v>
      </c>
      <c r="H20" s="2">
        <v>87959167000</v>
      </c>
      <c r="I20" s="2">
        <v>85451348000</v>
      </c>
      <c r="J20" s="2">
        <v>1447234000</v>
      </c>
      <c r="K20">
        <v>0</v>
      </c>
      <c r="L20" s="2">
        <v>162186000</v>
      </c>
      <c r="M20" t="s">
        <v>15</v>
      </c>
      <c r="N20" t="s">
        <v>18</v>
      </c>
      <c r="O20" s="6">
        <f t="shared" si="0"/>
        <v>1609420000</v>
      </c>
      <c r="P20" s="6">
        <f t="shared" si="1"/>
        <v>2507819000</v>
      </c>
      <c r="Q20" s="6">
        <f t="shared" si="2"/>
        <v>898399000</v>
      </c>
      <c r="R20" s="9">
        <f t="shared" si="3"/>
        <v>2.8511172689936859E-2</v>
      </c>
      <c r="S20" s="9">
        <f t="shared" si="4"/>
        <v>1.0213818873477963E-2</v>
      </c>
      <c r="AA20" s="7" t="s">
        <v>44</v>
      </c>
    </row>
    <row r="21" spans="1:27" ht="17" hidden="1" x14ac:dyDescent="0.3">
      <c r="A21">
        <v>17</v>
      </c>
      <c r="B21" t="s">
        <v>17</v>
      </c>
      <c r="C21" t="s">
        <v>5</v>
      </c>
      <c r="D21" s="47">
        <v>41912</v>
      </c>
      <c r="E21" s="3">
        <f t="shared" si="5"/>
        <v>2014</v>
      </c>
      <c r="F21" s="3">
        <f t="shared" si="6"/>
        <v>9</v>
      </c>
      <c r="G21" s="3">
        <f t="shared" si="7"/>
        <v>30</v>
      </c>
      <c r="H21" s="2">
        <v>119569127000</v>
      </c>
      <c r="I21" s="2">
        <v>116586761000</v>
      </c>
      <c r="J21" s="2">
        <v>2011595000</v>
      </c>
      <c r="K21">
        <v>0</v>
      </c>
      <c r="L21" s="2">
        <v>188680000</v>
      </c>
      <c r="M21" t="s">
        <v>15</v>
      </c>
      <c r="N21" t="s">
        <v>18</v>
      </c>
      <c r="O21" s="6">
        <f t="shared" si="0"/>
        <v>2200275000</v>
      </c>
      <c r="P21" s="6">
        <f t="shared" si="1"/>
        <v>2982366000</v>
      </c>
      <c r="Q21" s="6">
        <f t="shared" si="2"/>
        <v>782091000</v>
      </c>
      <c r="R21" s="9">
        <f t="shared" si="3"/>
        <v>2.4942609140234051E-2</v>
      </c>
      <c r="S21" s="9">
        <f t="shared" si="4"/>
        <v>6.5409108490020167E-3</v>
      </c>
      <c r="AA21" s="7" t="s">
        <v>46</v>
      </c>
    </row>
    <row r="22" spans="1:27" ht="17" hidden="1" x14ac:dyDescent="0.3">
      <c r="A22">
        <v>18</v>
      </c>
      <c r="B22" t="s">
        <v>17</v>
      </c>
      <c r="C22" t="s">
        <v>6</v>
      </c>
      <c r="D22" s="47">
        <v>42277</v>
      </c>
      <c r="E22" s="3">
        <f t="shared" si="5"/>
        <v>2015</v>
      </c>
      <c r="F22" s="3">
        <f t="shared" si="6"/>
        <v>9</v>
      </c>
      <c r="G22" s="3">
        <f t="shared" si="7"/>
        <v>30</v>
      </c>
      <c r="H22" s="2">
        <v>135961803000</v>
      </c>
      <c r="I22" s="2">
        <v>132432490000</v>
      </c>
      <c r="J22" s="2">
        <v>2858458000</v>
      </c>
      <c r="K22">
        <v>0</v>
      </c>
      <c r="L22" s="2">
        <v>248635000</v>
      </c>
      <c r="M22" t="s">
        <v>15</v>
      </c>
      <c r="N22" t="s">
        <v>18</v>
      </c>
      <c r="O22" s="6">
        <f t="shared" si="0"/>
        <v>3107093000</v>
      </c>
      <c r="P22" s="6">
        <f t="shared" si="1"/>
        <v>3529313000</v>
      </c>
      <c r="Q22" s="6">
        <f t="shared" si="2"/>
        <v>422220000</v>
      </c>
      <c r="R22" s="9">
        <f t="shared" si="3"/>
        <v>2.5958121487988817E-2</v>
      </c>
      <c r="S22" s="9">
        <f t="shared" si="4"/>
        <v>3.1054310157978709E-3</v>
      </c>
      <c r="AA22" s="7" t="s">
        <v>48</v>
      </c>
    </row>
    <row r="23" spans="1:27" ht="17" hidden="1" x14ac:dyDescent="0.3">
      <c r="A23">
        <v>19</v>
      </c>
      <c r="B23" t="s">
        <v>17</v>
      </c>
      <c r="C23" t="s">
        <v>7</v>
      </c>
      <c r="D23" s="47">
        <v>42643</v>
      </c>
      <c r="E23" s="3">
        <f t="shared" si="5"/>
        <v>2016</v>
      </c>
      <c r="F23" s="3">
        <f t="shared" si="6"/>
        <v>9</v>
      </c>
      <c r="G23" s="3">
        <f t="shared" si="7"/>
        <v>30</v>
      </c>
      <c r="H23" s="2">
        <v>146849686000</v>
      </c>
      <c r="I23" s="2">
        <v>142577080000</v>
      </c>
      <c r="J23" s="2">
        <v>2382097000</v>
      </c>
      <c r="K23">
        <v>0</v>
      </c>
      <c r="L23" s="2">
        <v>364735000</v>
      </c>
      <c r="M23" t="s">
        <v>15</v>
      </c>
      <c r="N23" t="s">
        <v>18</v>
      </c>
      <c r="O23" s="6">
        <f t="shared" si="0"/>
        <v>2746832000</v>
      </c>
      <c r="P23" s="6">
        <f t="shared" si="1"/>
        <v>4272606000</v>
      </c>
      <c r="Q23" s="6">
        <f t="shared" si="2"/>
        <v>1525774000</v>
      </c>
      <c r="R23" s="9">
        <f t="shared" si="3"/>
        <v>2.9095097962960614E-2</v>
      </c>
      <c r="S23" s="9">
        <f t="shared" si="4"/>
        <v>1.0390039240533343E-2</v>
      </c>
      <c r="AA23" s="7" t="s">
        <v>51</v>
      </c>
    </row>
    <row r="24" spans="1:27" ht="17" hidden="1" x14ac:dyDescent="0.3">
      <c r="A24">
        <v>20</v>
      </c>
      <c r="B24" t="s">
        <v>19</v>
      </c>
      <c r="C24" t="s">
        <v>2</v>
      </c>
      <c r="D24" s="47">
        <v>41274</v>
      </c>
      <c r="E24" s="3">
        <f t="shared" si="5"/>
        <v>2012</v>
      </c>
      <c r="F24" s="3">
        <f t="shared" si="6"/>
        <v>12</v>
      </c>
      <c r="G24" s="3">
        <f t="shared" si="7"/>
        <v>31</v>
      </c>
      <c r="H24" s="2">
        <v>19050000000</v>
      </c>
      <c r="I24" s="2">
        <v>8899000000</v>
      </c>
      <c r="J24" s="2">
        <v>6735000000</v>
      </c>
      <c r="K24" s="2">
        <v>1461000000</v>
      </c>
      <c r="L24" s="2">
        <v>595000000</v>
      </c>
      <c r="M24" t="s">
        <v>15</v>
      </c>
      <c r="N24" t="s">
        <v>20</v>
      </c>
      <c r="O24" s="6">
        <f t="shared" si="0"/>
        <v>8791000000</v>
      </c>
      <c r="P24" s="6">
        <f t="shared" si="1"/>
        <v>10151000000</v>
      </c>
      <c r="Q24" s="6">
        <f t="shared" si="2"/>
        <v>1360000000</v>
      </c>
      <c r="R24" s="9">
        <f t="shared" si="3"/>
        <v>0.53286089238845147</v>
      </c>
      <c r="S24" s="9">
        <f t="shared" si="4"/>
        <v>7.1391076115485563E-2</v>
      </c>
      <c r="AA24" s="7" t="s">
        <v>52</v>
      </c>
    </row>
    <row r="25" spans="1:27" ht="17" hidden="1" x14ac:dyDescent="0.3">
      <c r="A25">
        <v>21</v>
      </c>
      <c r="B25" t="s">
        <v>19</v>
      </c>
      <c r="C25" t="s">
        <v>5</v>
      </c>
      <c r="D25" s="47">
        <v>41639</v>
      </c>
      <c r="E25" s="3">
        <f t="shared" si="5"/>
        <v>2013</v>
      </c>
      <c r="F25" s="3">
        <f t="shared" si="6"/>
        <v>12</v>
      </c>
      <c r="G25" s="3">
        <f t="shared" si="7"/>
        <v>31</v>
      </c>
      <c r="H25" s="2">
        <v>19657000000</v>
      </c>
      <c r="I25" s="2">
        <v>9193000000</v>
      </c>
      <c r="J25" s="2">
        <v>6372000000</v>
      </c>
      <c r="K25" s="2">
        <v>1371000000</v>
      </c>
      <c r="L25" s="2">
        <v>588000000</v>
      </c>
      <c r="M25" t="s">
        <v>15</v>
      </c>
      <c r="N25" t="s">
        <v>20</v>
      </c>
      <c r="O25" s="6">
        <f t="shared" si="0"/>
        <v>8331000000</v>
      </c>
      <c r="P25" s="6">
        <f t="shared" si="1"/>
        <v>10464000000</v>
      </c>
      <c r="Q25" s="6">
        <f t="shared" si="2"/>
        <v>2133000000</v>
      </c>
      <c r="R25" s="9">
        <f t="shared" si="3"/>
        <v>0.53232945006867782</v>
      </c>
      <c r="S25" s="9">
        <f t="shared" si="4"/>
        <v>0.10851096301571959</v>
      </c>
      <c r="AA25" s="7" t="s">
        <v>53</v>
      </c>
    </row>
    <row r="26" spans="1:27" ht="17" hidden="1" x14ac:dyDescent="0.3">
      <c r="A26">
        <v>22</v>
      </c>
      <c r="B26" t="s">
        <v>19</v>
      </c>
      <c r="C26" t="s">
        <v>6</v>
      </c>
      <c r="D26" s="47">
        <v>42004</v>
      </c>
      <c r="E26" s="3">
        <f t="shared" si="5"/>
        <v>2014</v>
      </c>
      <c r="F26" s="3">
        <f t="shared" si="6"/>
        <v>12</v>
      </c>
      <c r="G26" s="3">
        <f t="shared" si="7"/>
        <v>31</v>
      </c>
      <c r="H26" s="2">
        <v>20247000000</v>
      </c>
      <c r="I26" s="2">
        <v>9218000000</v>
      </c>
      <c r="J26" s="2">
        <v>6530000000</v>
      </c>
      <c r="K26" s="2">
        <v>1345000000</v>
      </c>
      <c r="L26" s="2">
        <v>555000000</v>
      </c>
      <c r="M26" t="s">
        <v>15</v>
      </c>
      <c r="N26" t="s">
        <v>20</v>
      </c>
      <c r="O26" s="6">
        <f t="shared" si="0"/>
        <v>8430000000</v>
      </c>
      <c r="P26" s="6">
        <f t="shared" si="1"/>
        <v>11029000000</v>
      </c>
      <c r="Q26" s="6">
        <f t="shared" si="2"/>
        <v>2599000000</v>
      </c>
      <c r="R26" s="9">
        <f t="shared" si="3"/>
        <v>0.54472267496419224</v>
      </c>
      <c r="S26" s="9">
        <f t="shared" si="4"/>
        <v>0.12836469600434633</v>
      </c>
      <c r="AA26" s="7" t="s">
        <v>55</v>
      </c>
    </row>
    <row r="27" spans="1:27" ht="17" hidden="1" x14ac:dyDescent="0.3">
      <c r="A27">
        <v>23</v>
      </c>
      <c r="B27" t="s">
        <v>19</v>
      </c>
      <c r="C27" t="s">
        <v>7</v>
      </c>
      <c r="D27" s="47">
        <v>42369</v>
      </c>
      <c r="E27" s="3">
        <f t="shared" si="5"/>
        <v>2015</v>
      </c>
      <c r="F27" s="3">
        <f t="shared" si="6"/>
        <v>12</v>
      </c>
      <c r="G27" s="3">
        <f t="shared" si="7"/>
        <v>31</v>
      </c>
      <c r="H27" s="2">
        <v>20405000000</v>
      </c>
      <c r="I27" s="2">
        <v>8747000000</v>
      </c>
      <c r="J27" s="2">
        <v>6785000000</v>
      </c>
      <c r="K27" s="2">
        <v>1405000000</v>
      </c>
      <c r="L27" s="2">
        <v>601000000</v>
      </c>
      <c r="M27" t="s">
        <v>15</v>
      </c>
      <c r="N27" t="s">
        <v>20</v>
      </c>
      <c r="O27" s="6">
        <f t="shared" si="0"/>
        <v>8791000000</v>
      </c>
      <c r="P27" s="6">
        <f t="shared" si="1"/>
        <v>11658000000</v>
      </c>
      <c r="Q27" s="6">
        <f t="shared" si="2"/>
        <v>2867000000</v>
      </c>
      <c r="R27" s="9">
        <f t="shared" si="3"/>
        <v>0.57133055623621654</v>
      </c>
      <c r="S27" s="9">
        <f t="shared" si="4"/>
        <v>0.14050477824062729</v>
      </c>
      <c r="AA27" s="7" t="s">
        <v>57</v>
      </c>
    </row>
    <row r="28" spans="1:27" ht="17" hidden="1" x14ac:dyDescent="0.3">
      <c r="A28">
        <v>24</v>
      </c>
      <c r="B28" t="s">
        <v>21</v>
      </c>
      <c r="C28" t="s">
        <v>2</v>
      </c>
      <c r="D28" s="47">
        <v>41607</v>
      </c>
      <c r="E28" s="3">
        <f t="shared" si="5"/>
        <v>2013</v>
      </c>
      <c r="F28" s="3">
        <f t="shared" si="6"/>
        <v>11</v>
      </c>
      <c r="G28" s="3">
        <f t="shared" si="7"/>
        <v>29</v>
      </c>
      <c r="H28" s="2">
        <v>4055240000</v>
      </c>
      <c r="I28" s="2">
        <v>586557000</v>
      </c>
      <c r="J28" s="2">
        <v>2140578000</v>
      </c>
      <c r="K28" s="2">
        <v>826631000</v>
      </c>
      <c r="L28" s="2">
        <v>52254000</v>
      </c>
      <c r="M28" t="s">
        <v>12</v>
      </c>
      <c r="N28" t="s">
        <v>22</v>
      </c>
      <c r="O28" s="6">
        <f t="shared" si="0"/>
        <v>3019463000</v>
      </c>
      <c r="P28" s="6">
        <f t="shared" si="1"/>
        <v>3468683000</v>
      </c>
      <c r="Q28" s="6">
        <f t="shared" si="2"/>
        <v>449220000</v>
      </c>
      <c r="R28" s="9">
        <f t="shared" si="3"/>
        <v>0.85535825253252584</v>
      </c>
      <c r="S28" s="9">
        <f t="shared" si="4"/>
        <v>0.11077519456308381</v>
      </c>
      <c r="AA28" s="7" t="s">
        <v>59</v>
      </c>
    </row>
    <row r="29" spans="1:27" ht="17" hidden="1" x14ac:dyDescent="0.3">
      <c r="A29">
        <v>25</v>
      </c>
      <c r="B29" t="s">
        <v>21</v>
      </c>
      <c r="C29" t="s">
        <v>5</v>
      </c>
      <c r="D29" s="47">
        <v>41971</v>
      </c>
      <c r="E29" s="3">
        <f t="shared" si="5"/>
        <v>2014</v>
      </c>
      <c r="F29" s="3">
        <f t="shared" si="6"/>
        <v>11</v>
      </c>
      <c r="G29" s="3">
        <f t="shared" si="7"/>
        <v>28</v>
      </c>
      <c r="H29" s="2">
        <v>4147065000</v>
      </c>
      <c r="I29" s="2">
        <v>622080000</v>
      </c>
      <c r="J29" s="2">
        <v>2195640000</v>
      </c>
      <c r="K29" s="2">
        <v>844353000</v>
      </c>
      <c r="L29" s="2">
        <v>52424000</v>
      </c>
      <c r="M29" t="s">
        <v>12</v>
      </c>
      <c r="N29" t="s">
        <v>22</v>
      </c>
      <c r="O29" s="6">
        <f t="shared" si="0"/>
        <v>3092417000</v>
      </c>
      <c r="P29" s="6">
        <f t="shared" si="1"/>
        <v>3524985000</v>
      </c>
      <c r="Q29" s="6">
        <f t="shared" si="2"/>
        <v>432568000</v>
      </c>
      <c r="R29" s="9">
        <f t="shared" si="3"/>
        <v>0.84999511702854913</v>
      </c>
      <c r="S29" s="9">
        <f t="shared" si="4"/>
        <v>0.10430702195408077</v>
      </c>
      <c r="AA29" s="7" t="s">
        <v>61</v>
      </c>
    </row>
    <row r="30" spans="1:27" ht="17" hidden="1" x14ac:dyDescent="0.3">
      <c r="A30">
        <v>26</v>
      </c>
      <c r="B30" t="s">
        <v>21</v>
      </c>
      <c r="C30" t="s">
        <v>6</v>
      </c>
      <c r="D30" s="47">
        <v>42335</v>
      </c>
      <c r="E30" s="3">
        <f t="shared" si="5"/>
        <v>2015</v>
      </c>
      <c r="F30" s="3">
        <f t="shared" si="6"/>
        <v>11</v>
      </c>
      <c r="G30" s="3">
        <f t="shared" si="7"/>
        <v>27</v>
      </c>
      <c r="H30" s="2">
        <v>4795511000</v>
      </c>
      <c r="I30" s="2">
        <v>744317000</v>
      </c>
      <c r="J30" s="2">
        <v>2215161000</v>
      </c>
      <c r="K30" s="2">
        <v>862730000</v>
      </c>
      <c r="L30" s="2">
        <v>68649000</v>
      </c>
      <c r="M30" t="s">
        <v>12</v>
      </c>
      <c r="N30" t="s">
        <v>22</v>
      </c>
      <c r="O30" s="6">
        <f t="shared" si="0"/>
        <v>3146540000</v>
      </c>
      <c r="P30" s="6">
        <f t="shared" si="1"/>
        <v>4051194000</v>
      </c>
      <c r="Q30" s="6">
        <f t="shared" si="2"/>
        <v>904654000</v>
      </c>
      <c r="R30" s="9">
        <f t="shared" si="3"/>
        <v>0.84478880352896701</v>
      </c>
      <c r="S30" s="9">
        <f t="shared" si="4"/>
        <v>0.18864600665080322</v>
      </c>
      <c r="AA30" s="7" t="s">
        <v>62</v>
      </c>
    </row>
    <row r="31" spans="1:27" ht="17" hidden="1" x14ac:dyDescent="0.3">
      <c r="A31">
        <v>27</v>
      </c>
      <c r="B31" t="s">
        <v>21</v>
      </c>
      <c r="C31" t="s">
        <v>7</v>
      </c>
      <c r="D31" s="47">
        <v>42706</v>
      </c>
      <c r="E31" s="3">
        <f t="shared" si="5"/>
        <v>2016</v>
      </c>
      <c r="F31" s="3">
        <f t="shared" si="6"/>
        <v>12</v>
      </c>
      <c r="G31" s="3">
        <f t="shared" si="7"/>
        <v>2</v>
      </c>
      <c r="H31" s="2">
        <v>5854430000</v>
      </c>
      <c r="I31" s="2">
        <v>819908000</v>
      </c>
      <c r="J31" s="2">
        <v>2487907000</v>
      </c>
      <c r="K31" s="2">
        <v>975987000</v>
      </c>
      <c r="L31" s="2">
        <v>78534000</v>
      </c>
      <c r="M31" t="s">
        <v>12</v>
      </c>
      <c r="N31" t="s">
        <v>22</v>
      </c>
      <c r="O31" s="6">
        <f t="shared" si="0"/>
        <v>3542428000</v>
      </c>
      <c r="P31" s="6">
        <f t="shared" si="1"/>
        <v>5034522000</v>
      </c>
      <c r="Q31" s="6">
        <f t="shared" si="2"/>
        <v>1492094000</v>
      </c>
      <c r="R31" s="9">
        <f t="shared" si="3"/>
        <v>0.8599508406454599</v>
      </c>
      <c r="S31" s="9">
        <f t="shared" si="4"/>
        <v>0.25486580247778179</v>
      </c>
      <c r="AA31" s="7" t="s">
        <v>64</v>
      </c>
    </row>
    <row r="32" spans="1:27" ht="17" hidden="1" x14ac:dyDescent="0.3">
      <c r="A32">
        <v>28</v>
      </c>
      <c r="B32" t="s">
        <v>23</v>
      </c>
      <c r="C32" t="s">
        <v>2</v>
      </c>
      <c r="D32" s="47">
        <v>41580</v>
      </c>
      <c r="E32" s="3">
        <f t="shared" si="5"/>
        <v>2013</v>
      </c>
      <c r="F32" s="3">
        <f t="shared" si="6"/>
        <v>11</v>
      </c>
      <c r="G32" s="3">
        <f t="shared" si="7"/>
        <v>2</v>
      </c>
      <c r="H32" s="2">
        <v>2633689000</v>
      </c>
      <c r="I32" s="2">
        <v>941278000</v>
      </c>
      <c r="J32" s="2">
        <v>396233000</v>
      </c>
      <c r="K32" s="2">
        <v>513035000</v>
      </c>
      <c r="L32" s="2">
        <v>220000</v>
      </c>
      <c r="M32" t="s">
        <v>12</v>
      </c>
      <c r="N32" t="s">
        <v>24</v>
      </c>
      <c r="O32" s="6">
        <f t="shared" si="0"/>
        <v>909488000</v>
      </c>
      <c r="P32" s="6">
        <f t="shared" si="1"/>
        <v>1692411000</v>
      </c>
      <c r="Q32" s="6">
        <f t="shared" si="2"/>
        <v>782923000</v>
      </c>
      <c r="R32" s="9">
        <f t="shared" si="3"/>
        <v>0.64260092972252991</v>
      </c>
      <c r="S32" s="9">
        <f t="shared" si="4"/>
        <v>0.29727238105941894</v>
      </c>
      <c r="AA32" s="7" t="s">
        <v>66</v>
      </c>
    </row>
    <row r="33" spans="1:27" ht="17" hidden="1" x14ac:dyDescent="0.3">
      <c r="A33">
        <v>29</v>
      </c>
      <c r="B33" t="s">
        <v>23</v>
      </c>
      <c r="C33" t="s">
        <v>5</v>
      </c>
      <c r="D33" s="47">
        <v>41944</v>
      </c>
      <c r="E33" s="3">
        <f t="shared" si="5"/>
        <v>2014</v>
      </c>
      <c r="F33" s="3">
        <f t="shared" si="6"/>
        <v>11</v>
      </c>
      <c r="G33" s="3">
        <f t="shared" si="7"/>
        <v>1</v>
      </c>
      <c r="H33" s="2">
        <v>2864773000</v>
      </c>
      <c r="I33" s="2">
        <v>1034585000</v>
      </c>
      <c r="J33" s="2">
        <v>454676000</v>
      </c>
      <c r="K33" s="2">
        <v>559686000</v>
      </c>
      <c r="L33" s="2">
        <v>26020000</v>
      </c>
      <c r="M33" t="s">
        <v>12</v>
      </c>
      <c r="N33" t="s">
        <v>24</v>
      </c>
      <c r="O33" s="6">
        <f t="shared" si="0"/>
        <v>1040382000</v>
      </c>
      <c r="P33" s="6">
        <f t="shared" si="1"/>
        <v>1830188000</v>
      </c>
      <c r="Q33" s="6">
        <f t="shared" si="2"/>
        <v>789806000</v>
      </c>
      <c r="R33" s="9">
        <f t="shared" si="3"/>
        <v>0.6388596932462014</v>
      </c>
      <c r="S33" s="9">
        <f t="shared" si="4"/>
        <v>0.27569584047322421</v>
      </c>
      <c r="AA33" s="7" t="s">
        <v>68</v>
      </c>
    </row>
    <row r="34" spans="1:27" ht="17" hidden="1" x14ac:dyDescent="0.3">
      <c r="A34">
        <v>30</v>
      </c>
      <c r="B34" t="s">
        <v>23</v>
      </c>
      <c r="C34" t="s">
        <v>6</v>
      </c>
      <c r="D34" s="47">
        <v>42308</v>
      </c>
      <c r="E34" s="3">
        <f t="shared" si="5"/>
        <v>2015</v>
      </c>
      <c r="F34" s="3">
        <f t="shared" si="6"/>
        <v>10</v>
      </c>
      <c r="G34" s="3">
        <f t="shared" si="7"/>
        <v>31</v>
      </c>
      <c r="H34" s="2">
        <v>3435092000</v>
      </c>
      <c r="I34" s="2">
        <v>1175830000</v>
      </c>
      <c r="J34" s="2">
        <v>702644000</v>
      </c>
      <c r="K34" s="2">
        <v>637459000</v>
      </c>
      <c r="L34" s="2">
        <v>88318000</v>
      </c>
      <c r="M34" t="s">
        <v>12</v>
      </c>
      <c r="N34" t="s">
        <v>24</v>
      </c>
      <c r="O34" s="6">
        <f t="shared" si="0"/>
        <v>1428421000</v>
      </c>
      <c r="P34" s="6">
        <f t="shared" si="1"/>
        <v>2259262000</v>
      </c>
      <c r="Q34" s="6">
        <f t="shared" si="2"/>
        <v>830841000</v>
      </c>
      <c r="R34" s="9">
        <f t="shared" si="3"/>
        <v>0.65770057978068708</v>
      </c>
      <c r="S34" s="9">
        <f t="shared" si="4"/>
        <v>0.24186863117494378</v>
      </c>
      <c r="AA34" s="7" t="s">
        <v>70</v>
      </c>
    </row>
    <row r="35" spans="1:27" ht="17" hidden="1" x14ac:dyDescent="0.3">
      <c r="A35">
        <v>31</v>
      </c>
      <c r="B35" t="s">
        <v>23</v>
      </c>
      <c r="C35" t="s">
        <v>7</v>
      </c>
      <c r="D35" s="47">
        <v>42672</v>
      </c>
      <c r="E35" s="3">
        <f t="shared" si="5"/>
        <v>2016</v>
      </c>
      <c r="F35" s="3">
        <f t="shared" si="6"/>
        <v>10</v>
      </c>
      <c r="G35" s="3">
        <f t="shared" si="7"/>
        <v>29</v>
      </c>
      <c r="H35" s="2">
        <v>3421409000</v>
      </c>
      <c r="I35" s="2">
        <v>1194236000</v>
      </c>
      <c r="J35" s="2">
        <v>461438000</v>
      </c>
      <c r="K35" s="2">
        <v>653816000</v>
      </c>
      <c r="L35" s="2">
        <v>70123000</v>
      </c>
      <c r="M35" t="s">
        <v>12</v>
      </c>
      <c r="N35" t="s">
        <v>24</v>
      </c>
      <c r="O35" s="6">
        <f t="shared" si="0"/>
        <v>1185377000</v>
      </c>
      <c r="P35" s="6">
        <f t="shared" si="1"/>
        <v>2227173000</v>
      </c>
      <c r="Q35" s="6">
        <f t="shared" si="2"/>
        <v>1041796000</v>
      </c>
      <c r="R35" s="9">
        <f t="shared" si="3"/>
        <v>0.65095199083184729</v>
      </c>
      <c r="S35" s="9">
        <f t="shared" si="4"/>
        <v>0.30449326578611324</v>
      </c>
      <c r="AA35" s="7" t="s">
        <v>72</v>
      </c>
    </row>
    <row r="36" spans="1:27" ht="17" hidden="1" x14ac:dyDescent="0.3">
      <c r="A36">
        <v>32</v>
      </c>
      <c r="B36" t="s">
        <v>25</v>
      </c>
      <c r="C36" t="s">
        <v>2</v>
      </c>
      <c r="D36" s="47">
        <v>41274</v>
      </c>
      <c r="E36" s="3">
        <f t="shared" si="5"/>
        <v>2012</v>
      </c>
      <c r="F36" s="3">
        <f t="shared" si="6"/>
        <v>12</v>
      </c>
      <c r="G36" s="3">
        <f t="shared" si="7"/>
        <v>31</v>
      </c>
      <c r="H36" s="2">
        <v>90559000000</v>
      </c>
      <c r="I36" s="2">
        <v>86936000000</v>
      </c>
      <c r="J36" s="2">
        <v>1665000000</v>
      </c>
      <c r="K36">
        <v>0</v>
      </c>
      <c r="L36">
        <v>0</v>
      </c>
      <c r="M36" t="s">
        <v>26</v>
      </c>
      <c r="N36" t="s">
        <v>27</v>
      </c>
      <c r="O36" s="6">
        <f t="shared" si="0"/>
        <v>1665000000</v>
      </c>
      <c r="P36" s="6">
        <f t="shared" si="1"/>
        <v>3623000000</v>
      </c>
      <c r="Q36" s="6">
        <f t="shared" si="2"/>
        <v>1958000000</v>
      </c>
      <c r="R36" s="9">
        <f t="shared" si="3"/>
        <v>4.0007067215848235E-2</v>
      </c>
      <c r="S36" s="9">
        <f t="shared" si="4"/>
        <v>2.1621263485683367E-2</v>
      </c>
      <c r="AA36" s="7" t="s">
        <v>75</v>
      </c>
    </row>
    <row r="37" spans="1:27" ht="17" hidden="1" x14ac:dyDescent="0.3">
      <c r="A37">
        <v>33</v>
      </c>
      <c r="B37" t="s">
        <v>25</v>
      </c>
      <c r="C37" t="s">
        <v>5</v>
      </c>
      <c r="D37" s="47">
        <v>41639</v>
      </c>
      <c r="E37" s="3">
        <f t="shared" si="5"/>
        <v>2013</v>
      </c>
      <c r="F37" s="3">
        <f t="shared" si="6"/>
        <v>12</v>
      </c>
      <c r="G37" s="3">
        <f t="shared" si="7"/>
        <v>31</v>
      </c>
      <c r="H37" s="2">
        <v>89804000000</v>
      </c>
      <c r="I37" s="2">
        <v>85915000000</v>
      </c>
      <c r="J37" s="2">
        <v>1759000000</v>
      </c>
      <c r="K37">
        <v>0</v>
      </c>
      <c r="L37">
        <v>0</v>
      </c>
      <c r="M37" t="s">
        <v>26</v>
      </c>
      <c r="N37" t="s">
        <v>27</v>
      </c>
      <c r="O37" s="6">
        <f t="shared" si="0"/>
        <v>1759000000</v>
      </c>
      <c r="P37" s="6">
        <f t="shared" si="1"/>
        <v>3889000000</v>
      </c>
      <c r="Q37" s="6">
        <f t="shared" si="2"/>
        <v>2130000000</v>
      </c>
      <c r="R37" s="9">
        <f t="shared" si="3"/>
        <v>4.330542069395571E-2</v>
      </c>
      <c r="S37" s="9">
        <f t="shared" si="4"/>
        <v>2.3718319896663845E-2</v>
      </c>
      <c r="AA37" s="7" t="s">
        <v>76</v>
      </c>
    </row>
    <row r="38" spans="1:27" ht="17" hidden="1" x14ac:dyDescent="0.3">
      <c r="A38">
        <v>34</v>
      </c>
      <c r="B38" t="s">
        <v>25</v>
      </c>
      <c r="C38" t="s">
        <v>6</v>
      </c>
      <c r="D38" s="47">
        <v>42004</v>
      </c>
      <c r="E38" s="3">
        <f t="shared" si="5"/>
        <v>2014</v>
      </c>
      <c r="F38" s="3">
        <f t="shared" si="6"/>
        <v>12</v>
      </c>
      <c r="G38" s="3">
        <f t="shared" si="7"/>
        <v>31</v>
      </c>
      <c r="H38" s="2">
        <v>81201000000</v>
      </c>
      <c r="I38" s="2">
        <v>76433000000</v>
      </c>
      <c r="J38" s="2">
        <v>1907000000</v>
      </c>
      <c r="K38">
        <v>0</v>
      </c>
      <c r="L38">
        <v>0</v>
      </c>
      <c r="M38" t="s">
        <v>26</v>
      </c>
      <c r="N38" t="s">
        <v>27</v>
      </c>
      <c r="O38" s="6">
        <f t="shared" si="0"/>
        <v>1907000000</v>
      </c>
      <c r="P38" s="6">
        <f t="shared" si="1"/>
        <v>4768000000</v>
      </c>
      <c r="Q38" s="6">
        <f t="shared" si="2"/>
        <v>2861000000</v>
      </c>
      <c r="R38" s="9">
        <f t="shared" si="3"/>
        <v>5.8718488688562998E-2</v>
      </c>
      <c r="S38" s="9">
        <f t="shared" si="4"/>
        <v>3.5233556236992154E-2</v>
      </c>
      <c r="AA38" s="7" t="s">
        <v>78</v>
      </c>
    </row>
    <row r="39" spans="1:27" ht="17" hidden="1" x14ac:dyDescent="0.3">
      <c r="A39">
        <v>35</v>
      </c>
      <c r="B39" t="s">
        <v>25</v>
      </c>
      <c r="C39" t="s">
        <v>7</v>
      </c>
      <c r="D39" s="47">
        <v>42369</v>
      </c>
      <c r="E39" s="3">
        <f t="shared" si="5"/>
        <v>2015</v>
      </c>
      <c r="F39" s="3">
        <f t="shared" si="6"/>
        <v>12</v>
      </c>
      <c r="G39" s="3">
        <f t="shared" si="7"/>
        <v>31</v>
      </c>
      <c r="H39" s="2">
        <v>67702000000</v>
      </c>
      <c r="I39" s="2">
        <v>63682000000</v>
      </c>
      <c r="J39" s="2">
        <v>2010000000</v>
      </c>
      <c r="K39">
        <v>0</v>
      </c>
      <c r="L39">
        <v>0</v>
      </c>
      <c r="M39" t="s">
        <v>26</v>
      </c>
      <c r="N39" t="s">
        <v>27</v>
      </c>
      <c r="O39" s="6">
        <f t="shared" si="0"/>
        <v>2010000000</v>
      </c>
      <c r="P39" s="6">
        <f t="shared" si="1"/>
        <v>4020000000</v>
      </c>
      <c r="Q39" s="6">
        <f t="shared" si="2"/>
        <v>2010000000</v>
      </c>
      <c r="R39" s="9">
        <f t="shared" si="3"/>
        <v>5.9377861806150456E-2</v>
      </c>
      <c r="S39" s="9">
        <f t="shared" si="4"/>
        <v>2.9688930903075242E-2</v>
      </c>
      <c r="AA39" s="7" t="s">
        <v>80</v>
      </c>
    </row>
    <row r="40" spans="1:27" ht="17" hidden="1" x14ac:dyDescent="0.3">
      <c r="A40">
        <v>36</v>
      </c>
      <c r="B40" t="s">
        <v>28</v>
      </c>
      <c r="C40" t="s">
        <v>2</v>
      </c>
      <c r="D40" s="47">
        <v>41274</v>
      </c>
      <c r="E40" s="3">
        <f t="shared" si="5"/>
        <v>2012</v>
      </c>
      <c r="F40" s="3">
        <f t="shared" si="6"/>
        <v>12</v>
      </c>
      <c r="G40" s="3">
        <f t="shared" si="7"/>
        <v>31</v>
      </c>
      <c r="H40" s="2">
        <v>3641390000</v>
      </c>
      <c r="I40" s="2">
        <v>2392091000</v>
      </c>
      <c r="J40" s="2">
        <v>108059000</v>
      </c>
      <c r="K40">
        <v>0</v>
      </c>
      <c r="L40" s="2">
        <v>166876000</v>
      </c>
      <c r="M40" t="s">
        <v>12</v>
      </c>
      <c r="N40" t="s">
        <v>29</v>
      </c>
      <c r="O40" s="6">
        <f t="shared" si="0"/>
        <v>274935000</v>
      </c>
      <c r="P40" s="6">
        <f t="shared" si="1"/>
        <v>1249299000</v>
      </c>
      <c r="Q40" s="6">
        <f t="shared" si="2"/>
        <v>974364000</v>
      </c>
      <c r="R40" s="9">
        <f t="shared" si="3"/>
        <v>0.34308299852528845</v>
      </c>
      <c r="S40" s="9">
        <f t="shared" si="4"/>
        <v>0.26758023721710666</v>
      </c>
      <c r="AA40" s="7" t="s">
        <v>82</v>
      </c>
    </row>
    <row r="41" spans="1:27" ht="17" hidden="1" x14ac:dyDescent="0.3">
      <c r="A41">
        <v>37</v>
      </c>
      <c r="B41" t="s">
        <v>28</v>
      </c>
      <c r="C41" t="s">
        <v>5</v>
      </c>
      <c r="D41" s="47">
        <v>41639</v>
      </c>
      <c r="E41" s="3">
        <f t="shared" si="5"/>
        <v>2013</v>
      </c>
      <c r="F41" s="3">
        <f t="shared" si="6"/>
        <v>12</v>
      </c>
      <c r="G41" s="3">
        <f t="shared" si="7"/>
        <v>31</v>
      </c>
      <c r="H41" s="2">
        <v>4319063000</v>
      </c>
      <c r="I41" s="2">
        <v>2894917000</v>
      </c>
      <c r="J41" s="2">
        <v>109115000</v>
      </c>
      <c r="K41">
        <v>0</v>
      </c>
      <c r="L41" s="2">
        <v>216119000</v>
      </c>
      <c r="M41" t="s">
        <v>12</v>
      </c>
      <c r="N41" t="s">
        <v>29</v>
      </c>
      <c r="O41" s="6">
        <f t="shared" si="0"/>
        <v>325234000</v>
      </c>
      <c r="P41" s="6">
        <f t="shared" si="1"/>
        <v>1424146000</v>
      </c>
      <c r="Q41" s="6">
        <f t="shared" si="2"/>
        <v>1098912000</v>
      </c>
      <c r="R41" s="9">
        <f t="shared" si="3"/>
        <v>0.32973494482483812</v>
      </c>
      <c r="S41" s="9">
        <f t="shared" si="4"/>
        <v>0.25443296381645741</v>
      </c>
      <c r="AA41" s="7" t="s">
        <v>84</v>
      </c>
    </row>
    <row r="42" spans="1:27" ht="17" hidden="1" x14ac:dyDescent="0.3">
      <c r="A42">
        <v>38</v>
      </c>
      <c r="B42" t="s">
        <v>28</v>
      </c>
      <c r="C42" t="s">
        <v>6</v>
      </c>
      <c r="D42" s="47">
        <v>42004</v>
      </c>
      <c r="E42" s="3">
        <f t="shared" si="5"/>
        <v>2014</v>
      </c>
      <c r="F42" s="3">
        <f t="shared" si="6"/>
        <v>12</v>
      </c>
      <c r="G42" s="3">
        <f t="shared" si="7"/>
        <v>31</v>
      </c>
      <c r="H42" s="2">
        <v>5302940000</v>
      </c>
      <c r="I42" s="2">
        <v>3643979000</v>
      </c>
      <c r="J42" s="2">
        <v>247412000</v>
      </c>
      <c r="K42">
        <v>0</v>
      </c>
      <c r="L42" s="2">
        <v>313082000</v>
      </c>
      <c r="M42" t="s">
        <v>12</v>
      </c>
      <c r="N42" t="s">
        <v>29</v>
      </c>
      <c r="O42" s="6">
        <f t="shared" si="0"/>
        <v>560494000</v>
      </c>
      <c r="P42" s="6">
        <f t="shared" si="1"/>
        <v>1658961000</v>
      </c>
      <c r="Q42" s="6">
        <f t="shared" si="2"/>
        <v>1098467000</v>
      </c>
      <c r="R42" s="9">
        <f t="shared" si="3"/>
        <v>0.31283797289805282</v>
      </c>
      <c r="S42" s="9">
        <f t="shared" si="4"/>
        <v>0.20714301877826263</v>
      </c>
      <c r="AA42" s="7" t="s">
        <v>85</v>
      </c>
    </row>
    <row r="43" spans="1:27" ht="17" hidden="1" x14ac:dyDescent="0.3">
      <c r="A43">
        <v>39</v>
      </c>
      <c r="B43" t="s">
        <v>28</v>
      </c>
      <c r="C43" t="s">
        <v>7</v>
      </c>
      <c r="D43" s="47">
        <v>42369</v>
      </c>
      <c r="E43" s="3">
        <f t="shared" si="5"/>
        <v>2015</v>
      </c>
      <c r="F43" s="3">
        <f t="shared" si="6"/>
        <v>12</v>
      </c>
      <c r="G43" s="3">
        <f t="shared" si="7"/>
        <v>31</v>
      </c>
      <c r="H43" s="2">
        <v>6439746000</v>
      </c>
      <c r="I43" s="2">
        <v>4482700000</v>
      </c>
      <c r="J43" s="2">
        <v>203046000</v>
      </c>
      <c r="K43">
        <v>0</v>
      </c>
      <c r="L43" s="2">
        <v>492140000</v>
      </c>
      <c r="M43" t="s">
        <v>12</v>
      </c>
      <c r="N43" t="s">
        <v>29</v>
      </c>
      <c r="O43" s="6">
        <f t="shared" si="0"/>
        <v>695186000</v>
      </c>
      <c r="P43" s="6">
        <f t="shared" si="1"/>
        <v>1957046000</v>
      </c>
      <c r="Q43" s="6">
        <f t="shared" si="2"/>
        <v>1261860000</v>
      </c>
      <c r="R43" s="9">
        <f t="shared" si="3"/>
        <v>0.30390111659683472</v>
      </c>
      <c r="S43" s="9">
        <f t="shared" si="4"/>
        <v>0.19594872220115514</v>
      </c>
      <c r="AA43" s="7" t="s">
        <v>87</v>
      </c>
    </row>
    <row r="44" spans="1:27" ht="17" hidden="1" x14ac:dyDescent="0.3">
      <c r="A44">
        <v>40</v>
      </c>
      <c r="B44" t="s">
        <v>30</v>
      </c>
      <c r="C44" t="s">
        <v>2</v>
      </c>
      <c r="D44" s="47">
        <v>41305</v>
      </c>
      <c r="E44" s="3">
        <f t="shared" si="5"/>
        <v>2013</v>
      </c>
      <c r="F44" s="3">
        <f t="shared" si="6"/>
        <v>1</v>
      </c>
      <c r="G44" s="3">
        <f t="shared" si="7"/>
        <v>31</v>
      </c>
      <c r="H44" s="2">
        <v>2312200000</v>
      </c>
      <c r="I44" s="2">
        <v>238500000</v>
      </c>
      <c r="J44" s="2">
        <v>1081800000</v>
      </c>
      <c r="K44" s="2">
        <v>600000000</v>
      </c>
      <c r="L44" s="2">
        <v>42100000</v>
      </c>
      <c r="M44" t="s">
        <v>12</v>
      </c>
      <c r="N44" t="s">
        <v>22</v>
      </c>
      <c r="O44" s="6">
        <f t="shared" si="0"/>
        <v>1723900000</v>
      </c>
      <c r="P44" s="6">
        <f t="shared" si="1"/>
        <v>2073700000</v>
      </c>
      <c r="Q44" s="6">
        <f t="shared" si="2"/>
        <v>349800000</v>
      </c>
      <c r="R44" s="9">
        <f t="shared" si="3"/>
        <v>0.89685148343568899</v>
      </c>
      <c r="S44" s="9">
        <f t="shared" si="4"/>
        <v>0.15128449096098953</v>
      </c>
      <c r="AA44" s="7" t="s">
        <v>89</v>
      </c>
    </row>
    <row r="45" spans="1:27" ht="17" hidden="1" x14ac:dyDescent="0.3">
      <c r="A45">
        <v>41</v>
      </c>
      <c r="B45" t="s">
        <v>30</v>
      </c>
      <c r="C45" t="s">
        <v>5</v>
      </c>
      <c r="D45" s="47">
        <v>41670</v>
      </c>
      <c r="E45" s="3">
        <f t="shared" si="5"/>
        <v>2014</v>
      </c>
      <c r="F45" s="3">
        <f t="shared" si="6"/>
        <v>1</v>
      </c>
      <c r="G45" s="3">
        <f t="shared" si="7"/>
        <v>31</v>
      </c>
      <c r="H45" s="2">
        <v>2273900000</v>
      </c>
      <c r="I45" s="2">
        <v>274300000</v>
      </c>
      <c r="J45" s="2">
        <v>1054400000</v>
      </c>
      <c r="K45" s="2">
        <v>611100000</v>
      </c>
      <c r="L45" s="2">
        <v>36500000</v>
      </c>
      <c r="M45" t="s">
        <v>12</v>
      </c>
      <c r="N45" t="s">
        <v>22</v>
      </c>
      <c r="O45" s="6">
        <f t="shared" si="0"/>
        <v>1702000000</v>
      </c>
      <c r="P45" s="6">
        <f t="shared" si="1"/>
        <v>1999600000</v>
      </c>
      <c r="Q45" s="6">
        <f t="shared" si="2"/>
        <v>297600000</v>
      </c>
      <c r="R45" s="9">
        <f t="shared" si="3"/>
        <v>0.87937024495360394</v>
      </c>
      <c r="S45" s="9">
        <f t="shared" si="4"/>
        <v>0.1308764677426448</v>
      </c>
      <c r="AA45" s="7" t="s">
        <v>91</v>
      </c>
    </row>
    <row r="46" spans="1:27" ht="17" hidden="1" x14ac:dyDescent="0.3">
      <c r="A46">
        <v>42</v>
      </c>
      <c r="B46" t="s">
        <v>30</v>
      </c>
      <c r="C46" t="s">
        <v>6</v>
      </c>
      <c r="D46" s="47">
        <v>42035</v>
      </c>
      <c r="E46" s="3">
        <f t="shared" si="5"/>
        <v>2015</v>
      </c>
      <c r="F46" s="3">
        <f t="shared" si="6"/>
        <v>1</v>
      </c>
      <c r="G46" s="3">
        <f t="shared" si="7"/>
        <v>31</v>
      </c>
      <c r="H46" s="2">
        <v>2512200000</v>
      </c>
      <c r="I46" s="2">
        <v>342100000</v>
      </c>
      <c r="J46" s="2">
        <v>1281300000</v>
      </c>
      <c r="K46" s="2">
        <v>725200000</v>
      </c>
      <c r="L46" s="2">
        <v>39800000</v>
      </c>
      <c r="M46" t="s">
        <v>12</v>
      </c>
      <c r="N46" t="s">
        <v>22</v>
      </c>
      <c r="O46" s="6">
        <f t="shared" si="0"/>
        <v>2046300000</v>
      </c>
      <c r="P46" s="6">
        <f t="shared" si="1"/>
        <v>2170100000</v>
      </c>
      <c r="Q46" s="6">
        <f t="shared" si="2"/>
        <v>123800000</v>
      </c>
      <c r="R46" s="9">
        <f t="shared" si="3"/>
        <v>0.86382453626303635</v>
      </c>
      <c r="S46" s="9">
        <f t="shared" si="4"/>
        <v>4.9279515962104926E-2</v>
      </c>
      <c r="AA46" s="7" t="s">
        <v>92</v>
      </c>
    </row>
    <row r="47" spans="1:27" ht="17" hidden="1" x14ac:dyDescent="0.3">
      <c r="A47">
        <v>43</v>
      </c>
      <c r="B47" t="s">
        <v>30</v>
      </c>
      <c r="C47" t="s">
        <v>7</v>
      </c>
      <c r="D47" s="47">
        <v>42400</v>
      </c>
      <c r="E47" s="3">
        <f t="shared" si="5"/>
        <v>2016</v>
      </c>
      <c r="F47" s="3">
        <f t="shared" si="6"/>
        <v>1</v>
      </c>
      <c r="G47" s="3">
        <f t="shared" si="7"/>
        <v>31</v>
      </c>
      <c r="H47" s="2">
        <v>2504100000</v>
      </c>
      <c r="I47" s="2">
        <v>370700000</v>
      </c>
      <c r="J47" s="2">
        <v>1308900000</v>
      </c>
      <c r="K47" s="2">
        <v>790000000</v>
      </c>
      <c r="L47" s="2">
        <v>33200000</v>
      </c>
      <c r="M47" t="s">
        <v>12</v>
      </c>
      <c r="N47" t="s">
        <v>22</v>
      </c>
      <c r="O47" s="6">
        <f t="shared" si="0"/>
        <v>2132100000</v>
      </c>
      <c r="P47" s="6">
        <f t="shared" si="1"/>
        <v>2133400000</v>
      </c>
      <c r="Q47" s="6">
        <f t="shared" si="2"/>
        <v>1300000</v>
      </c>
      <c r="R47" s="9">
        <f t="shared" si="3"/>
        <v>0.85196278103909595</v>
      </c>
      <c r="S47" s="9">
        <f t="shared" si="4"/>
        <v>5.1914859630206457E-4</v>
      </c>
      <c r="AA47" s="7" t="s">
        <v>93</v>
      </c>
    </row>
    <row r="48" spans="1:27" ht="17" hidden="1" x14ac:dyDescent="0.3">
      <c r="A48">
        <v>44</v>
      </c>
      <c r="B48" t="s">
        <v>31</v>
      </c>
      <c r="C48" t="s">
        <v>2</v>
      </c>
      <c r="D48" s="47">
        <v>41274</v>
      </c>
      <c r="E48" s="3">
        <f t="shared" si="5"/>
        <v>2012</v>
      </c>
      <c r="F48" s="3">
        <f t="shared" si="6"/>
        <v>12</v>
      </c>
      <c r="G48" s="3">
        <f t="shared" si="7"/>
        <v>31</v>
      </c>
      <c r="H48" s="2">
        <v>5781000000</v>
      </c>
      <c r="I48" s="2">
        <v>3477000000</v>
      </c>
      <c r="J48" s="2">
        <v>443000000</v>
      </c>
      <c r="K48">
        <v>0</v>
      </c>
      <c r="L48" s="2">
        <v>673000000</v>
      </c>
      <c r="M48" t="s">
        <v>32</v>
      </c>
      <c r="N48" t="s">
        <v>33</v>
      </c>
      <c r="O48" s="6">
        <f t="shared" si="0"/>
        <v>1116000000</v>
      </c>
      <c r="P48" s="6">
        <f t="shared" si="1"/>
        <v>2304000000</v>
      </c>
      <c r="Q48" s="6">
        <f t="shared" si="2"/>
        <v>1188000000</v>
      </c>
      <c r="R48" s="9">
        <f t="shared" si="3"/>
        <v>0.39854696419304614</v>
      </c>
      <c r="S48" s="9">
        <f t="shared" si="4"/>
        <v>0.20550077841203945</v>
      </c>
      <c r="AA48" s="7" t="s">
        <v>94</v>
      </c>
    </row>
    <row r="49" spans="1:27" ht="17" hidden="1" x14ac:dyDescent="0.3">
      <c r="A49">
        <v>45</v>
      </c>
      <c r="B49" t="s">
        <v>31</v>
      </c>
      <c r="C49" t="s">
        <v>5</v>
      </c>
      <c r="D49" s="47">
        <v>41639</v>
      </c>
      <c r="E49" s="3">
        <f t="shared" si="5"/>
        <v>2013</v>
      </c>
      <c r="F49" s="3">
        <f t="shared" si="6"/>
        <v>12</v>
      </c>
      <c r="G49" s="3">
        <f t="shared" si="7"/>
        <v>31</v>
      </c>
      <c r="H49" s="2">
        <v>5838000000</v>
      </c>
      <c r="I49" s="2">
        <v>3490000000</v>
      </c>
      <c r="J49" s="2">
        <v>458000000</v>
      </c>
      <c r="K49">
        <v>0</v>
      </c>
      <c r="L49" s="2">
        <v>706000000</v>
      </c>
      <c r="M49" t="s">
        <v>32</v>
      </c>
      <c r="N49" t="s">
        <v>33</v>
      </c>
      <c r="O49" s="6">
        <f t="shared" si="0"/>
        <v>1164000000</v>
      </c>
      <c r="P49" s="6">
        <f t="shared" si="1"/>
        <v>2348000000</v>
      </c>
      <c r="Q49" s="6">
        <f t="shared" si="2"/>
        <v>1184000000</v>
      </c>
      <c r="R49" s="9">
        <f t="shared" si="3"/>
        <v>0.40219253168893454</v>
      </c>
      <c r="S49" s="9">
        <f t="shared" si="4"/>
        <v>0.20280918122644742</v>
      </c>
      <c r="AA49" s="7" t="s">
        <v>96</v>
      </c>
    </row>
    <row r="50" spans="1:27" ht="17" hidden="1" x14ac:dyDescent="0.3">
      <c r="A50">
        <v>46</v>
      </c>
      <c r="B50" t="s">
        <v>31</v>
      </c>
      <c r="C50" t="s">
        <v>6</v>
      </c>
      <c r="D50" s="47">
        <v>42004</v>
      </c>
      <c r="E50" s="3">
        <f t="shared" si="5"/>
        <v>2014</v>
      </c>
      <c r="F50" s="3">
        <f t="shared" si="6"/>
        <v>12</v>
      </c>
      <c r="G50" s="3">
        <f t="shared" si="7"/>
        <v>31</v>
      </c>
      <c r="H50" s="2">
        <v>6053000000</v>
      </c>
      <c r="I50" s="2">
        <v>3586000000</v>
      </c>
      <c r="J50" s="2">
        <v>468000000</v>
      </c>
      <c r="K50">
        <v>0</v>
      </c>
      <c r="L50" s="2">
        <v>745000000</v>
      </c>
      <c r="M50" t="s">
        <v>32</v>
      </c>
      <c r="N50" t="s">
        <v>33</v>
      </c>
      <c r="O50" s="6">
        <f t="shared" si="0"/>
        <v>1213000000</v>
      </c>
      <c r="P50" s="6">
        <f t="shared" si="1"/>
        <v>2467000000</v>
      </c>
      <c r="Q50" s="6">
        <f t="shared" si="2"/>
        <v>1254000000</v>
      </c>
      <c r="R50" s="9">
        <f t="shared" si="3"/>
        <v>0.40756649595242034</v>
      </c>
      <c r="S50" s="9">
        <f t="shared" si="4"/>
        <v>0.20716999834792665</v>
      </c>
      <c r="AA50" s="7" t="s">
        <v>97</v>
      </c>
    </row>
    <row r="51" spans="1:27" ht="17" hidden="1" x14ac:dyDescent="0.3">
      <c r="A51">
        <v>47</v>
      </c>
      <c r="B51" t="s">
        <v>31</v>
      </c>
      <c r="C51" t="s">
        <v>7</v>
      </c>
      <c r="D51" s="47">
        <v>42369</v>
      </c>
      <c r="E51" s="3">
        <f t="shared" si="5"/>
        <v>2015</v>
      </c>
      <c r="F51" s="3">
        <f t="shared" si="6"/>
        <v>12</v>
      </c>
      <c r="G51" s="3">
        <f t="shared" si="7"/>
        <v>31</v>
      </c>
      <c r="H51" s="2">
        <v>6098000000</v>
      </c>
      <c r="I51" s="2">
        <v>3501000000</v>
      </c>
      <c r="J51" s="2">
        <v>542000000</v>
      </c>
      <c r="K51">
        <v>0</v>
      </c>
      <c r="L51" s="2">
        <v>796000000</v>
      </c>
      <c r="M51" t="s">
        <v>32</v>
      </c>
      <c r="N51" t="s">
        <v>33</v>
      </c>
      <c r="O51" s="6">
        <f t="shared" si="0"/>
        <v>1338000000</v>
      </c>
      <c r="P51" s="6">
        <f t="shared" si="1"/>
        <v>2597000000</v>
      </c>
      <c r="Q51" s="6">
        <f t="shared" si="2"/>
        <v>1259000000</v>
      </c>
      <c r="R51" s="9">
        <f t="shared" si="3"/>
        <v>0.42587733683174811</v>
      </c>
      <c r="S51" s="9">
        <f t="shared" si="4"/>
        <v>0.20646113479829453</v>
      </c>
      <c r="AA51" s="7" t="s">
        <v>98</v>
      </c>
    </row>
    <row r="52" spans="1:27" ht="17" hidden="1" x14ac:dyDescent="0.3">
      <c r="A52">
        <v>48</v>
      </c>
      <c r="B52" t="s">
        <v>34</v>
      </c>
      <c r="C52" t="s">
        <v>2</v>
      </c>
      <c r="D52" s="47">
        <v>41274</v>
      </c>
      <c r="E52" s="3">
        <f t="shared" si="5"/>
        <v>2012</v>
      </c>
      <c r="F52" s="3">
        <f t="shared" si="6"/>
        <v>12</v>
      </c>
      <c r="G52" s="3">
        <f t="shared" si="7"/>
        <v>31</v>
      </c>
      <c r="H52" s="2">
        <v>14945000000</v>
      </c>
      <c r="I52" s="2">
        <v>6395000000</v>
      </c>
      <c r="J52" s="2">
        <v>3812000000</v>
      </c>
      <c r="K52">
        <v>0</v>
      </c>
      <c r="L52" s="2">
        <v>1782000000</v>
      </c>
      <c r="M52" t="s">
        <v>32</v>
      </c>
      <c r="N52" t="s">
        <v>35</v>
      </c>
      <c r="O52" s="6">
        <f t="shared" si="0"/>
        <v>5594000000</v>
      </c>
      <c r="P52" s="6">
        <f t="shared" si="1"/>
        <v>8550000000</v>
      </c>
      <c r="Q52" s="6">
        <f t="shared" si="2"/>
        <v>2956000000</v>
      </c>
      <c r="R52" s="9">
        <f t="shared" si="3"/>
        <v>0.57209769153563061</v>
      </c>
      <c r="S52" s="9">
        <f t="shared" si="4"/>
        <v>0.19779190364670457</v>
      </c>
      <c r="AA52" s="7" t="s">
        <v>99</v>
      </c>
    </row>
    <row r="53" spans="1:27" ht="17" hidden="1" x14ac:dyDescent="0.3">
      <c r="A53">
        <v>49</v>
      </c>
      <c r="B53" t="s">
        <v>34</v>
      </c>
      <c r="C53" t="s">
        <v>5</v>
      </c>
      <c r="D53" s="47">
        <v>41639</v>
      </c>
      <c r="E53" s="3">
        <f t="shared" si="5"/>
        <v>2013</v>
      </c>
      <c r="F53" s="3">
        <f t="shared" si="6"/>
        <v>12</v>
      </c>
      <c r="G53" s="3">
        <f t="shared" si="7"/>
        <v>31</v>
      </c>
      <c r="H53" s="2">
        <v>14813500000</v>
      </c>
      <c r="I53" s="2">
        <v>6722300000</v>
      </c>
      <c r="J53" s="2">
        <v>3329800000</v>
      </c>
      <c r="K53">
        <v>0</v>
      </c>
      <c r="L53" s="2">
        <v>1712500000</v>
      </c>
      <c r="M53" t="s">
        <v>32</v>
      </c>
      <c r="N53" t="s">
        <v>35</v>
      </c>
      <c r="O53" s="6">
        <f t="shared" si="0"/>
        <v>5042300000</v>
      </c>
      <c r="P53" s="6">
        <f t="shared" si="1"/>
        <v>8091200000</v>
      </c>
      <c r="Q53" s="6">
        <f t="shared" si="2"/>
        <v>3048900000</v>
      </c>
      <c r="R53" s="9">
        <f t="shared" si="3"/>
        <v>0.54620447564721375</v>
      </c>
      <c r="S53" s="9">
        <f t="shared" si="4"/>
        <v>0.20581901643770883</v>
      </c>
      <c r="AA53" s="7" t="s">
        <v>101</v>
      </c>
    </row>
    <row r="54" spans="1:27" ht="17" hidden="1" x14ac:dyDescent="0.3">
      <c r="A54">
        <v>50</v>
      </c>
      <c r="B54" t="s">
        <v>34</v>
      </c>
      <c r="C54" t="s">
        <v>6</v>
      </c>
      <c r="D54" s="47">
        <v>42004</v>
      </c>
      <c r="E54" s="3">
        <f t="shared" si="5"/>
        <v>2014</v>
      </c>
      <c r="F54" s="3">
        <f t="shared" si="6"/>
        <v>12</v>
      </c>
      <c r="G54" s="3">
        <f t="shared" si="7"/>
        <v>31</v>
      </c>
      <c r="H54" s="2">
        <v>16378600000</v>
      </c>
      <c r="I54" s="2">
        <v>7685700000</v>
      </c>
      <c r="J54" s="2">
        <v>3667900000</v>
      </c>
      <c r="K54">
        <v>0</v>
      </c>
      <c r="L54" s="2">
        <v>1897600000</v>
      </c>
      <c r="M54" t="s">
        <v>32</v>
      </c>
      <c r="N54" t="s">
        <v>35</v>
      </c>
      <c r="O54" s="6">
        <f t="shared" si="0"/>
        <v>5565500000</v>
      </c>
      <c r="P54" s="6">
        <f t="shared" si="1"/>
        <v>8692900000</v>
      </c>
      <c r="Q54" s="6">
        <f t="shared" si="2"/>
        <v>3127400000</v>
      </c>
      <c r="R54" s="9">
        <f t="shared" si="3"/>
        <v>0.53074743873102714</v>
      </c>
      <c r="S54" s="9">
        <f t="shared" si="4"/>
        <v>0.19094428095197391</v>
      </c>
      <c r="AA54" s="7" t="s">
        <v>102</v>
      </c>
    </row>
    <row r="55" spans="1:27" ht="17" hidden="1" x14ac:dyDescent="0.3">
      <c r="A55">
        <v>51</v>
      </c>
      <c r="B55" t="s">
        <v>34</v>
      </c>
      <c r="C55" t="s">
        <v>7</v>
      </c>
      <c r="D55" s="47">
        <v>42369</v>
      </c>
      <c r="E55" s="3">
        <f t="shared" si="5"/>
        <v>2015</v>
      </c>
      <c r="F55" s="3">
        <f t="shared" si="6"/>
        <v>12</v>
      </c>
      <c r="G55" s="3">
        <f t="shared" si="7"/>
        <v>31</v>
      </c>
      <c r="H55" s="2">
        <v>16453200000</v>
      </c>
      <c r="I55" s="2">
        <v>7433500000</v>
      </c>
      <c r="J55" s="2">
        <v>3676500000</v>
      </c>
      <c r="K55">
        <v>0</v>
      </c>
      <c r="L55" s="2">
        <v>2009700000</v>
      </c>
      <c r="M55" t="s">
        <v>32</v>
      </c>
      <c r="N55" t="s">
        <v>35</v>
      </c>
      <c r="O55" s="6">
        <f t="shared" si="0"/>
        <v>5686200000</v>
      </c>
      <c r="P55" s="6">
        <f t="shared" si="1"/>
        <v>9019700000</v>
      </c>
      <c r="Q55" s="6">
        <f t="shared" si="2"/>
        <v>3333500000</v>
      </c>
      <c r="R55" s="9">
        <f t="shared" si="3"/>
        <v>0.54820338900639387</v>
      </c>
      <c r="S55" s="9">
        <f t="shared" si="4"/>
        <v>0.20260496438382808</v>
      </c>
      <c r="AA55" s="7" t="s">
        <v>103</v>
      </c>
    </row>
    <row r="56" spans="1:27" ht="17" hidden="1" x14ac:dyDescent="0.3">
      <c r="A56">
        <v>52</v>
      </c>
      <c r="B56" t="s">
        <v>36</v>
      </c>
      <c r="C56" t="s">
        <v>2</v>
      </c>
      <c r="D56" s="47">
        <v>41274</v>
      </c>
      <c r="E56" s="3">
        <f t="shared" si="5"/>
        <v>2012</v>
      </c>
      <c r="F56" s="3">
        <f t="shared" si="6"/>
        <v>12</v>
      </c>
      <c r="G56" s="3">
        <f t="shared" si="7"/>
        <v>31</v>
      </c>
      <c r="H56" s="2">
        <v>25364000000</v>
      </c>
      <c r="I56" s="2">
        <v>17074000000</v>
      </c>
      <c r="J56">
        <v>0</v>
      </c>
      <c r="K56">
        <v>0</v>
      </c>
      <c r="L56" s="2">
        <v>3727000000</v>
      </c>
      <c r="M56" t="s">
        <v>37</v>
      </c>
      <c r="N56" t="s">
        <v>38</v>
      </c>
      <c r="O56" s="6">
        <f t="shared" si="0"/>
        <v>3727000000</v>
      </c>
      <c r="P56" s="6">
        <f t="shared" si="1"/>
        <v>8290000000</v>
      </c>
      <c r="Q56" s="6">
        <f t="shared" si="2"/>
        <v>4563000000</v>
      </c>
      <c r="R56" s="9">
        <f t="shared" si="3"/>
        <v>0.32684119224097141</v>
      </c>
      <c r="S56" s="9">
        <f t="shared" si="4"/>
        <v>0.17990064658571203</v>
      </c>
      <c r="AA56" s="7" t="s">
        <v>105</v>
      </c>
    </row>
    <row r="57" spans="1:27" ht="17" hidden="1" x14ac:dyDescent="0.3">
      <c r="A57">
        <v>53</v>
      </c>
      <c r="B57" t="s">
        <v>36</v>
      </c>
      <c r="C57" t="s">
        <v>5</v>
      </c>
      <c r="D57" s="47">
        <v>41639</v>
      </c>
      <c r="E57" s="3">
        <f t="shared" si="5"/>
        <v>2013</v>
      </c>
      <c r="F57" s="3">
        <f t="shared" si="6"/>
        <v>12</v>
      </c>
      <c r="G57" s="3">
        <f t="shared" si="7"/>
        <v>31</v>
      </c>
      <c r="H57" s="2">
        <v>23939000000</v>
      </c>
      <c r="I57" s="2">
        <v>15341000000</v>
      </c>
      <c r="J57">
        <v>0</v>
      </c>
      <c r="K57">
        <v>0</v>
      </c>
      <c r="L57" s="2">
        <v>3489000000</v>
      </c>
      <c r="M57" t="s">
        <v>37</v>
      </c>
      <c r="N57" t="s">
        <v>38</v>
      </c>
      <c r="O57" s="6">
        <f t="shared" si="0"/>
        <v>3489000000</v>
      </c>
      <c r="P57" s="6">
        <f t="shared" si="1"/>
        <v>8598000000</v>
      </c>
      <c r="Q57" s="6">
        <f t="shared" si="2"/>
        <v>5109000000</v>
      </c>
      <c r="R57" s="9">
        <f t="shared" si="3"/>
        <v>0.35916287230043031</v>
      </c>
      <c r="S57" s="9">
        <f t="shared" si="4"/>
        <v>0.21341743598312377</v>
      </c>
      <c r="AA57" s="7" t="s">
        <v>106</v>
      </c>
    </row>
    <row r="58" spans="1:27" ht="17" hidden="1" x14ac:dyDescent="0.3">
      <c r="A58">
        <v>54</v>
      </c>
      <c r="B58" t="s">
        <v>36</v>
      </c>
      <c r="C58" t="s">
        <v>6</v>
      </c>
      <c r="D58" s="47">
        <v>42004</v>
      </c>
      <c r="E58" s="3">
        <f t="shared" si="5"/>
        <v>2014</v>
      </c>
      <c r="F58" s="3">
        <f t="shared" si="6"/>
        <v>12</v>
      </c>
      <c r="G58" s="3">
        <f t="shared" si="7"/>
        <v>31</v>
      </c>
      <c r="H58" s="2">
        <v>22728000000</v>
      </c>
      <c r="I58" s="2">
        <v>14373000000</v>
      </c>
      <c r="J58">
        <v>0</v>
      </c>
      <c r="K58">
        <v>0</v>
      </c>
      <c r="L58" s="2">
        <v>3547000000</v>
      </c>
      <c r="M58" t="s">
        <v>37</v>
      </c>
      <c r="N58" t="s">
        <v>38</v>
      </c>
      <c r="O58" s="6">
        <f t="shared" si="0"/>
        <v>3547000000</v>
      </c>
      <c r="P58" s="6">
        <f t="shared" si="1"/>
        <v>8355000000</v>
      </c>
      <c r="Q58" s="6">
        <f t="shared" si="2"/>
        <v>4808000000</v>
      </c>
      <c r="R58" s="9">
        <f t="shared" si="3"/>
        <v>0.36760823653643082</v>
      </c>
      <c r="S58" s="9">
        <f t="shared" si="4"/>
        <v>0.21154523055262231</v>
      </c>
      <c r="AA58" s="7" t="s">
        <v>108</v>
      </c>
    </row>
    <row r="59" spans="1:27" ht="17" hidden="1" x14ac:dyDescent="0.3">
      <c r="A59">
        <v>55</v>
      </c>
      <c r="B59" t="s">
        <v>36</v>
      </c>
      <c r="C59" t="s">
        <v>7</v>
      </c>
      <c r="D59" s="47">
        <v>42369</v>
      </c>
      <c r="E59" s="3">
        <f t="shared" si="5"/>
        <v>2015</v>
      </c>
      <c r="F59" s="3">
        <f t="shared" si="6"/>
        <v>12</v>
      </c>
      <c r="G59" s="3">
        <f t="shared" si="7"/>
        <v>31</v>
      </c>
      <c r="H59" s="2">
        <v>20872000000</v>
      </c>
      <c r="I59" s="2">
        <v>13049000000</v>
      </c>
      <c r="J59">
        <v>0</v>
      </c>
      <c r="K59">
        <v>0</v>
      </c>
      <c r="L59" s="2">
        <v>3672000000</v>
      </c>
      <c r="M59" t="s">
        <v>37</v>
      </c>
      <c r="N59" t="s">
        <v>38</v>
      </c>
      <c r="O59" s="6">
        <f t="shared" si="0"/>
        <v>3672000000</v>
      </c>
      <c r="P59" s="6">
        <f t="shared" si="1"/>
        <v>7823000000</v>
      </c>
      <c r="Q59" s="6">
        <f t="shared" si="2"/>
        <v>4151000000</v>
      </c>
      <c r="R59" s="9">
        <f t="shared" si="3"/>
        <v>0.3748083556918359</v>
      </c>
      <c r="S59" s="9">
        <f t="shared" si="4"/>
        <v>0.19887888079724031</v>
      </c>
      <c r="AA59" s="7" t="s">
        <v>109</v>
      </c>
    </row>
    <row r="60" spans="1:27" ht="17" hidden="1" x14ac:dyDescent="0.3">
      <c r="A60">
        <v>56</v>
      </c>
      <c r="B60" t="s">
        <v>39</v>
      </c>
      <c r="C60" t="s">
        <v>2</v>
      </c>
      <c r="D60" s="47">
        <v>41274</v>
      </c>
      <c r="E60" s="3">
        <f t="shared" si="5"/>
        <v>2012</v>
      </c>
      <c r="F60" s="3">
        <f t="shared" si="6"/>
        <v>12</v>
      </c>
      <c r="G60" s="3">
        <f t="shared" si="7"/>
        <v>31</v>
      </c>
      <c r="H60" s="2">
        <v>71214000000</v>
      </c>
      <c r="I60" s="2">
        <v>37745000000</v>
      </c>
      <c r="J60" s="2">
        <v>21491000000</v>
      </c>
      <c r="K60">
        <v>0</v>
      </c>
      <c r="L60">
        <v>0</v>
      </c>
      <c r="M60" t="s">
        <v>37</v>
      </c>
      <c r="N60" t="s">
        <v>40</v>
      </c>
      <c r="O60" s="6">
        <f t="shared" si="0"/>
        <v>21491000000</v>
      </c>
      <c r="P60" s="6">
        <f t="shared" si="1"/>
        <v>33469000000</v>
      </c>
      <c r="Q60" s="6">
        <f t="shared" si="2"/>
        <v>11978000000</v>
      </c>
      <c r="R60" s="9">
        <f t="shared" si="3"/>
        <v>0.46997781335130728</v>
      </c>
      <c r="S60" s="9">
        <f t="shared" si="4"/>
        <v>0.16819726458280676</v>
      </c>
      <c r="AA60" s="7" t="s">
        <v>110</v>
      </c>
    </row>
    <row r="61" spans="1:27" ht="17" hidden="1" x14ac:dyDescent="0.3">
      <c r="A61">
        <v>57</v>
      </c>
      <c r="B61" t="s">
        <v>39</v>
      </c>
      <c r="C61" t="s">
        <v>5</v>
      </c>
      <c r="D61" s="47">
        <v>41639</v>
      </c>
      <c r="E61" s="3">
        <f t="shared" si="5"/>
        <v>2013</v>
      </c>
      <c r="F61" s="3">
        <f t="shared" si="6"/>
        <v>12</v>
      </c>
      <c r="G61" s="3">
        <f t="shared" si="7"/>
        <v>31</v>
      </c>
      <c r="H61" s="2">
        <v>68874000000</v>
      </c>
      <c r="I61" s="2">
        <v>34660000000</v>
      </c>
      <c r="J61" s="2">
        <v>22005000000</v>
      </c>
      <c r="K61">
        <v>0</v>
      </c>
      <c r="L61">
        <v>0</v>
      </c>
      <c r="M61" t="s">
        <v>37</v>
      </c>
      <c r="N61" t="s">
        <v>40</v>
      </c>
      <c r="O61" s="6">
        <f t="shared" si="0"/>
        <v>22005000000</v>
      </c>
      <c r="P61" s="6">
        <f t="shared" si="1"/>
        <v>34214000000</v>
      </c>
      <c r="Q61" s="6">
        <f t="shared" si="2"/>
        <v>12209000000</v>
      </c>
      <c r="R61" s="9">
        <f t="shared" si="3"/>
        <v>0.49676220344397015</v>
      </c>
      <c r="S61" s="9">
        <f t="shared" si="4"/>
        <v>0.17726573162586753</v>
      </c>
      <c r="AA61" s="7" t="s">
        <v>112</v>
      </c>
    </row>
    <row r="62" spans="1:27" ht="17" hidden="1" x14ac:dyDescent="0.3">
      <c r="A62">
        <v>58</v>
      </c>
      <c r="B62" t="s">
        <v>39</v>
      </c>
      <c r="C62" t="s">
        <v>6</v>
      </c>
      <c r="D62" s="47">
        <v>42004</v>
      </c>
      <c r="E62" s="3">
        <f t="shared" si="5"/>
        <v>2014</v>
      </c>
      <c r="F62" s="3">
        <f t="shared" si="6"/>
        <v>12</v>
      </c>
      <c r="G62" s="3">
        <f t="shared" si="7"/>
        <v>31</v>
      </c>
      <c r="H62" s="2">
        <v>64406000000</v>
      </c>
      <c r="I62" s="2">
        <v>33611000000</v>
      </c>
      <c r="J62" s="2">
        <v>18491000000</v>
      </c>
      <c r="K62">
        <v>0</v>
      </c>
      <c r="L62">
        <v>0</v>
      </c>
      <c r="M62" t="s">
        <v>37</v>
      </c>
      <c r="N62" t="s">
        <v>40</v>
      </c>
      <c r="O62" s="6">
        <f t="shared" si="0"/>
        <v>18491000000</v>
      </c>
      <c r="P62" s="6">
        <f t="shared" si="1"/>
        <v>30795000000</v>
      </c>
      <c r="Q62" s="6">
        <f t="shared" si="2"/>
        <v>12304000000</v>
      </c>
      <c r="R62" s="9">
        <f t="shared" si="3"/>
        <v>0.47813868273142257</v>
      </c>
      <c r="S62" s="9">
        <f t="shared" si="4"/>
        <v>0.19103810204018259</v>
      </c>
      <c r="AA62" s="7" t="s">
        <v>113</v>
      </c>
    </row>
    <row r="63" spans="1:27" ht="17" hidden="1" x14ac:dyDescent="0.3">
      <c r="A63">
        <v>59</v>
      </c>
      <c r="B63" t="s">
        <v>39</v>
      </c>
      <c r="C63" t="s">
        <v>7</v>
      </c>
      <c r="D63" s="47">
        <v>42369</v>
      </c>
      <c r="E63" s="3">
        <f t="shared" si="5"/>
        <v>2015</v>
      </c>
      <c r="F63" s="3">
        <f t="shared" si="6"/>
        <v>12</v>
      </c>
      <c r="G63" s="3">
        <f t="shared" si="7"/>
        <v>31</v>
      </c>
      <c r="H63" s="2">
        <v>58327000000</v>
      </c>
      <c r="I63" s="2">
        <v>36581000000</v>
      </c>
      <c r="J63" s="2">
        <v>16417000000</v>
      </c>
      <c r="K63">
        <v>0</v>
      </c>
      <c r="L63">
        <v>0</v>
      </c>
      <c r="M63" t="s">
        <v>37</v>
      </c>
      <c r="N63" t="s">
        <v>40</v>
      </c>
      <c r="O63" s="6">
        <f t="shared" si="0"/>
        <v>16417000000</v>
      </c>
      <c r="P63" s="6">
        <f t="shared" si="1"/>
        <v>21746000000</v>
      </c>
      <c r="Q63" s="6">
        <f t="shared" si="2"/>
        <v>5329000000</v>
      </c>
      <c r="R63" s="9">
        <f t="shared" si="3"/>
        <v>0.37282905001114408</v>
      </c>
      <c r="S63" s="9">
        <f t="shared" si="4"/>
        <v>9.1364205256570713E-2</v>
      </c>
      <c r="AA63" s="7" t="s">
        <v>115</v>
      </c>
    </row>
    <row r="64" spans="1:27" ht="17" hidden="1" x14ac:dyDescent="0.3">
      <c r="A64">
        <v>60</v>
      </c>
      <c r="B64" t="s">
        <v>41</v>
      </c>
      <c r="C64" t="s">
        <v>2</v>
      </c>
      <c r="D64" s="47">
        <v>41274</v>
      </c>
      <c r="E64" s="3">
        <f t="shared" si="5"/>
        <v>2012</v>
      </c>
      <c r="F64" s="3">
        <f t="shared" si="6"/>
        <v>12</v>
      </c>
      <c r="G64" s="3">
        <f t="shared" si="7"/>
        <v>31</v>
      </c>
      <c r="H64" s="2">
        <v>958511000</v>
      </c>
      <c r="I64" s="2">
        <v>386355000</v>
      </c>
      <c r="J64" s="2">
        <v>61732000</v>
      </c>
      <c r="K64">
        <v>0</v>
      </c>
      <c r="L64" s="2">
        <v>325173000</v>
      </c>
      <c r="M64" t="s">
        <v>42</v>
      </c>
      <c r="N64" t="s">
        <v>43</v>
      </c>
      <c r="O64" s="6">
        <f t="shared" si="0"/>
        <v>386905000</v>
      </c>
      <c r="P64" s="6">
        <f t="shared" si="1"/>
        <v>572156000</v>
      </c>
      <c r="Q64" s="6">
        <f t="shared" si="2"/>
        <v>185251000</v>
      </c>
      <c r="R64" s="9">
        <f t="shared" si="3"/>
        <v>0.59692168373654553</v>
      </c>
      <c r="S64" s="9">
        <f t="shared" si="4"/>
        <v>0.19326956080837884</v>
      </c>
      <c r="AA64" s="7" t="s">
        <v>116</v>
      </c>
    </row>
    <row r="65" spans="1:27" ht="17" hidden="1" x14ac:dyDescent="0.3">
      <c r="A65">
        <v>61</v>
      </c>
      <c r="B65" t="s">
        <v>41</v>
      </c>
      <c r="C65" t="s">
        <v>5</v>
      </c>
      <c r="D65" s="47">
        <v>41639</v>
      </c>
      <c r="E65" s="3">
        <f t="shared" si="5"/>
        <v>2013</v>
      </c>
      <c r="F65" s="3">
        <f t="shared" si="6"/>
        <v>12</v>
      </c>
      <c r="G65" s="3">
        <f t="shared" si="7"/>
        <v>31</v>
      </c>
      <c r="H65" s="2">
        <v>974053000</v>
      </c>
      <c r="I65" s="2">
        <v>380051000</v>
      </c>
      <c r="J65" s="2">
        <v>53073000</v>
      </c>
      <c r="K65">
        <v>0</v>
      </c>
      <c r="L65" s="2">
        <v>291910000</v>
      </c>
      <c r="M65" t="s">
        <v>42</v>
      </c>
      <c r="N65" t="s">
        <v>43</v>
      </c>
      <c r="O65" s="6">
        <f t="shared" si="0"/>
        <v>344983000</v>
      </c>
      <c r="P65" s="6">
        <f t="shared" si="1"/>
        <v>594002000</v>
      </c>
      <c r="Q65" s="6">
        <f t="shared" si="2"/>
        <v>249019000</v>
      </c>
      <c r="R65" s="9">
        <f t="shared" si="3"/>
        <v>0.6098251327186508</v>
      </c>
      <c r="S65" s="9">
        <f t="shared" si="4"/>
        <v>0.25565241316437609</v>
      </c>
      <c r="AA65" s="7" t="s">
        <v>118</v>
      </c>
    </row>
    <row r="66" spans="1:27" ht="17" hidden="1" x14ac:dyDescent="0.3">
      <c r="A66">
        <v>62</v>
      </c>
      <c r="B66" t="s">
        <v>41</v>
      </c>
      <c r="C66" t="s">
        <v>6</v>
      </c>
      <c r="D66" s="47">
        <v>42004</v>
      </c>
      <c r="E66" s="3">
        <f t="shared" si="5"/>
        <v>2014</v>
      </c>
      <c r="F66" s="3">
        <f t="shared" si="6"/>
        <v>12</v>
      </c>
      <c r="G66" s="3">
        <f t="shared" si="7"/>
        <v>31</v>
      </c>
      <c r="H66" s="2">
        <v>984363000</v>
      </c>
      <c r="I66" s="2">
        <v>380964000</v>
      </c>
      <c r="J66" s="2">
        <v>56621000</v>
      </c>
      <c r="K66">
        <v>0</v>
      </c>
      <c r="L66" s="2">
        <v>282608000</v>
      </c>
      <c r="M66" t="s">
        <v>42</v>
      </c>
      <c r="N66" t="s">
        <v>43</v>
      </c>
      <c r="O66" s="6">
        <f t="shared" si="0"/>
        <v>339229000</v>
      </c>
      <c r="P66" s="6">
        <f t="shared" si="1"/>
        <v>603399000</v>
      </c>
      <c r="Q66" s="6">
        <f t="shared" si="2"/>
        <v>264170000</v>
      </c>
      <c r="R66" s="9">
        <f t="shared" si="3"/>
        <v>0.61298423447447736</v>
      </c>
      <c r="S66" s="9">
        <f t="shared" si="4"/>
        <v>0.2683664461179463</v>
      </c>
      <c r="AA66" s="7" t="s">
        <v>119</v>
      </c>
    </row>
    <row r="67" spans="1:27" ht="17" hidden="1" x14ac:dyDescent="0.3">
      <c r="A67">
        <v>63</v>
      </c>
      <c r="B67" t="s">
        <v>41</v>
      </c>
      <c r="C67" t="s">
        <v>7</v>
      </c>
      <c r="D67" s="47">
        <v>42369</v>
      </c>
      <c r="E67" s="3">
        <f t="shared" si="5"/>
        <v>2015</v>
      </c>
      <c r="F67" s="3">
        <f t="shared" si="6"/>
        <v>12</v>
      </c>
      <c r="G67" s="3">
        <f t="shared" si="7"/>
        <v>31</v>
      </c>
      <c r="H67" s="2">
        <v>981310000</v>
      </c>
      <c r="I67" s="2">
        <v>365248000</v>
      </c>
      <c r="J67" s="2">
        <v>53546000</v>
      </c>
      <c r="K67">
        <v>0</v>
      </c>
      <c r="L67" s="2">
        <v>306301000</v>
      </c>
      <c r="M67" t="s">
        <v>42</v>
      </c>
      <c r="N67" t="s">
        <v>43</v>
      </c>
      <c r="O67" s="6">
        <f t="shared" si="0"/>
        <v>359847000</v>
      </c>
      <c r="P67" s="6">
        <f t="shared" si="1"/>
        <v>616062000</v>
      </c>
      <c r="Q67" s="6">
        <f t="shared" si="2"/>
        <v>256215000</v>
      </c>
      <c r="R67" s="9">
        <f t="shared" si="3"/>
        <v>0.62779549785490829</v>
      </c>
      <c r="S67" s="9">
        <f t="shared" si="4"/>
        <v>0.26109486298926943</v>
      </c>
      <c r="AA67" s="7" t="s">
        <v>121</v>
      </c>
    </row>
    <row r="68" spans="1:27" ht="17" hidden="1" x14ac:dyDescent="0.3">
      <c r="A68">
        <v>64</v>
      </c>
      <c r="B68" t="s">
        <v>44</v>
      </c>
      <c r="C68" t="s">
        <v>2</v>
      </c>
      <c r="D68" s="47">
        <v>41639</v>
      </c>
      <c r="E68" s="3">
        <f t="shared" si="5"/>
        <v>2013</v>
      </c>
      <c r="F68" s="3">
        <f t="shared" si="6"/>
        <v>12</v>
      </c>
      <c r="G68" s="3">
        <f t="shared" si="7"/>
        <v>31</v>
      </c>
      <c r="H68" s="2">
        <v>9047657000</v>
      </c>
      <c r="I68" s="2">
        <v>6709936000</v>
      </c>
      <c r="J68">
        <v>0</v>
      </c>
      <c r="K68">
        <v>0</v>
      </c>
      <c r="L68" s="2">
        <v>1470287000</v>
      </c>
      <c r="M68" t="s">
        <v>37</v>
      </c>
      <c r="N68" t="s">
        <v>45</v>
      </c>
      <c r="O68" s="6">
        <f t="shared" ref="O68:O131" si="8">SUM(J68:L68)</f>
        <v>1470287000</v>
      </c>
      <c r="P68" s="6">
        <f t="shared" ref="P68:P131" si="9">H68-I68</f>
        <v>2337721000</v>
      </c>
      <c r="Q68" s="6">
        <f t="shared" ref="Q68:Q131" si="10">P68-SUM(J68:L68)</f>
        <v>867434000</v>
      </c>
      <c r="R68" s="9">
        <f t="shared" ref="R68:R131" si="11">1-(I68/H68)</f>
        <v>0.25837860564342796</v>
      </c>
      <c r="S68" s="9">
        <f t="shared" ref="S68:S131" si="12">Q68/H68</f>
        <v>9.5873882044821113E-2</v>
      </c>
      <c r="AA68" s="7" t="s">
        <v>122</v>
      </c>
    </row>
    <row r="69" spans="1:27" ht="17" hidden="1" x14ac:dyDescent="0.3">
      <c r="A69">
        <v>65</v>
      </c>
      <c r="B69" t="s">
        <v>44</v>
      </c>
      <c r="C69" t="s">
        <v>5</v>
      </c>
      <c r="D69" s="47">
        <v>42004</v>
      </c>
      <c r="E69" s="3">
        <f t="shared" ref="E69:E132" si="13">YEAR(D69)</f>
        <v>2014</v>
      </c>
      <c r="F69" s="3">
        <f t="shared" ref="F69:F132" si="14">MONTH(D69)</f>
        <v>12</v>
      </c>
      <c r="G69" s="3">
        <f t="shared" ref="G69:G132" si="15">DAY(D69)</f>
        <v>31</v>
      </c>
      <c r="H69" s="2">
        <v>10381653000</v>
      </c>
      <c r="I69" s="2">
        <v>8093563000</v>
      </c>
      <c r="J69">
        <v>0</v>
      </c>
      <c r="K69">
        <v>0</v>
      </c>
      <c r="L69" s="2">
        <v>1485558000</v>
      </c>
      <c r="M69" t="s">
        <v>37</v>
      </c>
      <c r="N69" t="s">
        <v>45</v>
      </c>
      <c r="O69" s="6">
        <f t="shared" si="8"/>
        <v>1485558000</v>
      </c>
      <c r="P69" s="6">
        <f t="shared" si="9"/>
        <v>2288090000</v>
      </c>
      <c r="Q69" s="6">
        <f t="shared" si="10"/>
        <v>802532000</v>
      </c>
      <c r="R69" s="9">
        <f t="shared" si="11"/>
        <v>0.22039746464267296</v>
      </c>
      <c r="S69" s="9">
        <f t="shared" si="12"/>
        <v>7.7302911203061792E-2</v>
      </c>
      <c r="AA69" s="7" t="s">
        <v>124</v>
      </c>
    </row>
    <row r="70" spans="1:27" ht="17" hidden="1" x14ac:dyDescent="0.3">
      <c r="A70">
        <v>66</v>
      </c>
      <c r="B70" t="s">
        <v>44</v>
      </c>
      <c r="C70" t="s">
        <v>6</v>
      </c>
      <c r="D70" s="47">
        <v>42369</v>
      </c>
      <c r="E70" s="3">
        <f t="shared" si="13"/>
        <v>2015</v>
      </c>
      <c r="F70" s="3">
        <f t="shared" si="14"/>
        <v>12</v>
      </c>
      <c r="G70" s="3">
        <f t="shared" si="15"/>
        <v>31</v>
      </c>
      <c r="H70" s="2">
        <v>10325494000</v>
      </c>
      <c r="I70" s="2">
        <v>8666624000</v>
      </c>
      <c r="J70">
        <v>0</v>
      </c>
      <c r="K70">
        <v>0</v>
      </c>
      <c r="L70" s="2">
        <v>1402573000</v>
      </c>
      <c r="M70" t="s">
        <v>37</v>
      </c>
      <c r="N70" t="s">
        <v>45</v>
      </c>
      <c r="O70" s="6">
        <f t="shared" si="8"/>
        <v>1402573000</v>
      </c>
      <c r="P70" s="6">
        <f t="shared" si="9"/>
        <v>1658870000</v>
      </c>
      <c r="Q70" s="6">
        <f t="shared" si="10"/>
        <v>256297000</v>
      </c>
      <c r="R70" s="9">
        <f t="shared" si="11"/>
        <v>0.16065768862971597</v>
      </c>
      <c r="S70" s="9">
        <f t="shared" si="12"/>
        <v>2.4821766396842609E-2</v>
      </c>
      <c r="AA70" s="7" t="s">
        <v>125</v>
      </c>
    </row>
    <row r="71" spans="1:27" ht="17" hidden="1" x14ac:dyDescent="0.3">
      <c r="A71">
        <v>67</v>
      </c>
      <c r="B71" t="s">
        <v>44</v>
      </c>
      <c r="C71" t="s">
        <v>7</v>
      </c>
      <c r="D71" s="47">
        <v>42735</v>
      </c>
      <c r="E71" s="3">
        <f t="shared" si="13"/>
        <v>2016</v>
      </c>
      <c r="F71" s="3">
        <f t="shared" si="14"/>
        <v>12</v>
      </c>
      <c r="G71" s="3">
        <f t="shared" si="15"/>
        <v>31</v>
      </c>
      <c r="H71" s="2">
        <v>7531780000</v>
      </c>
      <c r="I71" s="2">
        <v>5251228000</v>
      </c>
      <c r="J71">
        <v>0</v>
      </c>
      <c r="K71">
        <v>0</v>
      </c>
      <c r="L71" s="2">
        <v>1351314000</v>
      </c>
      <c r="M71" t="s">
        <v>37</v>
      </c>
      <c r="N71" t="s">
        <v>45</v>
      </c>
      <c r="O71" s="6">
        <f t="shared" si="8"/>
        <v>1351314000</v>
      </c>
      <c r="P71" s="6">
        <f t="shared" si="9"/>
        <v>2280552000</v>
      </c>
      <c r="Q71" s="6">
        <f t="shared" si="10"/>
        <v>929238000</v>
      </c>
      <c r="R71" s="9">
        <f t="shared" si="11"/>
        <v>0.30279057540183063</v>
      </c>
      <c r="S71" s="9">
        <f t="shared" si="12"/>
        <v>0.12337561638815792</v>
      </c>
      <c r="AA71" s="7" t="s">
        <v>127</v>
      </c>
    </row>
    <row r="72" spans="1:27" ht="17" hidden="1" x14ac:dyDescent="0.3">
      <c r="A72">
        <v>72</v>
      </c>
      <c r="B72" t="s">
        <v>46</v>
      </c>
      <c r="C72" t="s">
        <v>2</v>
      </c>
      <c r="D72" s="47">
        <v>41274</v>
      </c>
      <c r="E72" s="3">
        <f t="shared" si="13"/>
        <v>2012</v>
      </c>
      <c r="F72" s="3">
        <f t="shared" si="14"/>
        <v>12</v>
      </c>
      <c r="G72" s="3">
        <f t="shared" si="15"/>
        <v>31</v>
      </c>
      <c r="H72" s="2">
        <v>1373947000</v>
      </c>
      <c r="I72" s="2">
        <v>529900000</v>
      </c>
      <c r="J72" s="2">
        <v>433448000</v>
      </c>
      <c r="K72" s="2">
        <v>74744000</v>
      </c>
      <c r="L72" s="2">
        <v>20962000</v>
      </c>
      <c r="M72" t="s">
        <v>12</v>
      </c>
      <c r="N72" t="s">
        <v>47</v>
      </c>
      <c r="O72" s="6">
        <f t="shared" si="8"/>
        <v>529154000</v>
      </c>
      <c r="P72" s="6">
        <f t="shared" si="9"/>
        <v>844047000</v>
      </c>
      <c r="Q72" s="6">
        <f t="shared" si="10"/>
        <v>314893000</v>
      </c>
      <c r="R72" s="9">
        <f t="shared" si="11"/>
        <v>0.61432282322389442</v>
      </c>
      <c r="S72" s="9">
        <f t="shared" si="12"/>
        <v>0.2291886077119423</v>
      </c>
      <c r="AA72" s="7" t="s">
        <v>129</v>
      </c>
    </row>
    <row r="73" spans="1:27" ht="17" hidden="1" x14ac:dyDescent="0.3">
      <c r="A73">
        <v>73</v>
      </c>
      <c r="B73" t="s">
        <v>46</v>
      </c>
      <c r="C73" t="s">
        <v>5</v>
      </c>
      <c r="D73" s="47">
        <v>41639</v>
      </c>
      <c r="E73" s="3">
        <f t="shared" si="13"/>
        <v>2013</v>
      </c>
      <c r="F73" s="3">
        <f t="shared" si="14"/>
        <v>12</v>
      </c>
      <c r="G73" s="3">
        <f t="shared" si="15"/>
        <v>31</v>
      </c>
      <c r="H73" s="2">
        <v>1577922000</v>
      </c>
      <c r="I73" s="2">
        <v>511087000</v>
      </c>
      <c r="J73" s="2">
        <v>535598000</v>
      </c>
      <c r="K73" s="2">
        <v>93879000</v>
      </c>
      <c r="L73" s="2">
        <v>21547000</v>
      </c>
      <c r="M73" t="s">
        <v>12</v>
      </c>
      <c r="N73" t="s">
        <v>47</v>
      </c>
      <c r="O73" s="6">
        <f t="shared" si="8"/>
        <v>651024000</v>
      </c>
      <c r="P73" s="6">
        <f t="shared" si="9"/>
        <v>1066835000</v>
      </c>
      <c r="Q73" s="6">
        <f t="shared" si="10"/>
        <v>415811000</v>
      </c>
      <c r="R73" s="9">
        <f t="shared" si="11"/>
        <v>0.67610122680335283</v>
      </c>
      <c r="S73" s="9">
        <f t="shared" si="12"/>
        <v>0.26351809531776604</v>
      </c>
      <c r="AA73" s="7" t="s">
        <v>131</v>
      </c>
    </row>
    <row r="74" spans="1:27" ht="17" hidden="1" x14ac:dyDescent="0.3">
      <c r="A74">
        <v>74</v>
      </c>
      <c r="B74" t="s">
        <v>46</v>
      </c>
      <c r="C74" t="s">
        <v>6</v>
      </c>
      <c r="D74" s="47">
        <v>42004</v>
      </c>
      <c r="E74" s="3">
        <f t="shared" si="13"/>
        <v>2014</v>
      </c>
      <c r="F74" s="3">
        <f t="shared" si="14"/>
        <v>12</v>
      </c>
      <c r="G74" s="3">
        <f t="shared" si="15"/>
        <v>31</v>
      </c>
      <c r="H74" s="2">
        <v>1963874000</v>
      </c>
      <c r="I74" s="2">
        <v>610943000</v>
      </c>
      <c r="J74" s="2">
        <v>704880000</v>
      </c>
      <c r="K74" s="2">
        <v>125286000</v>
      </c>
      <c r="L74" s="2">
        <v>32057000</v>
      </c>
      <c r="M74" t="s">
        <v>12</v>
      </c>
      <c r="N74" t="s">
        <v>47</v>
      </c>
      <c r="O74" s="6">
        <f t="shared" si="8"/>
        <v>862223000</v>
      </c>
      <c r="P74" s="6">
        <f t="shared" si="9"/>
        <v>1352931000</v>
      </c>
      <c r="Q74" s="6">
        <f t="shared" si="10"/>
        <v>490708000</v>
      </c>
      <c r="R74" s="9">
        <f t="shared" si="11"/>
        <v>0.68890926810986852</v>
      </c>
      <c r="S74" s="9">
        <f t="shared" si="12"/>
        <v>0.24986735401558349</v>
      </c>
      <c r="AA74" s="7" t="s">
        <v>133</v>
      </c>
    </row>
    <row r="75" spans="1:27" ht="17" hidden="1" x14ac:dyDescent="0.3">
      <c r="A75">
        <v>75</v>
      </c>
      <c r="B75" t="s">
        <v>46</v>
      </c>
      <c r="C75" t="s">
        <v>7</v>
      </c>
      <c r="D75" s="47">
        <v>42369</v>
      </c>
      <c r="E75" s="3">
        <f t="shared" si="13"/>
        <v>2015</v>
      </c>
      <c r="F75" s="3">
        <f t="shared" si="14"/>
        <v>12</v>
      </c>
      <c r="G75" s="3">
        <f t="shared" si="15"/>
        <v>31</v>
      </c>
      <c r="H75" s="2">
        <v>2197448000</v>
      </c>
      <c r="I75" s="2">
        <v>725620000</v>
      </c>
      <c r="J75" s="2">
        <v>829253000</v>
      </c>
      <c r="K75" s="2">
        <v>148591000</v>
      </c>
      <c r="L75" s="2">
        <v>27067000</v>
      </c>
      <c r="M75" t="s">
        <v>12</v>
      </c>
      <c r="N75" t="s">
        <v>47</v>
      </c>
      <c r="O75" s="6">
        <f t="shared" si="8"/>
        <v>1004911000</v>
      </c>
      <c r="P75" s="6">
        <f t="shared" si="9"/>
        <v>1471828000</v>
      </c>
      <c r="Q75" s="6">
        <f t="shared" si="10"/>
        <v>466917000</v>
      </c>
      <c r="R75" s="9">
        <f t="shared" si="11"/>
        <v>0.66978968330536148</v>
      </c>
      <c r="S75" s="9">
        <f t="shared" si="12"/>
        <v>0.21248147851507748</v>
      </c>
      <c r="AA75" s="7" t="s">
        <v>135</v>
      </c>
    </row>
    <row r="76" spans="1:27" ht="17" hidden="1" x14ac:dyDescent="0.3">
      <c r="A76">
        <v>76</v>
      </c>
      <c r="B76" t="s">
        <v>48</v>
      </c>
      <c r="C76" t="s">
        <v>2</v>
      </c>
      <c r="D76" s="47">
        <v>41274</v>
      </c>
      <c r="E76" s="3">
        <f t="shared" si="13"/>
        <v>2012</v>
      </c>
      <c r="F76" s="3">
        <f t="shared" si="14"/>
        <v>12</v>
      </c>
      <c r="G76" s="3">
        <f t="shared" si="15"/>
        <v>31</v>
      </c>
      <c r="H76" s="2">
        <v>2519154000</v>
      </c>
      <c r="I76" s="2">
        <v>1620311000</v>
      </c>
      <c r="J76" s="2">
        <v>308456000</v>
      </c>
      <c r="K76" s="2">
        <v>78919000</v>
      </c>
      <c r="L76">
        <v>0</v>
      </c>
      <c r="M76" t="s">
        <v>49</v>
      </c>
      <c r="N76" t="s">
        <v>50</v>
      </c>
      <c r="O76" s="6">
        <f t="shared" si="8"/>
        <v>387375000</v>
      </c>
      <c r="P76" s="6">
        <f t="shared" si="9"/>
        <v>898843000</v>
      </c>
      <c r="Q76" s="6">
        <f t="shared" si="10"/>
        <v>511468000</v>
      </c>
      <c r="R76" s="9">
        <f t="shared" si="11"/>
        <v>0.35680351419563872</v>
      </c>
      <c r="S76" s="9">
        <f t="shared" si="12"/>
        <v>0.20303165268975221</v>
      </c>
      <c r="AA76" s="7" t="s">
        <v>137</v>
      </c>
    </row>
    <row r="77" spans="1:27" ht="17" hidden="1" x14ac:dyDescent="0.3">
      <c r="A77">
        <v>77</v>
      </c>
      <c r="B77" t="s">
        <v>48</v>
      </c>
      <c r="C77" t="s">
        <v>5</v>
      </c>
      <c r="D77" s="47">
        <v>41639</v>
      </c>
      <c r="E77" s="3">
        <f t="shared" si="13"/>
        <v>2013</v>
      </c>
      <c r="F77" s="3">
        <f t="shared" si="14"/>
        <v>12</v>
      </c>
      <c r="G77" s="3">
        <f t="shared" si="15"/>
        <v>31</v>
      </c>
      <c r="H77" s="2">
        <v>2394270000</v>
      </c>
      <c r="I77" s="2">
        <v>1543799000</v>
      </c>
      <c r="J77" s="2">
        <v>158189000</v>
      </c>
      <c r="K77" s="2">
        <v>82246000</v>
      </c>
      <c r="L77">
        <v>0</v>
      </c>
      <c r="M77" t="s">
        <v>49</v>
      </c>
      <c r="N77" t="s">
        <v>50</v>
      </c>
      <c r="O77" s="6">
        <f t="shared" si="8"/>
        <v>240435000</v>
      </c>
      <c r="P77" s="6">
        <f t="shared" si="9"/>
        <v>850471000</v>
      </c>
      <c r="Q77" s="6">
        <f t="shared" si="10"/>
        <v>610036000</v>
      </c>
      <c r="R77" s="9">
        <f t="shared" si="11"/>
        <v>0.35521098288831254</v>
      </c>
      <c r="S77" s="9">
        <f t="shared" si="12"/>
        <v>0.25478997773851736</v>
      </c>
      <c r="AA77" s="7" t="s">
        <v>139</v>
      </c>
    </row>
    <row r="78" spans="1:27" ht="17" hidden="1" x14ac:dyDescent="0.3">
      <c r="A78">
        <v>78</v>
      </c>
      <c r="B78" t="s">
        <v>48</v>
      </c>
      <c r="C78" t="s">
        <v>6</v>
      </c>
      <c r="D78" s="47">
        <v>42004</v>
      </c>
      <c r="E78" s="3">
        <f t="shared" si="13"/>
        <v>2014</v>
      </c>
      <c r="F78" s="3">
        <f t="shared" si="14"/>
        <v>12</v>
      </c>
      <c r="G78" s="3">
        <f t="shared" si="15"/>
        <v>31</v>
      </c>
      <c r="H78" s="2">
        <v>2445548000</v>
      </c>
      <c r="I78" s="2">
        <v>1674700000</v>
      </c>
      <c r="J78" s="2">
        <v>355135000</v>
      </c>
      <c r="K78" s="2">
        <v>88310000</v>
      </c>
      <c r="L78">
        <v>0</v>
      </c>
      <c r="M78" t="s">
        <v>49</v>
      </c>
      <c r="N78" t="s">
        <v>50</v>
      </c>
      <c r="O78" s="6">
        <f t="shared" si="8"/>
        <v>443445000</v>
      </c>
      <c r="P78" s="6">
        <f t="shared" si="9"/>
        <v>770848000</v>
      </c>
      <c r="Q78" s="6">
        <f t="shared" si="10"/>
        <v>327403000</v>
      </c>
      <c r="R78" s="9">
        <f t="shared" si="11"/>
        <v>0.31520460853763654</v>
      </c>
      <c r="S78" s="9">
        <f t="shared" si="12"/>
        <v>0.13387715146053156</v>
      </c>
      <c r="AA78" s="7" t="s">
        <v>140</v>
      </c>
    </row>
    <row r="79" spans="1:27" ht="17" hidden="1" x14ac:dyDescent="0.3">
      <c r="A79">
        <v>79</v>
      </c>
      <c r="B79" t="s">
        <v>48</v>
      </c>
      <c r="C79" t="s">
        <v>7</v>
      </c>
      <c r="D79" s="47">
        <v>42369</v>
      </c>
      <c r="E79" s="3">
        <f t="shared" si="13"/>
        <v>2015</v>
      </c>
      <c r="F79" s="3">
        <f t="shared" si="14"/>
        <v>12</v>
      </c>
      <c r="G79" s="3">
        <f t="shared" si="15"/>
        <v>31</v>
      </c>
      <c r="H79" s="2">
        <v>3651335000</v>
      </c>
      <c r="I79" s="2">
        <v>2454463000</v>
      </c>
      <c r="J79" s="2">
        <v>512274000</v>
      </c>
      <c r="K79" s="2">
        <v>102871000</v>
      </c>
      <c r="L79">
        <v>0</v>
      </c>
      <c r="M79" t="s">
        <v>49</v>
      </c>
      <c r="N79" t="s">
        <v>50</v>
      </c>
      <c r="O79" s="6">
        <f t="shared" si="8"/>
        <v>615145000</v>
      </c>
      <c r="P79" s="6">
        <f t="shared" si="9"/>
        <v>1196872000</v>
      </c>
      <c r="Q79" s="6">
        <f t="shared" si="10"/>
        <v>581727000</v>
      </c>
      <c r="R79" s="9">
        <f t="shared" si="11"/>
        <v>0.32779024658104505</v>
      </c>
      <c r="S79" s="9">
        <f t="shared" si="12"/>
        <v>0.15931898880820303</v>
      </c>
      <c r="AA79" s="7" t="s">
        <v>141</v>
      </c>
    </row>
    <row r="80" spans="1:27" ht="17" hidden="1" x14ac:dyDescent="0.3">
      <c r="A80">
        <v>80</v>
      </c>
      <c r="B80" t="s">
        <v>51</v>
      </c>
      <c r="C80" t="s">
        <v>2</v>
      </c>
      <c r="D80" s="47">
        <v>41274</v>
      </c>
      <c r="E80" s="3">
        <f t="shared" si="13"/>
        <v>2012</v>
      </c>
      <c r="F80" s="3">
        <f t="shared" si="14"/>
        <v>12</v>
      </c>
      <c r="G80" s="3">
        <f t="shared" si="15"/>
        <v>31</v>
      </c>
      <c r="H80" s="2">
        <v>4657000000</v>
      </c>
      <c r="I80" s="2">
        <v>2319000000</v>
      </c>
      <c r="J80" s="2">
        <v>1542000000</v>
      </c>
      <c r="K80">
        <v>0</v>
      </c>
      <c r="L80" s="2">
        <v>264000000</v>
      </c>
      <c r="M80" t="s">
        <v>3</v>
      </c>
      <c r="N80" t="s">
        <v>4</v>
      </c>
      <c r="O80" s="6">
        <f t="shared" si="8"/>
        <v>1806000000</v>
      </c>
      <c r="P80" s="6">
        <f t="shared" si="9"/>
        <v>2338000000</v>
      </c>
      <c r="Q80" s="6">
        <f t="shared" si="10"/>
        <v>532000000</v>
      </c>
      <c r="R80" s="9">
        <f t="shared" si="11"/>
        <v>0.50203993987545625</v>
      </c>
      <c r="S80" s="9">
        <f t="shared" si="12"/>
        <v>0.11423663302555292</v>
      </c>
      <c r="AA80" s="7" t="s">
        <v>142</v>
      </c>
    </row>
    <row r="81" spans="1:27" ht="17" hidden="1" x14ac:dyDescent="0.3">
      <c r="A81">
        <v>81</v>
      </c>
      <c r="B81" t="s">
        <v>51</v>
      </c>
      <c r="C81" t="s">
        <v>5</v>
      </c>
      <c r="D81" s="47">
        <v>41639</v>
      </c>
      <c r="E81" s="3">
        <f t="shared" si="13"/>
        <v>2013</v>
      </c>
      <c r="F81" s="3">
        <f t="shared" si="14"/>
        <v>12</v>
      </c>
      <c r="G81" s="3">
        <f t="shared" si="15"/>
        <v>31</v>
      </c>
      <c r="H81" s="2">
        <v>5156000000</v>
      </c>
      <c r="I81" s="2">
        <v>2355000000</v>
      </c>
      <c r="J81" s="2">
        <v>1693000000</v>
      </c>
      <c r="K81">
        <v>0</v>
      </c>
      <c r="L81" s="2">
        <v>270000000</v>
      </c>
      <c r="M81" t="s">
        <v>3</v>
      </c>
      <c r="N81" t="s">
        <v>4</v>
      </c>
      <c r="O81" s="6">
        <f t="shared" si="8"/>
        <v>1963000000</v>
      </c>
      <c r="P81" s="6">
        <f t="shared" si="9"/>
        <v>2801000000</v>
      </c>
      <c r="Q81" s="6">
        <f t="shared" si="10"/>
        <v>838000000</v>
      </c>
      <c r="R81" s="9">
        <f t="shared" si="11"/>
        <v>0.54325058184639263</v>
      </c>
      <c r="S81" s="9">
        <f t="shared" si="12"/>
        <v>0.16252909231962762</v>
      </c>
      <c r="AA81" s="7" t="s">
        <v>143</v>
      </c>
    </row>
    <row r="82" spans="1:27" ht="17" hidden="1" x14ac:dyDescent="0.3">
      <c r="A82">
        <v>82</v>
      </c>
      <c r="B82" t="s">
        <v>51</v>
      </c>
      <c r="C82" t="s">
        <v>6</v>
      </c>
      <c r="D82" s="47">
        <v>42004</v>
      </c>
      <c r="E82" s="3">
        <f t="shared" si="13"/>
        <v>2014</v>
      </c>
      <c r="F82" s="3">
        <f t="shared" si="14"/>
        <v>12</v>
      </c>
      <c r="G82" s="3">
        <f t="shared" si="15"/>
        <v>31</v>
      </c>
      <c r="H82" s="2">
        <v>5368000000</v>
      </c>
      <c r="I82" s="2">
        <v>2325000000</v>
      </c>
      <c r="J82" s="2">
        <v>1817000000</v>
      </c>
      <c r="K82">
        <v>0</v>
      </c>
      <c r="L82" s="2">
        <v>294000000</v>
      </c>
      <c r="M82" t="s">
        <v>3</v>
      </c>
      <c r="N82" t="s">
        <v>4</v>
      </c>
      <c r="O82" s="6">
        <f t="shared" si="8"/>
        <v>2111000000</v>
      </c>
      <c r="P82" s="6">
        <f t="shared" si="9"/>
        <v>3043000000</v>
      </c>
      <c r="Q82" s="6">
        <f t="shared" si="10"/>
        <v>932000000</v>
      </c>
      <c r="R82" s="9">
        <f t="shared" si="11"/>
        <v>0.56687779433681074</v>
      </c>
      <c r="S82" s="9">
        <f t="shared" si="12"/>
        <v>0.1736214605067064</v>
      </c>
      <c r="AA82" s="7" t="s">
        <v>144</v>
      </c>
    </row>
    <row r="83" spans="1:27" ht="17" hidden="1" x14ac:dyDescent="0.3">
      <c r="A83">
        <v>83</v>
      </c>
      <c r="B83" t="s">
        <v>51</v>
      </c>
      <c r="C83" t="s">
        <v>7</v>
      </c>
      <c r="D83" s="47">
        <v>42369</v>
      </c>
      <c r="E83" s="3">
        <f t="shared" si="13"/>
        <v>2015</v>
      </c>
      <c r="F83" s="3">
        <f t="shared" si="14"/>
        <v>12</v>
      </c>
      <c r="G83" s="3">
        <f t="shared" si="15"/>
        <v>31</v>
      </c>
      <c r="H83" s="2">
        <v>5598000000</v>
      </c>
      <c r="I83" s="2">
        <v>1935000000</v>
      </c>
      <c r="J83" s="2">
        <v>2013000000</v>
      </c>
      <c r="K83">
        <v>0</v>
      </c>
      <c r="L83" s="2">
        <v>320000000</v>
      </c>
      <c r="M83" t="s">
        <v>3</v>
      </c>
      <c r="N83" t="s">
        <v>4</v>
      </c>
      <c r="O83" s="6">
        <f t="shared" si="8"/>
        <v>2333000000</v>
      </c>
      <c r="P83" s="6">
        <f t="shared" si="9"/>
        <v>3663000000</v>
      </c>
      <c r="Q83" s="6">
        <f t="shared" si="10"/>
        <v>1330000000</v>
      </c>
      <c r="R83" s="9">
        <f t="shared" si="11"/>
        <v>0.65434083601286175</v>
      </c>
      <c r="S83" s="9">
        <f t="shared" si="12"/>
        <v>0.2375848517327617</v>
      </c>
      <c r="AA83" s="7" t="s">
        <v>146</v>
      </c>
    </row>
    <row r="84" spans="1:27" ht="17" hidden="1" x14ac:dyDescent="0.3">
      <c r="A84">
        <v>84</v>
      </c>
      <c r="B84" t="s">
        <v>52</v>
      </c>
      <c r="C84" t="s">
        <v>2</v>
      </c>
      <c r="D84" s="47">
        <v>41274</v>
      </c>
      <c r="E84" s="3">
        <f t="shared" si="13"/>
        <v>2012</v>
      </c>
      <c r="F84" s="3">
        <f t="shared" si="14"/>
        <v>12</v>
      </c>
      <c r="G84" s="3">
        <f t="shared" si="15"/>
        <v>31</v>
      </c>
      <c r="H84" s="2">
        <v>33315000000</v>
      </c>
      <c r="I84" s="2">
        <v>21618000000</v>
      </c>
      <c r="J84">
        <v>0</v>
      </c>
      <c r="K84">
        <v>0</v>
      </c>
      <c r="L84" s="2">
        <v>8002000000</v>
      </c>
      <c r="M84" t="s">
        <v>37</v>
      </c>
      <c r="N84" t="s">
        <v>40</v>
      </c>
      <c r="O84" s="6">
        <f t="shared" si="8"/>
        <v>8002000000</v>
      </c>
      <c r="P84" s="6">
        <f t="shared" si="9"/>
        <v>11697000000</v>
      </c>
      <c r="Q84" s="6">
        <f t="shared" si="10"/>
        <v>3695000000</v>
      </c>
      <c r="R84" s="9">
        <f t="shared" si="11"/>
        <v>0.35110310670868983</v>
      </c>
      <c r="S84" s="9">
        <f t="shared" si="12"/>
        <v>0.11091100105057781</v>
      </c>
      <c r="AA84" s="7" t="s">
        <v>148</v>
      </c>
    </row>
    <row r="85" spans="1:27" ht="17" hidden="1" x14ac:dyDescent="0.3">
      <c r="A85">
        <v>85</v>
      </c>
      <c r="B85" t="s">
        <v>52</v>
      </c>
      <c r="C85" t="s">
        <v>5</v>
      </c>
      <c r="D85" s="47">
        <v>41639</v>
      </c>
      <c r="E85" s="3">
        <f t="shared" si="13"/>
        <v>2013</v>
      </c>
      <c r="F85" s="3">
        <f t="shared" si="14"/>
        <v>12</v>
      </c>
      <c r="G85" s="3">
        <f t="shared" si="15"/>
        <v>31</v>
      </c>
      <c r="H85" s="2">
        <v>34507000000</v>
      </c>
      <c r="I85" s="2">
        <v>19828000000</v>
      </c>
      <c r="J85" s="2">
        <v>1278000000</v>
      </c>
      <c r="K85">
        <v>0</v>
      </c>
      <c r="L85" s="2">
        <v>8389000000</v>
      </c>
      <c r="M85" t="s">
        <v>37</v>
      </c>
      <c r="N85" t="s">
        <v>40</v>
      </c>
      <c r="O85" s="6">
        <f t="shared" si="8"/>
        <v>9667000000</v>
      </c>
      <c r="P85" s="6">
        <f t="shared" si="9"/>
        <v>14679000000</v>
      </c>
      <c r="Q85" s="6">
        <f t="shared" si="10"/>
        <v>5012000000</v>
      </c>
      <c r="R85" s="9">
        <f t="shared" si="11"/>
        <v>0.42539194945952996</v>
      </c>
      <c r="S85" s="9">
        <f t="shared" si="12"/>
        <v>0.1452458921378271</v>
      </c>
      <c r="AA85" s="7" t="s">
        <v>149</v>
      </c>
    </row>
    <row r="86" spans="1:27" ht="17" hidden="1" x14ac:dyDescent="0.3">
      <c r="A86">
        <v>86</v>
      </c>
      <c r="B86" t="s">
        <v>52</v>
      </c>
      <c r="C86" t="s">
        <v>6</v>
      </c>
      <c r="D86" s="47">
        <v>42004</v>
      </c>
      <c r="E86" s="3">
        <f t="shared" si="13"/>
        <v>2014</v>
      </c>
      <c r="F86" s="3">
        <f t="shared" si="14"/>
        <v>12</v>
      </c>
      <c r="G86" s="3">
        <f t="shared" si="15"/>
        <v>31</v>
      </c>
      <c r="H86" s="2">
        <v>35239000000</v>
      </c>
      <c r="I86" s="2">
        <v>21193000000</v>
      </c>
      <c r="J86" s="2">
        <v>919000000</v>
      </c>
      <c r="K86">
        <v>0</v>
      </c>
      <c r="L86" s="2">
        <v>8476000000</v>
      </c>
      <c r="M86" t="s">
        <v>37</v>
      </c>
      <c r="N86" t="s">
        <v>40</v>
      </c>
      <c r="O86" s="6">
        <f t="shared" si="8"/>
        <v>9395000000</v>
      </c>
      <c r="P86" s="6">
        <f t="shared" si="9"/>
        <v>14046000000</v>
      </c>
      <c r="Q86" s="6">
        <f t="shared" si="10"/>
        <v>4651000000</v>
      </c>
      <c r="R86" s="9">
        <f t="shared" si="11"/>
        <v>0.3985924685717529</v>
      </c>
      <c r="S86" s="9">
        <f t="shared" si="12"/>
        <v>0.13198444904792986</v>
      </c>
      <c r="AA86" s="7" t="s">
        <v>150</v>
      </c>
    </row>
    <row r="87" spans="1:27" ht="17" hidden="1" x14ac:dyDescent="0.3">
      <c r="A87">
        <v>87</v>
      </c>
      <c r="B87" t="s">
        <v>52</v>
      </c>
      <c r="C87" t="s">
        <v>7</v>
      </c>
      <c r="D87" s="47">
        <v>42369</v>
      </c>
      <c r="E87" s="3">
        <f t="shared" si="13"/>
        <v>2015</v>
      </c>
      <c r="F87" s="3">
        <f t="shared" si="14"/>
        <v>12</v>
      </c>
      <c r="G87" s="3">
        <f t="shared" si="15"/>
        <v>31</v>
      </c>
      <c r="H87" s="2">
        <v>35653000000</v>
      </c>
      <c r="I87" s="2">
        <v>22837000000</v>
      </c>
      <c r="J87" s="2">
        <v>761000000</v>
      </c>
      <c r="K87">
        <v>0</v>
      </c>
      <c r="L87" s="2">
        <v>8445000000</v>
      </c>
      <c r="M87" t="s">
        <v>37</v>
      </c>
      <c r="N87" t="s">
        <v>40</v>
      </c>
      <c r="O87" s="6">
        <f t="shared" si="8"/>
        <v>9206000000</v>
      </c>
      <c r="P87" s="6">
        <f t="shared" si="9"/>
        <v>12816000000</v>
      </c>
      <c r="Q87" s="6">
        <f t="shared" si="10"/>
        <v>3610000000</v>
      </c>
      <c r="R87" s="9">
        <f t="shared" si="11"/>
        <v>0.35946484166830284</v>
      </c>
      <c r="S87" s="9">
        <f t="shared" si="12"/>
        <v>0.10125375143746669</v>
      </c>
      <c r="AA87" s="7" t="s">
        <v>151</v>
      </c>
    </row>
    <row r="88" spans="1:27" ht="17" hidden="1" x14ac:dyDescent="0.3">
      <c r="A88">
        <v>88</v>
      </c>
      <c r="B88" t="s">
        <v>53</v>
      </c>
      <c r="C88" t="s">
        <v>2</v>
      </c>
      <c r="D88" s="47">
        <v>41639</v>
      </c>
      <c r="E88" s="3">
        <f t="shared" si="13"/>
        <v>2013</v>
      </c>
      <c r="F88" s="3">
        <f t="shared" si="14"/>
        <v>12</v>
      </c>
      <c r="G88" s="3">
        <f t="shared" si="15"/>
        <v>31</v>
      </c>
      <c r="H88" s="2">
        <v>2069600000</v>
      </c>
      <c r="I88" s="2">
        <v>1208100000</v>
      </c>
      <c r="J88" s="2">
        <v>483100000</v>
      </c>
      <c r="K88">
        <v>0</v>
      </c>
      <c r="L88">
        <v>0</v>
      </c>
      <c r="M88" t="s">
        <v>3</v>
      </c>
      <c r="N88" t="s">
        <v>54</v>
      </c>
      <c r="O88" s="6">
        <f t="shared" si="8"/>
        <v>483100000</v>
      </c>
      <c r="P88" s="6">
        <f t="shared" si="9"/>
        <v>861500000</v>
      </c>
      <c r="Q88" s="6">
        <f t="shared" si="10"/>
        <v>378400000</v>
      </c>
      <c r="R88" s="9">
        <f t="shared" si="11"/>
        <v>0.41626401236954003</v>
      </c>
      <c r="S88" s="9">
        <f t="shared" si="12"/>
        <v>0.1828372632392733</v>
      </c>
      <c r="AA88" s="7" t="s">
        <v>152</v>
      </c>
    </row>
    <row r="89" spans="1:27" ht="17" hidden="1" x14ac:dyDescent="0.3">
      <c r="A89">
        <v>89</v>
      </c>
      <c r="B89" t="s">
        <v>53</v>
      </c>
      <c r="C89" t="s">
        <v>5</v>
      </c>
      <c r="D89" s="47">
        <v>42004</v>
      </c>
      <c r="E89" s="3">
        <f t="shared" si="13"/>
        <v>2014</v>
      </c>
      <c r="F89" s="3">
        <f t="shared" si="14"/>
        <v>12</v>
      </c>
      <c r="G89" s="3">
        <f t="shared" si="15"/>
        <v>31</v>
      </c>
      <c r="H89" s="2">
        <v>2118300000</v>
      </c>
      <c r="I89" s="2">
        <v>1264600000</v>
      </c>
      <c r="J89" s="2">
        <v>527400000</v>
      </c>
      <c r="K89">
        <v>0</v>
      </c>
      <c r="L89">
        <v>0</v>
      </c>
      <c r="M89" t="s">
        <v>3</v>
      </c>
      <c r="N89" t="s">
        <v>54</v>
      </c>
      <c r="O89" s="6">
        <f t="shared" si="8"/>
        <v>527400000</v>
      </c>
      <c r="P89" s="6">
        <f t="shared" si="9"/>
        <v>853700000</v>
      </c>
      <c r="Q89" s="6">
        <f t="shared" si="10"/>
        <v>326300000</v>
      </c>
      <c r="R89" s="9">
        <f t="shared" si="11"/>
        <v>0.40301184912429777</v>
      </c>
      <c r="S89" s="9">
        <f t="shared" si="12"/>
        <v>0.15403861587121748</v>
      </c>
      <c r="AA89" s="7" t="s">
        <v>153</v>
      </c>
    </row>
    <row r="90" spans="1:27" ht="17" hidden="1" x14ac:dyDescent="0.3">
      <c r="A90">
        <v>90</v>
      </c>
      <c r="B90" t="s">
        <v>53</v>
      </c>
      <c r="C90" t="s">
        <v>6</v>
      </c>
      <c r="D90" s="47">
        <v>42369</v>
      </c>
      <c r="E90" s="3">
        <f t="shared" si="13"/>
        <v>2015</v>
      </c>
      <c r="F90" s="3">
        <f t="shared" si="14"/>
        <v>12</v>
      </c>
      <c r="G90" s="3">
        <f t="shared" si="15"/>
        <v>31</v>
      </c>
      <c r="H90" s="2">
        <v>2068100000</v>
      </c>
      <c r="I90" s="2">
        <v>1199000000</v>
      </c>
      <c r="J90" s="2">
        <v>510500000</v>
      </c>
      <c r="K90">
        <v>0</v>
      </c>
      <c r="L90">
        <v>0</v>
      </c>
      <c r="M90" t="s">
        <v>3</v>
      </c>
      <c r="N90" t="s">
        <v>54</v>
      </c>
      <c r="O90" s="6">
        <f t="shared" si="8"/>
        <v>510500000</v>
      </c>
      <c r="P90" s="6">
        <f t="shared" si="9"/>
        <v>869100000</v>
      </c>
      <c r="Q90" s="6">
        <f t="shared" si="10"/>
        <v>358600000</v>
      </c>
      <c r="R90" s="9">
        <f t="shared" si="11"/>
        <v>0.42024080073497416</v>
      </c>
      <c r="S90" s="9">
        <f t="shared" si="12"/>
        <v>0.17339587060587011</v>
      </c>
      <c r="AA90" s="7" t="s">
        <v>155</v>
      </c>
    </row>
    <row r="91" spans="1:27" ht="17" hidden="1" x14ac:dyDescent="0.3">
      <c r="A91">
        <v>91</v>
      </c>
      <c r="B91" t="s">
        <v>53</v>
      </c>
      <c r="C91" t="s">
        <v>7</v>
      </c>
      <c r="D91" s="47">
        <v>42735</v>
      </c>
      <c r="E91" s="3">
        <f t="shared" si="13"/>
        <v>2016</v>
      </c>
      <c r="F91" s="3">
        <f t="shared" si="14"/>
        <v>12</v>
      </c>
      <c r="G91" s="3">
        <f t="shared" si="15"/>
        <v>31</v>
      </c>
      <c r="H91" s="2">
        <v>2238000000</v>
      </c>
      <c r="I91" s="2">
        <v>1252700000</v>
      </c>
      <c r="J91" s="2">
        <v>559800000</v>
      </c>
      <c r="K91">
        <v>0</v>
      </c>
      <c r="L91">
        <v>0</v>
      </c>
      <c r="M91" t="s">
        <v>3</v>
      </c>
      <c r="N91" t="s">
        <v>54</v>
      </c>
      <c r="O91" s="6">
        <f t="shared" si="8"/>
        <v>559800000</v>
      </c>
      <c r="P91" s="6">
        <f t="shared" si="9"/>
        <v>985300000</v>
      </c>
      <c r="Q91" s="6">
        <f t="shared" si="10"/>
        <v>425500000</v>
      </c>
      <c r="R91" s="9">
        <f t="shared" si="11"/>
        <v>0.4402591599642538</v>
      </c>
      <c r="S91" s="9">
        <f t="shared" si="12"/>
        <v>0.19012511170688115</v>
      </c>
      <c r="AA91" s="7" t="s">
        <v>157</v>
      </c>
    </row>
    <row r="92" spans="1:27" ht="17" hidden="1" x14ac:dyDescent="0.3">
      <c r="A92">
        <v>92</v>
      </c>
      <c r="B92" t="s">
        <v>55</v>
      </c>
      <c r="C92" t="s">
        <v>2</v>
      </c>
      <c r="D92" s="47">
        <v>41639</v>
      </c>
      <c r="E92" s="3">
        <f t="shared" si="13"/>
        <v>2013</v>
      </c>
      <c r="F92" s="3">
        <f t="shared" si="14"/>
        <v>12</v>
      </c>
      <c r="G92" s="3">
        <f t="shared" si="15"/>
        <v>31</v>
      </c>
      <c r="H92" s="2">
        <v>1551346000</v>
      </c>
      <c r="I92" s="2">
        <v>177556000</v>
      </c>
      <c r="J92" s="2">
        <v>493726000</v>
      </c>
      <c r="K92" s="2">
        <v>317093000</v>
      </c>
      <c r="L92" s="2">
        <v>417000</v>
      </c>
      <c r="M92" t="s">
        <v>15</v>
      </c>
      <c r="N92" t="s">
        <v>56</v>
      </c>
      <c r="O92" s="6">
        <f t="shared" si="8"/>
        <v>811236000</v>
      </c>
      <c r="P92" s="6">
        <f t="shared" si="9"/>
        <v>1373790000</v>
      </c>
      <c r="Q92" s="6">
        <f t="shared" si="10"/>
        <v>562554000</v>
      </c>
      <c r="R92" s="9">
        <f t="shared" si="11"/>
        <v>0.88554713132982588</v>
      </c>
      <c r="S92" s="9">
        <f t="shared" si="12"/>
        <v>0.36262316723670929</v>
      </c>
      <c r="AA92" s="7" t="s">
        <v>159</v>
      </c>
    </row>
    <row r="93" spans="1:27" ht="17" hidden="1" x14ac:dyDescent="0.3">
      <c r="A93">
        <v>93</v>
      </c>
      <c r="B93" t="s">
        <v>55</v>
      </c>
      <c r="C93" t="s">
        <v>5</v>
      </c>
      <c r="D93" s="47">
        <v>42004</v>
      </c>
      <c r="E93" s="3">
        <f t="shared" si="13"/>
        <v>2014</v>
      </c>
      <c r="F93" s="3">
        <f t="shared" si="14"/>
        <v>12</v>
      </c>
      <c r="G93" s="3">
        <f t="shared" si="15"/>
        <v>31</v>
      </c>
      <c r="H93" s="2">
        <v>2234000000</v>
      </c>
      <c r="I93" s="2">
        <v>174000000</v>
      </c>
      <c r="J93" s="2">
        <v>650000000</v>
      </c>
      <c r="K93" s="2">
        <v>514000000</v>
      </c>
      <c r="L93">
        <v>0</v>
      </c>
      <c r="M93" t="s">
        <v>15</v>
      </c>
      <c r="N93" t="s">
        <v>56</v>
      </c>
      <c r="O93" s="6">
        <f t="shared" si="8"/>
        <v>1164000000</v>
      </c>
      <c r="P93" s="6">
        <f t="shared" si="9"/>
        <v>2060000000</v>
      </c>
      <c r="Q93" s="6">
        <f t="shared" si="10"/>
        <v>896000000</v>
      </c>
      <c r="R93" s="9">
        <f t="shared" si="11"/>
        <v>0.92211280214861235</v>
      </c>
      <c r="S93" s="9">
        <f t="shared" si="12"/>
        <v>0.40107430617726053</v>
      </c>
      <c r="AA93" s="7" t="s">
        <v>161</v>
      </c>
    </row>
    <row r="94" spans="1:27" ht="17" hidden="1" x14ac:dyDescent="0.3">
      <c r="A94">
        <v>94</v>
      </c>
      <c r="B94" t="s">
        <v>55</v>
      </c>
      <c r="C94" t="s">
        <v>6</v>
      </c>
      <c r="D94" s="47">
        <v>42369</v>
      </c>
      <c r="E94" s="3">
        <f t="shared" si="13"/>
        <v>2015</v>
      </c>
      <c r="F94" s="3">
        <f t="shared" si="14"/>
        <v>12</v>
      </c>
      <c r="G94" s="3">
        <f t="shared" si="15"/>
        <v>31</v>
      </c>
      <c r="H94" s="2">
        <v>2604000000</v>
      </c>
      <c r="I94" s="2">
        <v>233000000</v>
      </c>
      <c r="J94" s="2">
        <v>927000000</v>
      </c>
      <c r="K94" s="2">
        <v>709000000</v>
      </c>
      <c r="L94" s="2">
        <v>117000000</v>
      </c>
      <c r="M94" t="s">
        <v>15</v>
      </c>
      <c r="N94" t="s">
        <v>56</v>
      </c>
      <c r="O94" s="6">
        <f t="shared" si="8"/>
        <v>1753000000</v>
      </c>
      <c r="P94" s="6">
        <f t="shared" si="9"/>
        <v>2371000000</v>
      </c>
      <c r="Q94" s="6">
        <f t="shared" si="10"/>
        <v>618000000</v>
      </c>
      <c r="R94" s="9">
        <f t="shared" si="11"/>
        <v>0.91052227342549918</v>
      </c>
      <c r="S94" s="9">
        <f t="shared" si="12"/>
        <v>0.23732718894009217</v>
      </c>
      <c r="AA94" s="7" t="s">
        <v>162</v>
      </c>
    </row>
    <row r="95" spans="1:27" ht="17" hidden="1" x14ac:dyDescent="0.3">
      <c r="A95">
        <v>95</v>
      </c>
      <c r="B95" t="s">
        <v>55</v>
      </c>
      <c r="C95" t="s">
        <v>7</v>
      </c>
      <c r="D95" s="47">
        <v>42735</v>
      </c>
      <c r="E95" s="3">
        <f t="shared" si="13"/>
        <v>2016</v>
      </c>
      <c r="F95" s="3">
        <f t="shared" si="14"/>
        <v>12</v>
      </c>
      <c r="G95" s="3">
        <f t="shared" si="15"/>
        <v>31</v>
      </c>
      <c r="H95" s="2">
        <v>3084000000</v>
      </c>
      <c r="I95" s="2">
        <v>258000000</v>
      </c>
      <c r="J95" s="2">
        <v>990000000</v>
      </c>
      <c r="K95" s="2">
        <v>757000000</v>
      </c>
      <c r="L95" s="2">
        <v>322000000</v>
      </c>
      <c r="M95" t="s">
        <v>15</v>
      </c>
      <c r="N95" t="s">
        <v>56</v>
      </c>
      <c r="O95" s="6">
        <f t="shared" si="8"/>
        <v>2069000000</v>
      </c>
      <c r="P95" s="6">
        <f t="shared" si="9"/>
        <v>2826000000</v>
      </c>
      <c r="Q95" s="6">
        <f t="shared" si="10"/>
        <v>757000000</v>
      </c>
      <c r="R95" s="9">
        <f t="shared" si="11"/>
        <v>0.91634241245136183</v>
      </c>
      <c r="S95" s="9">
        <f t="shared" si="12"/>
        <v>0.2454604409857328</v>
      </c>
      <c r="AA95" s="7" t="s">
        <v>163</v>
      </c>
    </row>
    <row r="96" spans="1:27" ht="17" hidden="1" x14ac:dyDescent="0.3">
      <c r="A96">
        <v>96</v>
      </c>
      <c r="B96" t="s">
        <v>57</v>
      </c>
      <c r="C96" t="s">
        <v>2</v>
      </c>
      <c r="D96" s="47">
        <v>41574</v>
      </c>
      <c r="E96" s="3">
        <f t="shared" si="13"/>
        <v>2013</v>
      </c>
      <c r="F96" s="3">
        <f t="shared" si="14"/>
        <v>10</v>
      </c>
      <c r="G96" s="3">
        <f t="shared" si="15"/>
        <v>27</v>
      </c>
      <c r="H96" s="2">
        <v>7509000000</v>
      </c>
      <c r="I96" s="2">
        <v>4518000000</v>
      </c>
      <c r="J96" s="2">
        <v>898000000</v>
      </c>
      <c r="K96" s="2">
        <v>1320000000</v>
      </c>
      <c r="L96">
        <v>0</v>
      </c>
      <c r="M96" t="s">
        <v>12</v>
      </c>
      <c r="N96" t="s">
        <v>58</v>
      </c>
      <c r="O96" s="6">
        <f t="shared" si="8"/>
        <v>2218000000</v>
      </c>
      <c r="P96" s="6">
        <f t="shared" si="9"/>
        <v>2991000000</v>
      </c>
      <c r="Q96" s="6">
        <f t="shared" si="10"/>
        <v>773000000</v>
      </c>
      <c r="R96" s="9">
        <f t="shared" si="11"/>
        <v>0.39832201358369956</v>
      </c>
      <c r="S96" s="9">
        <f t="shared" si="12"/>
        <v>0.10294313490478094</v>
      </c>
      <c r="AA96" s="7" t="s">
        <v>165</v>
      </c>
    </row>
    <row r="97" spans="1:27" ht="17" hidden="1" x14ac:dyDescent="0.3">
      <c r="A97">
        <v>97</v>
      </c>
      <c r="B97" t="s">
        <v>57</v>
      </c>
      <c r="C97" t="s">
        <v>5</v>
      </c>
      <c r="D97" s="47">
        <v>41938</v>
      </c>
      <c r="E97" s="3">
        <f t="shared" si="13"/>
        <v>2014</v>
      </c>
      <c r="F97" s="3">
        <f t="shared" si="14"/>
        <v>10</v>
      </c>
      <c r="G97" s="3">
        <f t="shared" si="15"/>
        <v>26</v>
      </c>
      <c r="H97" s="2">
        <v>9072000000</v>
      </c>
      <c r="I97" s="2">
        <v>5229000000</v>
      </c>
      <c r="J97" s="2">
        <v>895000000</v>
      </c>
      <c r="K97" s="2">
        <v>1428000000</v>
      </c>
      <c r="L97">
        <v>0</v>
      </c>
      <c r="M97" t="s">
        <v>12</v>
      </c>
      <c r="N97" t="s">
        <v>58</v>
      </c>
      <c r="O97" s="6">
        <f t="shared" si="8"/>
        <v>2323000000</v>
      </c>
      <c r="P97" s="6">
        <f t="shared" si="9"/>
        <v>3843000000</v>
      </c>
      <c r="Q97" s="6">
        <f t="shared" si="10"/>
        <v>1520000000</v>
      </c>
      <c r="R97" s="9">
        <f t="shared" si="11"/>
        <v>0.42361111111111116</v>
      </c>
      <c r="S97" s="9">
        <f t="shared" si="12"/>
        <v>0.16754850088183421</v>
      </c>
      <c r="AA97" s="7" t="s">
        <v>167</v>
      </c>
    </row>
    <row r="98" spans="1:27" ht="17" hidden="1" x14ac:dyDescent="0.3">
      <c r="A98">
        <v>98</v>
      </c>
      <c r="B98" t="s">
        <v>57</v>
      </c>
      <c r="C98" t="s">
        <v>6</v>
      </c>
      <c r="D98" s="47">
        <v>42302</v>
      </c>
      <c r="E98" s="3">
        <f t="shared" si="13"/>
        <v>2015</v>
      </c>
      <c r="F98" s="3">
        <f t="shared" si="14"/>
        <v>10</v>
      </c>
      <c r="G98" s="3">
        <f t="shared" si="15"/>
        <v>25</v>
      </c>
      <c r="H98" s="2">
        <v>9659000000</v>
      </c>
      <c r="I98" s="2">
        <v>5707000000</v>
      </c>
      <c r="J98" s="2">
        <v>808000000</v>
      </c>
      <c r="K98" s="2">
        <v>1451000000</v>
      </c>
      <c r="L98">
        <v>0</v>
      </c>
      <c r="M98" t="s">
        <v>12</v>
      </c>
      <c r="N98" t="s">
        <v>58</v>
      </c>
      <c r="O98" s="6">
        <f t="shared" si="8"/>
        <v>2259000000</v>
      </c>
      <c r="P98" s="6">
        <f t="shared" si="9"/>
        <v>3952000000</v>
      </c>
      <c r="Q98" s="6">
        <f t="shared" si="10"/>
        <v>1693000000</v>
      </c>
      <c r="R98" s="9">
        <f t="shared" si="11"/>
        <v>0.40915208613728127</v>
      </c>
      <c r="S98" s="9">
        <f t="shared" si="12"/>
        <v>0.17527694378300032</v>
      </c>
      <c r="AA98" s="7" t="s">
        <v>169</v>
      </c>
    </row>
    <row r="99" spans="1:27" ht="17" hidden="1" x14ac:dyDescent="0.3">
      <c r="A99">
        <v>99</v>
      </c>
      <c r="B99" t="s">
        <v>57</v>
      </c>
      <c r="C99" t="s">
        <v>7</v>
      </c>
      <c r="D99" s="47">
        <v>42673</v>
      </c>
      <c r="E99" s="3">
        <f t="shared" si="13"/>
        <v>2016</v>
      </c>
      <c r="F99" s="3">
        <f t="shared" si="14"/>
        <v>10</v>
      </c>
      <c r="G99" s="3">
        <f t="shared" si="15"/>
        <v>30</v>
      </c>
      <c r="H99" s="2">
        <v>10825000000</v>
      </c>
      <c r="I99" s="2">
        <v>6314000000</v>
      </c>
      <c r="J99" s="2">
        <v>819000000</v>
      </c>
      <c r="K99" s="2">
        <v>1540000000</v>
      </c>
      <c r="L99">
        <v>0</v>
      </c>
      <c r="M99" t="s">
        <v>12</v>
      </c>
      <c r="N99" t="s">
        <v>58</v>
      </c>
      <c r="O99" s="6">
        <f t="shared" si="8"/>
        <v>2359000000</v>
      </c>
      <c r="P99" s="6">
        <f t="shared" si="9"/>
        <v>4511000000</v>
      </c>
      <c r="Q99" s="6">
        <f t="shared" si="10"/>
        <v>2152000000</v>
      </c>
      <c r="R99" s="9">
        <f t="shared" si="11"/>
        <v>0.41672055427251731</v>
      </c>
      <c r="S99" s="9">
        <f t="shared" si="12"/>
        <v>0.19879907621247114</v>
      </c>
      <c r="AA99" s="7" t="s">
        <v>171</v>
      </c>
    </row>
    <row r="100" spans="1:27" ht="17" hidden="1" x14ac:dyDescent="0.3">
      <c r="A100">
        <v>100</v>
      </c>
      <c r="B100" t="s">
        <v>59</v>
      </c>
      <c r="C100" t="s">
        <v>2</v>
      </c>
      <c r="D100" s="47">
        <v>41274</v>
      </c>
      <c r="E100" s="3">
        <f t="shared" si="13"/>
        <v>2012</v>
      </c>
      <c r="F100" s="3">
        <f t="shared" si="14"/>
        <v>12</v>
      </c>
      <c r="G100" s="3">
        <f t="shared" si="15"/>
        <v>31</v>
      </c>
      <c r="H100" s="2">
        <v>3334213000</v>
      </c>
      <c r="I100" s="2">
        <v>2154132000</v>
      </c>
      <c r="J100" s="2">
        <v>380532000</v>
      </c>
      <c r="K100">
        <v>0</v>
      </c>
      <c r="L100" s="2">
        <v>53677000</v>
      </c>
      <c r="M100" t="s">
        <v>3</v>
      </c>
      <c r="N100" t="s">
        <v>60</v>
      </c>
      <c r="O100" s="6">
        <f t="shared" si="8"/>
        <v>434209000</v>
      </c>
      <c r="P100" s="6">
        <f t="shared" si="9"/>
        <v>1180081000</v>
      </c>
      <c r="Q100" s="6">
        <f t="shared" si="10"/>
        <v>745872000</v>
      </c>
      <c r="R100" s="9">
        <f t="shared" si="11"/>
        <v>0.35393089763611385</v>
      </c>
      <c r="S100" s="9">
        <f t="shared" si="12"/>
        <v>0.22370256489312471</v>
      </c>
      <c r="AA100" s="7" t="s">
        <v>174</v>
      </c>
    </row>
    <row r="101" spans="1:27" ht="17" hidden="1" x14ac:dyDescent="0.3">
      <c r="A101">
        <v>101</v>
      </c>
      <c r="B101" t="s">
        <v>59</v>
      </c>
      <c r="C101" t="s">
        <v>5</v>
      </c>
      <c r="D101" s="47">
        <v>41639</v>
      </c>
      <c r="E101" s="3">
        <f t="shared" si="13"/>
        <v>2013</v>
      </c>
      <c r="F101" s="3">
        <f t="shared" si="14"/>
        <v>12</v>
      </c>
      <c r="G101" s="3">
        <f t="shared" si="15"/>
        <v>31</v>
      </c>
      <c r="H101" s="2">
        <v>3594136000</v>
      </c>
      <c r="I101" s="2">
        <v>2323642000</v>
      </c>
      <c r="J101" s="2">
        <v>398177000</v>
      </c>
      <c r="K101">
        <v>0</v>
      </c>
      <c r="L101" s="2">
        <v>57238000</v>
      </c>
      <c r="M101" t="s">
        <v>3</v>
      </c>
      <c r="N101" t="s">
        <v>60</v>
      </c>
      <c r="O101" s="6">
        <f t="shared" si="8"/>
        <v>455415000</v>
      </c>
      <c r="P101" s="6">
        <f t="shared" si="9"/>
        <v>1270494000</v>
      </c>
      <c r="Q101" s="6">
        <f t="shared" si="10"/>
        <v>815079000</v>
      </c>
      <c r="R101" s="9">
        <f t="shared" si="11"/>
        <v>0.35349079723193555</v>
      </c>
      <c r="S101" s="9">
        <f t="shared" si="12"/>
        <v>0.22678023313530707</v>
      </c>
      <c r="AA101" s="7" t="s">
        <v>175</v>
      </c>
    </row>
    <row r="102" spans="1:27" ht="17" hidden="1" x14ac:dyDescent="0.3">
      <c r="A102">
        <v>102</v>
      </c>
      <c r="B102" t="s">
        <v>59</v>
      </c>
      <c r="C102" t="s">
        <v>6</v>
      </c>
      <c r="D102" s="47">
        <v>42004</v>
      </c>
      <c r="E102" s="3">
        <f t="shared" si="13"/>
        <v>2014</v>
      </c>
      <c r="F102" s="3">
        <f t="shared" si="14"/>
        <v>12</v>
      </c>
      <c r="G102" s="3">
        <f t="shared" si="15"/>
        <v>31</v>
      </c>
      <c r="H102" s="2">
        <v>4021964000</v>
      </c>
      <c r="I102" s="2">
        <v>2597017000</v>
      </c>
      <c r="J102" s="2">
        <v>462637000</v>
      </c>
      <c r="K102">
        <v>0</v>
      </c>
      <c r="L102" s="2">
        <v>63724000</v>
      </c>
      <c r="M102" t="s">
        <v>3</v>
      </c>
      <c r="N102" t="s">
        <v>60</v>
      </c>
      <c r="O102" s="6">
        <f t="shared" si="8"/>
        <v>526361000</v>
      </c>
      <c r="P102" s="6">
        <f t="shared" si="9"/>
        <v>1424947000</v>
      </c>
      <c r="Q102" s="6">
        <f t="shared" si="10"/>
        <v>898586000</v>
      </c>
      <c r="R102" s="9">
        <f t="shared" si="11"/>
        <v>0.35429133627252751</v>
      </c>
      <c r="S102" s="9">
        <f t="shared" si="12"/>
        <v>0.22341970241404449</v>
      </c>
      <c r="AA102" s="7" t="s">
        <v>176</v>
      </c>
    </row>
    <row r="103" spans="1:27" ht="17" hidden="1" x14ac:dyDescent="0.3">
      <c r="A103">
        <v>103</v>
      </c>
      <c r="B103" t="s">
        <v>59</v>
      </c>
      <c r="C103" t="s">
        <v>7</v>
      </c>
      <c r="D103" s="47">
        <v>42369</v>
      </c>
      <c r="E103" s="3">
        <f t="shared" si="13"/>
        <v>2015</v>
      </c>
      <c r="F103" s="3">
        <f t="shared" si="14"/>
        <v>12</v>
      </c>
      <c r="G103" s="3">
        <f t="shared" si="15"/>
        <v>31</v>
      </c>
      <c r="H103" s="2">
        <v>3974295000</v>
      </c>
      <c r="I103" s="2">
        <v>2549280000</v>
      </c>
      <c r="J103" s="2">
        <v>448592000</v>
      </c>
      <c r="K103">
        <v>0</v>
      </c>
      <c r="L103" s="2">
        <v>68707000</v>
      </c>
      <c r="M103" t="s">
        <v>3</v>
      </c>
      <c r="N103" t="s">
        <v>60</v>
      </c>
      <c r="O103" s="6">
        <f t="shared" si="8"/>
        <v>517299000</v>
      </c>
      <c r="P103" s="6">
        <f t="shared" si="9"/>
        <v>1425015000</v>
      </c>
      <c r="Q103" s="6">
        <f t="shared" si="10"/>
        <v>907716000</v>
      </c>
      <c r="R103" s="9">
        <f t="shared" si="11"/>
        <v>0.35855793291640403</v>
      </c>
      <c r="S103" s="9">
        <f t="shared" si="12"/>
        <v>0.22839673451517817</v>
      </c>
      <c r="AA103" s="7" t="s">
        <v>178</v>
      </c>
    </row>
    <row r="104" spans="1:27" ht="17" hidden="1" x14ac:dyDescent="0.3">
      <c r="A104">
        <v>108</v>
      </c>
      <c r="B104" t="s">
        <v>61</v>
      </c>
      <c r="C104" t="s">
        <v>2</v>
      </c>
      <c r="D104" s="47">
        <v>41639</v>
      </c>
      <c r="E104" s="3">
        <f t="shared" si="13"/>
        <v>2013</v>
      </c>
      <c r="F104" s="3">
        <f t="shared" si="14"/>
        <v>12</v>
      </c>
      <c r="G104" s="3">
        <f t="shared" si="15"/>
        <v>31</v>
      </c>
      <c r="H104" s="2">
        <v>18676000000</v>
      </c>
      <c r="I104" s="2">
        <v>3346000000</v>
      </c>
      <c r="J104" s="2">
        <v>5380000000</v>
      </c>
      <c r="K104" s="2">
        <v>4083000000</v>
      </c>
      <c r="L104">
        <v>0</v>
      </c>
      <c r="M104" t="s">
        <v>15</v>
      </c>
      <c r="N104" t="s">
        <v>56</v>
      </c>
      <c r="O104" s="6">
        <f t="shared" si="8"/>
        <v>9463000000</v>
      </c>
      <c r="P104" s="6">
        <f t="shared" si="9"/>
        <v>15330000000</v>
      </c>
      <c r="Q104" s="6">
        <f t="shared" si="10"/>
        <v>5867000000</v>
      </c>
      <c r="R104" s="9">
        <f t="shared" si="11"/>
        <v>0.82083958020989511</v>
      </c>
      <c r="S104" s="9">
        <f t="shared" si="12"/>
        <v>0.3141464981794817</v>
      </c>
      <c r="AA104" s="7" t="s">
        <v>179</v>
      </c>
    </row>
    <row r="105" spans="1:27" ht="17" hidden="1" x14ac:dyDescent="0.3">
      <c r="A105">
        <v>109</v>
      </c>
      <c r="B105" t="s">
        <v>61</v>
      </c>
      <c r="C105" t="s">
        <v>5</v>
      </c>
      <c r="D105" s="47">
        <v>42004</v>
      </c>
      <c r="E105" s="3">
        <f t="shared" si="13"/>
        <v>2014</v>
      </c>
      <c r="F105" s="3">
        <f t="shared" si="14"/>
        <v>12</v>
      </c>
      <c r="G105" s="3">
        <f t="shared" si="15"/>
        <v>31</v>
      </c>
      <c r="H105" s="2">
        <v>20063000000</v>
      </c>
      <c r="I105" s="2">
        <v>4422000000</v>
      </c>
      <c r="J105" s="2">
        <v>5153000000</v>
      </c>
      <c r="K105" s="2">
        <v>4297000000</v>
      </c>
      <c r="L105">
        <v>0</v>
      </c>
      <c r="M105" t="s">
        <v>15</v>
      </c>
      <c r="N105" t="s">
        <v>56</v>
      </c>
      <c r="O105" s="6">
        <f t="shared" si="8"/>
        <v>9450000000</v>
      </c>
      <c r="P105" s="6">
        <f t="shared" si="9"/>
        <v>15641000000</v>
      </c>
      <c r="Q105" s="6">
        <f t="shared" si="10"/>
        <v>6191000000</v>
      </c>
      <c r="R105" s="9">
        <f t="shared" si="11"/>
        <v>0.77959427802422376</v>
      </c>
      <c r="S105" s="9">
        <f t="shared" si="12"/>
        <v>0.30857797936500025</v>
      </c>
      <c r="AA105" s="7" t="s">
        <v>180</v>
      </c>
    </row>
    <row r="106" spans="1:27" ht="17" hidden="1" x14ac:dyDescent="0.3">
      <c r="A106">
        <v>110</v>
      </c>
      <c r="B106" t="s">
        <v>61</v>
      </c>
      <c r="C106" t="s">
        <v>6</v>
      </c>
      <c r="D106" s="47">
        <v>42369</v>
      </c>
      <c r="E106" s="3">
        <f t="shared" si="13"/>
        <v>2015</v>
      </c>
      <c r="F106" s="3">
        <f t="shared" si="14"/>
        <v>12</v>
      </c>
      <c r="G106" s="3">
        <f t="shared" si="15"/>
        <v>31</v>
      </c>
      <c r="H106" s="2">
        <v>21662000000</v>
      </c>
      <c r="I106" s="2">
        <v>4227000000</v>
      </c>
      <c r="J106" s="2">
        <v>4895000000</v>
      </c>
      <c r="K106" s="2">
        <v>4070000000</v>
      </c>
      <c r="L106">
        <v>0</v>
      </c>
      <c r="M106" t="s">
        <v>15</v>
      </c>
      <c r="N106" t="s">
        <v>56</v>
      </c>
      <c r="O106" s="6">
        <f t="shared" si="8"/>
        <v>8965000000</v>
      </c>
      <c r="P106" s="6">
        <f t="shared" si="9"/>
        <v>17435000000</v>
      </c>
      <c r="Q106" s="6">
        <f t="shared" si="10"/>
        <v>8470000000</v>
      </c>
      <c r="R106" s="9">
        <f t="shared" si="11"/>
        <v>0.80486566337364973</v>
      </c>
      <c r="S106" s="9">
        <f t="shared" si="12"/>
        <v>0.39100729387868155</v>
      </c>
      <c r="AA106" s="7" t="s">
        <v>181</v>
      </c>
    </row>
    <row r="107" spans="1:27" ht="17" hidden="1" x14ac:dyDescent="0.3">
      <c r="A107">
        <v>111</v>
      </c>
      <c r="B107" t="s">
        <v>61</v>
      </c>
      <c r="C107" t="s">
        <v>7</v>
      </c>
      <c r="D107" s="47">
        <v>42735</v>
      </c>
      <c r="E107" s="3">
        <f t="shared" si="13"/>
        <v>2016</v>
      </c>
      <c r="F107" s="3">
        <f t="shared" si="14"/>
        <v>12</v>
      </c>
      <c r="G107" s="3">
        <f t="shared" si="15"/>
        <v>31</v>
      </c>
      <c r="H107" s="2">
        <v>22991000000</v>
      </c>
      <c r="I107" s="2">
        <v>4162000000</v>
      </c>
      <c r="J107" s="2">
        <v>5195000000</v>
      </c>
      <c r="K107" s="2">
        <v>3840000000</v>
      </c>
      <c r="L107">
        <v>0</v>
      </c>
      <c r="M107" t="s">
        <v>15</v>
      </c>
      <c r="N107" t="s">
        <v>56</v>
      </c>
      <c r="O107" s="6">
        <f t="shared" si="8"/>
        <v>9035000000</v>
      </c>
      <c r="P107" s="6">
        <f t="shared" si="9"/>
        <v>18829000000</v>
      </c>
      <c r="Q107" s="6">
        <f t="shared" si="10"/>
        <v>9794000000</v>
      </c>
      <c r="R107" s="9">
        <f t="shared" si="11"/>
        <v>0.81897264146840065</v>
      </c>
      <c r="S107" s="9">
        <f t="shared" si="12"/>
        <v>0.4259927797833935</v>
      </c>
      <c r="AA107" s="7" t="s">
        <v>182</v>
      </c>
    </row>
    <row r="108" spans="1:27" ht="17" hidden="1" x14ac:dyDescent="0.3">
      <c r="A108">
        <v>112</v>
      </c>
      <c r="B108" t="s">
        <v>62</v>
      </c>
      <c r="C108" t="s">
        <v>2</v>
      </c>
      <c r="D108" s="47">
        <v>41274</v>
      </c>
      <c r="E108" s="3">
        <f t="shared" si="13"/>
        <v>2012</v>
      </c>
      <c r="F108" s="3">
        <f t="shared" si="14"/>
        <v>12</v>
      </c>
      <c r="G108" s="3">
        <f t="shared" si="15"/>
        <v>31</v>
      </c>
      <c r="H108" s="2">
        <v>10259000000</v>
      </c>
      <c r="I108" s="2">
        <v>1899000000</v>
      </c>
      <c r="J108" s="2">
        <v>3927000000</v>
      </c>
      <c r="K108">
        <v>0</v>
      </c>
      <c r="L108" s="2">
        <v>2877000000</v>
      </c>
      <c r="M108" t="s">
        <v>37</v>
      </c>
      <c r="N108" t="s">
        <v>63</v>
      </c>
      <c r="O108" s="6">
        <f t="shared" si="8"/>
        <v>6804000000</v>
      </c>
      <c r="P108" s="6">
        <f t="shared" si="9"/>
        <v>8360000000</v>
      </c>
      <c r="Q108" s="6">
        <f t="shared" si="10"/>
        <v>1556000000</v>
      </c>
      <c r="R108" s="9">
        <f t="shared" si="11"/>
        <v>0.8148942392046008</v>
      </c>
      <c r="S108" s="9">
        <f t="shared" si="12"/>
        <v>0.15167170289501899</v>
      </c>
      <c r="AA108" s="7" t="s">
        <v>184</v>
      </c>
    </row>
    <row r="109" spans="1:27" ht="17" hidden="1" x14ac:dyDescent="0.3">
      <c r="A109">
        <v>113</v>
      </c>
      <c r="B109" t="s">
        <v>62</v>
      </c>
      <c r="C109" t="s">
        <v>5</v>
      </c>
      <c r="D109" s="47">
        <v>41639</v>
      </c>
      <c r="E109" s="3">
        <f t="shared" si="13"/>
        <v>2013</v>
      </c>
      <c r="F109" s="3">
        <f t="shared" si="14"/>
        <v>12</v>
      </c>
      <c r="G109" s="3">
        <f t="shared" si="15"/>
        <v>31</v>
      </c>
      <c r="H109" s="2">
        <v>11230000000</v>
      </c>
      <c r="I109" s="2">
        <v>1954000000</v>
      </c>
      <c r="J109" s="2">
        <v>3862000000</v>
      </c>
      <c r="K109">
        <v>0</v>
      </c>
      <c r="L109" s="2">
        <v>3132000000</v>
      </c>
      <c r="M109" t="s">
        <v>37</v>
      </c>
      <c r="N109" t="s">
        <v>63</v>
      </c>
      <c r="O109" s="6">
        <f t="shared" si="8"/>
        <v>6994000000</v>
      </c>
      <c r="P109" s="6">
        <f t="shared" si="9"/>
        <v>9276000000</v>
      </c>
      <c r="Q109" s="6">
        <f t="shared" si="10"/>
        <v>2282000000</v>
      </c>
      <c r="R109" s="9">
        <f t="shared" si="11"/>
        <v>0.8260017809439002</v>
      </c>
      <c r="S109" s="9">
        <f t="shared" si="12"/>
        <v>0.20320569902048086</v>
      </c>
      <c r="AA109" s="7" t="s">
        <v>185</v>
      </c>
    </row>
    <row r="110" spans="1:27" ht="17" hidden="1" x14ac:dyDescent="0.3">
      <c r="A110">
        <v>114</v>
      </c>
      <c r="B110" t="s">
        <v>62</v>
      </c>
      <c r="C110" t="s">
        <v>6</v>
      </c>
      <c r="D110" s="47">
        <v>42004</v>
      </c>
      <c r="E110" s="3">
        <f t="shared" si="13"/>
        <v>2014</v>
      </c>
      <c r="F110" s="3">
        <f t="shared" si="14"/>
        <v>12</v>
      </c>
      <c r="G110" s="3">
        <f t="shared" si="15"/>
        <v>31</v>
      </c>
      <c r="H110" s="2">
        <v>12296000000</v>
      </c>
      <c r="I110" s="2">
        <v>1982000000</v>
      </c>
      <c r="J110" s="2">
        <v>3808000000</v>
      </c>
      <c r="K110">
        <v>0</v>
      </c>
      <c r="L110" s="2">
        <v>3603000000</v>
      </c>
      <c r="M110" t="s">
        <v>37</v>
      </c>
      <c r="N110" t="s">
        <v>63</v>
      </c>
      <c r="O110" s="6">
        <f t="shared" si="8"/>
        <v>7411000000</v>
      </c>
      <c r="P110" s="6">
        <f t="shared" si="9"/>
        <v>10314000000</v>
      </c>
      <c r="Q110" s="6">
        <f t="shared" si="10"/>
        <v>2903000000</v>
      </c>
      <c r="R110" s="9">
        <f t="shared" si="11"/>
        <v>0.83880936890045543</v>
      </c>
      <c r="S110" s="9">
        <f t="shared" si="12"/>
        <v>0.23609303838646714</v>
      </c>
      <c r="AA110" s="7" t="s">
        <v>186</v>
      </c>
    </row>
    <row r="111" spans="1:27" ht="17" hidden="1" x14ac:dyDescent="0.3">
      <c r="A111">
        <v>115</v>
      </c>
      <c r="B111" t="s">
        <v>62</v>
      </c>
      <c r="C111" t="s">
        <v>7</v>
      </c>
      <c r="D111" s="47">
        <v>42369</v>
      </c>
      <c r="E111" s="3">
        <f t="shared" si="13"/>
        <v>2015</v>
      </c>
      <c r="F111" s="3">
        <f t="shared" si="14"/>
        <v>12</v>
      </c>
      <c r="G111" s="3">
        <f t="shared" si="15"/>
        <v>31</v>
      </c>
      <c r="H111" s="2">
        <v>12200000000</v>
      </c>
      <c r="I111" s="2">
        <v>2261000000</v>
      </c>
      <c r="J111" s="2">
        <v>3750000000</v>
      </c>
      <c r="K111">
        <v>0</v>
      </c>
      <c r="L111" s="2">
        <v>3630000000</v>
      </c>
      <c r="M111" t="s">
        <v>37</v>
      </c>
      <c r="N111" t="s">
        <v>63</v>
      </c>
      <c r="O111" s="6">
        <f t="shared" si="8"/>
        <v>7380000000</v>
      </c>
      <c r="P111" s="6">
        <f t="shared" si="9"/>
        <v>9939000000</v>
      </c>
      <c r="Q111" s="6">
        <f t="shared" si="10"/>
        <v>2559000000</v>
      </c>
      <c r="R111" s="9">
        <f t="shared" si="11"/>
        <v>0.814672131147541</v>
      </c>
      <c r="S111" s="9">
        <f t="shared" si="12"/>
        <v>0.20975409836065573</v>
      </c>
      <c r="AA111" s="7" t="s">
        <v>188</v>
      </c>
    </row>
    <row r="112" spans="1:27" ht="17" hidden="1" x14ac:dyDescent="0.3">
      <c r="A112">
        <v>116</v>
      </c>
      <c r="B112" t="s">
        <v>64</v>
      </c>
      <c r="C112" t="s">
        <v>2</v>
      </c>
      <c r="D112" s="47">
        <v>41274</v>
      </c>
      <c r="E112" s="3">
        <f t="shared" si="13"/>
        <v>2012</v>
      </c>
      <c r="F112" s="3">
        <f t="shared" si="14"/>
        <v>12</v>
      </c>
      <c r="G112" s="3">
        <f t="shared" si="15"/>
        <v>31</v>
      </c>
      <c r="H112" s="2">
        <v>2875960000</v>
      </c>
      <c r="I112" s="2">
        <v>722479000</v>
      </c>
      <c r="J112" s="2">
        <v>389486000</v>
      </c>
      <c r="K112">
        <v>0</v>
      </c>
      <c r="L112" s="2">
        <v>644276000</v>
      </c>
      <c r="M112" t="s">
        <v>42</v>
      </c>
      <c r="N112" t="s">
        <v>65</v>
      </c>
      <c r="O112" s="6">
        <f t="shared" si="8"/>
        <v>1033762000</v>
      </c>
      <c r="P112" s="6">
        <f t="shared" si="9"/>
        <v>2153481000</v>
      </c>
      <c r="Q112" s="6">
        <f t="shared" si="10"/>
        <v>1119719000</v>
      </c>
      <c r="R112" s="9">
        <f t="shared" si="11"/>
        <v>0.74878683987259909</v>
      </c>
      <c r="S112" s="9">
        <f t="shared" si="12"/>
        <v>0.38933747340018637</v>
      </c>
      <c r="AA112" s="7" t="s">
        <v>190</v>
      </c>
    </row>
    <row r="113" spans="1:27" ht="17" hidden="1" x14ac:dyDescent="0.3">
      <c r="A113">
        <v>117</v>
      </c>
      <c r="B113" t="s">
        <v>64</v>
      </c>
      <c r="C113" t="s">
        <v>5</v>
      </c>
      <c r="D113" s="47">
        <v>41639</v>
      </c>
      <c r="E113" s="3">
        <f t="shared" si="13"/>
        <v>2013</v>
      </c>
      <c r="F113" s="3">
        <f t="shared" si="14"/>
        <v>12</v>
      </c>
      <c r="G113" s="3">
        <f t="shared" si="15"/>
        <v>31</v>
      </c>
      <c r="H113" s="2">
        <v>3361407000</v>
      </c>
      <c r="I113" s="2">
        <v>859873000</v>
      </c>
      <c r="J113" s="2">
        <v>487084000</v>
      </c>
      <c r="K113">
        <v>0</v>
      </c>
      <c r="L113" s="2">
        <v>800145000</v>
      </c>
      <c r="M113" t="s">
        <v>42</v>
      </c>
      <c r="N113" t="s">
        <v>65</v>
      </c>
      <c r="O113" s="6">
        <f t="shared" si="8"/>
        <v>1287229000</v>
      </c>
      <c r="P113" s="6">
        <f t="shared" si="9"/>
        <v>2501534000</v>
      </c>
      <c r="Q113" s="6">
        <f t="shared" si="10"/>
        <v>1214305000</v>
      </c>
      <c r="R113" s="9">
        <f t="shared" si="11"/>
        <v>0.74419253604219904</v>
      </c>
      <c r="S113" s="9">
        <f t="shared" si="12"/>
        <v>0.36124902459000058</v>
      </c>
      <c r="AA113" s="7" t="s">
        <v>192</v>
      </c>
    </row>
    <row r="114" spans="1:27" ht="17" hidden="1" x14ac:dyDescent="0.3">
      <c r="A114">
        <v>118</v>
      </c>
      <c r="B114" t="s">
        <v>64</v>
      </c>
      <c r="C114" t="s">
        <v>6</v>
      </c>
      <c r="D114" s="47">
        <v>42004</v>
      </c>
      <c r="E114" s="3">
        <f t="shared" si="13"/>
        <v>2014</v>
      </c>
      <c r="F114" s="3">
        <f t="shared" si="14"/>
        <v>12</v>
      </c>
      <c r="G114" s="3">
        <f t="shared" si="15"/>
        <v>31</v>
      </c>
      <c r="H114" s="2">
        <v>4100048000</v>
      </c>
      <c r="I114" s="2">
        <v>1094265000</v>
      </c>
      <c r="J114" s="2">
        <v>515059000</v>
      </c>
      <c r="K114">
        <v>0</v>
      </c>
      <c r="L114" s="2">
        <v>1003802000</v>
      </c>
      <c r="M114" t="s">
        <v>42</v>
      </c>
      <c r="N114" t="s">
        <v>65</v>
      </c>
      <c r="O114" s="6">
        <f t="shared" si="8"/>
        <v>1518861000</v>
      </c>
      <c r="P114" s="6">
        <f t="shared" si="9"/>
        <v>3005783000</v>
      </c>
      <c r="Q114" s="6">
        <f t="shared" si="10"/>
        <v>1486922000</v>
      </c>
      <c r="R114" s="9">
        <f t="shared" si="11"/>
        <v>0.73310922213593599</v>
      </c>
      <c r="S114" s="9">
        <f t="shared" si="12"/>
        <v>0.36265965666743416</v>
      </c>
      <c r="AA114" s="7" t="s">
        <v>193</v>
      </c>
    </row>
    <row r="115" spans="1:27" ht="17" hidden="1" x14ac:dyDescent="0.3">
      <c r="A115">
        <v>119</v>
      </c>
      <c r="B115" t="s">
        <v>64</v>
      </c>
      <c r="C115" t="s">
        <v>7</v>
      </c>
      <c r="D115" s="47">
        <v>42369</v>
      </c>
      <c r="E115" s="3">
        <f t="shared" si="13"/>
        <v>2015</v>
      </c>
      <c r="F115" s="3">
        <f t="shared" si="14"/>
        <v>12</v>
      </c>
      <c r="G115" s="3">
        <f t="shared" si="15"/>
        <v>31</v>
      </c>
      <c r="H115" s="2">
        <v>4771516000</v>
      </c>
      <c r="I115" s="2">
        <v>1308868000</v>
      </c>
      <c r="J115" s="2">
        <v>564531000</v>
      </c>
      <c r="K115">
        <v>0</v>
      </c>
      <c r="L115" s="2">
        <v>1285328000</v>
      </c>
      <c r="M115" t="s">
        <v>42</v>
      </c>
      <c r="N115" t="s">
        <v>65</v>
      </c>
      <c r="O115" s="6">
        <f t="shared" si="8"/>
        <v>1849859000</v>
      </c>
      <c r="P115" s="6">
        <f t="shared" si="9"/>
        <v>3462648000</v>
      </c>
      <c r="Q115" s="6">
        <f t="shared" si="10"/>
        <v>1612789000</v>
      </c>
      <c r="R115" s="9">
        <f t="shared" si="11"/>
        <v>0.72569137355926294</v>
      </c>
      <c r="S115" s="9">
        <f t="shared" si="12"/>
        <v>0.33800347730155361</v>
      </c>
      <c r="AA115" s="7" t="s">
        <v>195</v>
      </c>
    </row>
    <row r="116" spans="1:27" ht="17" hidden="1" x14ac:dyDescent="0.3">
      <c r="A116">
        <v>120</v>
      </c>
      <c r="B116" t="s">
        <v>66</v>
      </c>
      <c r="C116" t="s">
        <v>2</v>
      </c>
      <c r="D116" s="47">
        <v>41639</v>
      </c>
      <c r="E116" s="3">
        <f t="shared" si="13"/>
        <v>2013</v>
      </c>
      <c r="F116" s="3">
        <f t="shared" si="14"/>
        <v>12</v>
      </c>
      <c r="G116" s="3">
        <f t="shared" si="15"/>
        <v>31</v>
      </c>
      <c r="H116" s="2">
        <v>74452000000</v>
      </c>
      <c r="I116" s="2">
        <v>54181000000</v>
      </c>
      <c r="J116" s="2">
        <v>19526000000</v>
      </c>
      <c r="K116">
        <v>0</v>
      </c>
      <c r="L116">
        <v>0</v>
      </c>
      <c r="M116" t="s">
        <v>9</v>
      </c>
      <c r="N116" t="s">
        <v>67</v>
      </c>
      <c r="O116" s="6">
        <f t="shared" si="8"/>
        <v>19526000000</v>
      </c>
      <c r="P116" s="6">
        <f t="shared" si="9"/>
        <v>20271000000</v>
      </c>
      <c r="Q116" s="6">
        <f t="shared" si="10"/>
        <v>745000000</v>
      </c>
      <c r="R116" s="9">
        <f t="shared" si="11"/>
        <v>0.27226938161500025</v>
      </c>
      <c r="S116" s="9">
        <f t="shared" si="12"/>
        <v>1.0006447106860796E-2</v>
      </c>
      <c r="AA116" s="7" t="s">
        <v>196</v>
      </c>
    </row>
    <row r="117" spans="1:27" ht="17" hidden="1" x14ac:dyDescent="0.3">
      <c r="A117">
        <v>121</v>
      </c>
      <c r="B117" t="s">
        <v>66</v>
      </c>
      <c r="C117" t="s">
        <v>5</v>
      </c>
      <c r="D117" s="47">
        <v>42004</v>
      </c>
      <c r="E117" s="3">
        <f t="shared" si="13"/>
        <v>2014</v>
      </c>
      <c r="F117" s="3">
        <f t="shared" si="14"/>
        <v>12</v>
      </c>
      <c r="G117" s="3">
        <f t="shared" si="15"/>
        <v>31</v>
      </c>
      <c r="H117" s="2">
        <v>88988000000</v>
      </c>
      <c r="I117" s="2">
        <v>62752000000</v>
      </c>
      <c r="J117" s="2">
        <v>26058000000</v>
      </c>
      <c r="K117">
        <v>0</v>
      </c>
      <c r="L117">
        <v>0</v>
      </c>
      <c r="M117" t="s">
        <v>9</v>
      </c>
      <c r="N117" t="s">
        <v>67</v>
      </c>
      <c r="O117" s="6">
        <f t="shared" si="8"/>
        <v>26058000000</v>
      </c>
      <c r="P117" s="6">
        <f t="shared" si="9"/>
        <v>26236000000</v>
      </c>
      <c r="Q117" s="6">
        <f t="shared" si="10"/>
        <v>178000000</v>
      </c>
      <c r="R117" s="9">
        <f t="shared" si="11"/>
        <v>0.29482626871038786</v>
      </c>
      <c r="S117" s="9">
        <f t="shared" si="12"/>
        <v>2.000269699285297E-3</v>
      </c>
      <c r="AA117" s="7" t="s">
        <v>197</v>
      </c>
    </row>
    <row r="118" spans="1:27" ht="17" hidden="1" x14ac:dyDescent="0.3">
      <c r="A118">
        <v>122</v>
      </c>
      <c r="B118" t="s">
        <v>66</v>
      </c>
      <c r="C118" t="s">
        <v>6</v>
      </c>
      <c r="D118" s="47">
        <v>42369</v>
      </c>
      <c r="E118" s="3">
        <f t="shared" si="13"/>
        <v>2015</v>
      </c>
      <c r="F118" s="3">
        <f t="shared" si="14"/>
        <v>12</v>
      </c>
      <c r="G118" s="3">
        <f t="shared" si="15"/>
        <v>31</v>
      </c>
      <c r="H118" s="2">
        <v>107006000000</v>
      </c>
      <c r="I118" s="2">
        <v>71651000000</v>
      </c>
      <c r="J118" s="2">
        <v>33122000000</v>
      </c>
      <c r="K118">
        <v>0</v>
      </c>
      <c r="L118">
        <v>0</v>
      </c>
      <c r="M118" t="s">
        <v>9</v>
      </c>
      <c r="N118" t="s">
        <v>67</v>
      </c>
      <c r="O118" s="6">
        <f t="shared" si="8"/>
        <v>33122000000</v>
      </c>
      <c r="P118" s="6">
        <f t="shared" si="9"/>
        <v>35355000000</v>
      </c>
      <c r="Q118" s="6">
        <f t="shared" si="10"/>
        <v>2233000000</v>
      </c>
      <c r="R118" s="9">
        <f t="shared" si="11"/>
        <v>0.33040203353083009</v>
      </c>
      <c r="S118" s="9">
        <f t="shared" si="12"/>
        <v>2.0867988710913405E-2</v>
      </c>
      <c r="AA118" s="7" t="s">
        <v>198</v>
      </c>
    </row>
    <row r="119" spans="1:27" ht="17" hidden="1" x14ac:dyDescent="0.3">
      <c r="A119">
        <v>123</v>
      </c>
      <c r="B119" t="s">
        <v>66</v>
      </c>
      <c r="C119" t="s">
        <v>7</v>
      </c>
      <c r="D119" s="47">
        <v>42735</v>
      </c>
      <c r="E119" s="3">
        <f t="shared" si="13"/>
        <v>2016</v>
      </c>
      <c r="F119" s="3">
        <f t="shared" si="14"/>
        <v>12</v>
      </c>
      <c r="G119" s="3">
        <f t="shared" si="15"/>
        <v>31</v>
      </c>
      <c r="H119" s="2">
        <v>135987000000</v>
      </c>
      <c r="I119" s="2">
        <v>88265000000</v>
      </c>
      <c r="J119" s="2">
        <v>43536000000</v>
      </c>
      <c r="K119">
        <v>0</v>
      </c>
      <c r="L119">
        <v>0</v>
      </c>
      <c r="M119" t="s">
        <v>9</v>
      </c>
      <c r="N119" t="s">
        <v>67</v>
      </c>
      <c r="O119" s="6">
        <f t="shared" si="8"/>
        <v>43536000000</v>
      </c>
      <c r="P119" s="6">
        <f t="shared" si="9"/>
        <v>47722000000</v>
      </c>
      <c r="Q119" s="6">
        <f t="shared" si="10"/>
        <v>4186000000</v>
      </c>
      <c r="R119" s="9">
        <f t="shared" si="11"/>
        <v>0.35093060366064399</v>
      </c>
      <c r="S119" s="9">
        <f t="shared" si="12"/>
        <v>3.0782354195621642E-2</v>
      </c>
      <c r="AA119" s="7" t="s">
        <v>199</v>
      </c>
    </row>
    <row r="120" spans="1:27" ht="17" hidden="1" x14ac:dyDescent="0.3">
      <c r="A120">
        <v>124</v>
      </c>
      <c r="B120" t="s">
        <v>68</v>
      </c>
      <c r="C120" t="s">
        <v>2</v>
      </c>
      <c r="D120" s="47">
        <v>41639</v>
      </c>
      <c r="E120" s="3">
        <f t="shared" si="13"/>
        <v>2013</v>
      </c>
      <c r="F120" s="3">
        <f t="shared" si="14"/>
        <v>12</v>
      </c>
      <c r="G120" s="3">
        <f t="shared" si="15"/>
        <v>31</v>
      </c>
      <c r="H120" s="2">
        <v>17517600000</v>
      </c>
      <c r="I120" s="2">
        <v>14757700000</v>
      </c>
      <c r="J120" s="2">
        <v>1924300000</v>
      </c>
      <c r="K120">
        <v>0</v>
      </c>
      <c r="L120" s="2">
        <v>95300000</v>
      </c>
      <c r="M120" t="s">
        <v>9</v>
      </c>
      <c r="N120" t="s">
        <v>69</v>
      </c>
      <c r="O120" s="6">
        <f t="shared" si="8"/>
        <v>2019600000</v>
      </c>
      <c r="P120" s="6">
        <f t="shared" si="9"/>
        <v>2759900000</v>
      </c>
      <c r="Q120" s="6">
        <f t="shared" si="10"/>
        <v>740300000</v>
      </c>
      <c r="R120" s="9">
        <f t="shared" si="11"/>
        <v>0.15755012102114441</v>
      </c>
      <c r="S120" s="9">
        <f t="shared" si="12"/>
        <v>4.2260355299812757E-2</v>
      </c>
      <c r="AA120" s="7" t="s">
        <v>200</v>
      </c>
    </row>
    <row r="121" spans="1:27" ht="17" hidden="1" x14ac:dyDescent="0.3">
      <c r="A121">
        <v>125</v>
      </c>
      <c r="B121" t="s">
        <v>68</v>
      </c>
      <c r="C121" t="s">
        <v>5</v>
      </c>
      <c r="D121" s="47">
        <v>42004</v>
      </c>
      <c r="E121" s="3">
        <f t="shared" si="13"/>
        <v>2014</v>
      </c>
      <c r="F121" s="3">
        <f t="shared" si="14"/>
        <v>12</v>
      </c>
      <c r="G121" s="3">
        <f t="shared" si="15"/>
        <v>31</v>
      </c>
      <c r="H121" s="2">
        <v>19108800000</v>
      </c>
      <c r="I121" s="2">
        <v>16120100000</v>
      </c>
      <c r="J121" s="2">
        <v>2061000000</v>
      </c>
      <c r="K121">
        <v>0</v>
      </c>
      <c r="L121" s="2">
        <v>106900000</v>
      </c>
      <c r="M121" t="s">
        <v>9</v>
      </c>
      <c r="N121" t="s">
        <v>69</v>
      </c>
      <c r="O121" s="6">
        <f t="shared" si="8"/>
        <v>2167900000</v>
      </c>
      <c r="P121" s="6">
        <f t="shared" si="9"/>
        <v>2988700000</v>
      </c>
      <c r="Q121" s="6">
        <f t="shared" si="10"/>
        <v>820800000</v>
      </c>
      <c r="R121" s="9">
        <f t="shared" si="11"/>
        <v>0.15640437913422089</v>
      </c>
      <c r="S121" s="9">
        <f t="shared" si="12"/>
        <v>4.2954031650339113E-2</v>
      </c>
      <c r="AA121" s="7" t="s">
        <v>202</v>
      </c>
    </row>
    <row r="122" spans="1:27" ht="17" hidden="1" x14ac:dyDescent="0.3">
      <c r="A122">
        <v>126</v>
      </c>
      <c r="B122" t="s">
        <v>68</v>
      </c>
      <c r="C122" t="s">
        <v>6</v>
      </c>
      <c r="D122" s="47">
        <v>42369</v>
      </c>
      <c r="E122" s="3">
        <f t="shared" si="13"/>
        <v>2015</v>
      </c>
      <c r="F122" s="3">
        <f t="shared" si="14"/>
        <v>12</v>
      </c>
      <c r="G122" s="3">
        <f t="shared" si="15"/>
        <v>31</v>
      </c>
      <c r="H122" s="2">
        <v>20862000000</v>
      </c>
      <c r="I122" s="2">
        <v>17600500000</v>
      </c>
      <c r="J122" s="2">
        <v>2245600000</v>
      </c>
      <c r="K122">
        <v>0</v>
      </c>
      <c r="L122" s="2">
        <v>127400000</v>
      </c>
      <c r="M122" t="s">
        <v>9</v>
      </c>
      <c r="N122" t="s">
        <v>69</v>
      </c>
      <c r="O122" s="6">
        <f t="shared" si="8"/>
        <v>2373000000</v>
      </c>
      <c r="P122" s="6">
        <f t="shared" si="9"/>
        <v>3261500000</v>
      </c>
      <c r="Q122" s="6">
        <f t="shared" si="10"/>
        <v>888500000</v>
      </c>
      <c r="R122" s="9">
        <f t="shared" si="11"/>
        <v>0.15633688045249738</v>
      </c>
      <c r="S122" s="9">
        <f t="shared" si="12"/>
        <v>4.2589396989742116E-2</v>
      </c>
      <c r="AA122" s="7" t="s">
        <v>203</v>
      </c>
    </row>
    <row r="123" spans="1:27" ht="17" hidden="1" x14ac:dyDescent="0.3">
      <c r="A123">
        <v>127</v>
      </c>
      <c r="B123" t="s">
        <v>68</v>
      </c>
      <c r="C123" t="s">
        <v>7</v>
      </c>
      <c r="D123" s="47">
        <v>42735</v>
      </c>
      <c r="E123" s="3">
        <f t="shared" si="13"/>
        <v>2016</v>
      </c>
      <c r="F123" s="3">
        <f t="shared" si="14"/>
        <v>12</v>
      </c>
      <c r="G123" s="3">
        <f t="shared" si="15"/>
        <v>31</v>
      </c>
      <c r="H123" s="2">
        <v>21609000000</v>
      </c>
      <c r="I123" s="2">
        <v>18295800000</v>
      </c>
      <c r="J123" s="2">
        <v>2280300000</v>
      </c>
      <c r="K123">
        <v>0</v>
      </c>
      <c r="L123" s="2">
        <v>143400000</v>
      </c>
      <c r="M123" t="s">
        <v>9</v>
      </c>
      <c r="N123" t="s">
        <v>69</v>
      </c>
      <c r="O123" s="6">
        <f t="shared" si="8"/>
        <v>2423700000</v>
      </c>
      <c r="P123" s="6">
        <f t="shared" si="9"/>
        <v>3313200000</v>
      </c>
      <c r="Q123" s="6">
        <f t="shared" si="10"/>
        <v>889500000</v>
      </c>
      <c r="R123" s="9">
        <f t="shared" si="11"/>
        <v>0.15332500347077604</v>
      </c>
      <c r="S123" s="9">
        <f t="shared" si="12"/>
        <v>4.1163404137165072E-2</v>
      </c>
      <c r="AA123" s="7" t="s">
        <v>205</v>
      </c>
    </row>
    <row r="124" spans="1:27" ht="17" hidden="1" x14ac:dyDescent="0.3">
      <c r="A124">
        <v>128</v>
      </c>
      <c r="B124" t="s">
        <v>70</v>
      </c>
      <c r="C124" t="s">
        <v>2</v>
      </c>
      <c r="D124" s="47">
        <v>41274</v>
      </c>
      <c r="E124" s="3">
        <f t="shared" si="13"/>
        <v>2012</v>
      </c>
      <c r="F124" s="3">
        <f t="shared" si="14"/>
        <v>12</v>
      </c>
      <c r="G124" s="3">
        <f t="shared" si="15"/>
        <v>31</v>
      </c>
      <c r="H124" s="2">
        <v>61497200000</v>
      </c>
      <c r="I124" s="2">
        <v>48213600000</v>
      </c>
      <c r="J124" s="2">
        <v>8680500000</v>
      </c>
      <c r="K124">
        <v>0</v>
      </c>
      <c r="L124" s="2">
        <v>233000000</v>
      </c>
      <c r="M124" t="s">
        <v>15</v>
      </c>
      <c r="N124" t="s">
        <v>71</v>
      </c>
      <c r="O124" s="6">
        <f t="shared" si="8"/>
        <v>8913500000</v>
      </c>
      <c r="P124" s="6">
        <f t="shared" si="9"/>
        <v>13283600000</v>
      </c>
      <c r="Q124" s="6">
        <f t="shared" si="10"/>
        <v>4370100000</v>
      </c>
      <c r="R124" s="9">
        <f t="shared" si="11"/>
        <v>0.21600333023292118</v>
      </c>
      <c r="S124" s="9">
        <f t="shared" si="12"/>
        <v>7.1061771918071073E-2</v>
      </c>
      <c r="AA124" s="7" t="s">
        <v>206</v>
      </c>
    </row>
    <row r="125" spans="1:27" ht="17" hidden="1" x14ac:dyDescent="0.3">
      <c r="A125">
        <v>129</v>
      </c>
      <c r="B125" t="s">
        <v>70</v>
      </c>
      <c r="C125" t="s">
        <v>5</v>
      </c>
      <c r="D125" s="47">
        <v>41639</v>
      </c>
      <c r="E125" s="3">
        <f t="shared" si="13"/>
        <v>2013</v>
      </c>
      <c r="F125" s="3">
        <f t="shared" si="14"/>
        <v>12</v>
      </c>
      <c r="G125" s="3">
        <f t="shared" si="15"/>
        <v>31</v>
      </c>
      <c r="H125" s="2">
        <v>71023500000</v>
      </c>
      <c r="I125" s="2">
        <v>56237100000</v>
      </c>
      <c r="J125" s="2">
        <v>9952900000</v>
      </c>
      <c r="K125">
        <v>0</v>
      </c>
      <c r="L125" s="2">
        <v>245300000</v>
      </c>
      <c r="M125" t="s">
        <v>15</v>
      </c>
      <c r="N125" t="s">
        <v>71</v>
      </c>
      <c r="O125" s="6">
        <f t="shared" si="8"/>
        <v>10198200000</v>
      </c>
      <c r="P125" s="6">
        <f t="shared" si="9"/>
        <v>14786400000</v>
      </c>
      <c r="Q125" s="6">
        <f t="shared" si="10"/>
        <v>4588200000</v>
      </c>
      <c r="R125" s="9">
        <f t="shared" si="11"/>
        <v>0.20819024689011378</v>
      </c>
      <c r="S125" s="9">
        <f t="shared" si="12"/>
        <v>6.4601153139453846E-2</v>
      </c>
      <c r="AA125" s="7" t="s">
        <v>207</v>
      </c>
    </row>
    <row r="126" spans="1:27" ht="17" hidden="1" x14ac:dyDescent="0.3">
      <c r="A126">
        <v>130</v>
      </c>
      <c r="B126" t="s">
        <v>70</v>
      </c>
      <c r="C126" t="s">
        <v>6</v>
      </c>
      <c r="D126" s="47">
        <v>42004</v>
      </c>
      <c r="E126" s="3">
        <f t="shared" si="13"/>
        <v>2014</v>
      </c>
      <c r="F126" s="3">
        <f t="shared" si="14"/>
        <v>12</v>
      </c>
      <c r="G126" s="3">
        <f t="shared" si="15"/>
        <v>31</v>
      </c>
      <c r="H126" s="2">
        <v>73874100000</v>
      </c>
      <c r="I126" s="2">
        <v>56854900000</v>
      </c>
      <c r="J126" s="2">
        <v>11748400000</v>
      </c>
      <c r="K126">
        <v>0</v>
      </c>
      <c r="L126" s="2">
        <v>220900000</v>
      </c>
      <c r="M126" t="s">
        <v>15</v>
      </c>
      <c r="N126" t="s">
        <v>71</v>
      </c>
      <c r="O126" s="6">
        <f t="shared" si="8"/>
        <v>11969300000</v>
      </c>
      <c r="P126" s="6">
        <f t="shared" si="9"/>
        <v>17019200000</v>
      </c>
      <c r="Q126" s="6">
        <f t="shared" si="10"/>
        <v>5049900000</v>
      </c>
      <c r="R126" s="9">
        <f t="shared" si="11"/>
        <v>0.23038114846746016</v>
      </c>
      <c r="S126" s="9">
        <f t="shared" si="12"/>
        <v>6.8358193196262296E-2</v>
      </c>
      <c r="AA126" s="7" t="s">
        <v>208</v>
      </c>
    </row>
    <row r="127" spans="1:27" ht="17" hidden="1" x14ac:dyDescent="0.3">
      <c r="A127">
        <v>131</v>
      </c>
      <c r="B127" t="s">
        <v>70</v>
      </c>
      <c r="C127" t="s">
        <v>7</v>
      </c>
      <c r="D127" s="47">
        <v>42369</v>
      </c>
      <c r="E127" s="3">
        <f t="shared" si="13"/>
        <v>2015</v>
      </c>
      <c r="F127" s="3">
        <f t="shared" si="14"/>
        <v>12</v>
      </c>
      <c r="G127" s="3">
        <f t="shared" si="15"/>
        <v>31</v>
      </c>
      <c r="H127" s="2">
        <v>79156500000</v>
      </c>
      <c r="I127" s="2">
        <v>61116900000</v>
      </c>
      <c r="J127" s="2">
        <v>12534800000</v>
      </c>
      <c r="K127">
        <v>0</v>
      </c>
      <c r="L127" s="2">
        <v>230100000</v>
      </c>
      <c r="M127" t="s">
        <v>15</v>
      </c>
      <c r="N127" t="s">
        <v>71</v>
      </c>
      <c r="O127" s="6">
        <f t="shared" si="8"/>
        <v>12764900000</v>
      </c>
      <c r="P127" s="6">
        <f t="shared" si="9"/>
        <v>18039600000</v>
      </c>
      <c r="Q127" s="6">
        <f t="shared" si="10"/>
        <v>5274700000</v>
      </c>
      <c r="R127" s="9">
        <f t="shared" si="11"/>
        <v>0.22789789846696107</v>
      </c>
      <c r="S127" s="9">
        <f t="shared" si="12"/>
        <v>6.6636346983507358E-2</v>
      </c>
      <c r="AA127" s="7" t="s">
        <v>209</v>
      </c>
    </row>
    <row r="128" spans="1:27" ht="17" hidden="1" x14ac:dyDescent="0.3">
      <c r="A128">
        <v>136</v>
      </c>
      <c r="B128" t="s">
        <v>72</v>
      </c>
      <c r="C128" t="s">
        <v>2</v>
      </c>
      <c r="D128" s="47">
        <v>41274</v>
      </c>
      <c r="E128" s="3">
        <f t="shared" si="13"/>
        <v>2012</v>
      </c>
      <c r="F128" s="3">
        <f t="shared" si="14"/>
        <v>12</v>
      </c>
      <c r="G128" s="3">
        <f t="shared" si="15"/>
        <v>31</v>
      </c>
      <c r="H128" s="2">
        <v>16428000000</v>
      </c>
      <c r="I128" s="2">
        <v>3079000000</v>
      </c>
      <c r="J128" s="2">
        <v>1333000000</v>
      </c>
      <c r="K128">
        <v>0</v>
      </c>
      <c r="L128" s="2">
        <v>6881000000</v>
      </c>
      <c r="M128" t="s">
        <v>73</v>
      </c>
      <c r="N128" t="s">
        <v>74</v>
      </c>
      <c r="O128" s="6">
        <f t="shared" si="8"/>
        <v>8214000000</v>
      </c>
      <c r="P128" s="6">
        <f t="shared" si="9"/>
        <v>13349000000</v>
      </c>
      <c r="Q128" s="6">
        <f t="shared" si="10"/>
        <v>5135000000</v>
      </c>
      <c r="R128" s="9">
        <f t="shared" si="11"/>
        <v>0.81257608960311667</v>
      </c>
      <c r="S128" s="9">
        <f t="shared" si="12"/>
        <v>0.31257608960311661</v>
      </c>
      <c r="AA128" s="7" t="s">
        <v>210</v>
      </c>
    </row>
    <row r="129" spans="1:27" ht="17" hidden="1" x14ac:dyDescent="0.3">
      <c r="A129">
        <v>137</v>
      </c>
      <c r="B129" t="s">
        <v>72</v>
      </c>
      <c r="C129" t="s">
        <v>5</v>
      </c>
      <c r="D129" s="47">
        <v>41639</v>
      </c>
      <c r="E129" s="3">
        <f t="shared" si="13"/>
        <v>2013</v>
      </c>
      <c r="F129" s="3">
        <f t="shared" si="14"/>
        <v>12</v>
      </c>
      <c r="G129" s="3">
        <f t="shared" si="15"/>
        <v>31</v>
      </c>
      <c r="H129" s="2">
        <v>14771000000</v>
      </c>
      <c r="I129" s="2">
        <v>2938000000</v>
      </c>
      <c r="J129" s="2">
        <v>1286000000</v>
      </c>
      <c r="K129">
        <v>0</v>
      </c>
      <c r="L129" s="2">
        <v>5866000000</v>
      </c>
      <c r="M129" t="s">
        <v>73</v>
      </c>
      <c r="N129" t="s">
        <v>74</v>
      </c>
      <c r="O129" s="6">
        <f t="shared" si="8"/>
        <v>7152000000</v>
      </c>
      <c r="P129" s="6">
        <f t="shared" si="9"/>
        <v>11833000000</v>
      </c>
      <c r="Q129" s="6">
        <f t="shared" si="10"/>
        <v>4681000000</v>
      </c>
      <c r="R129" s="9">
        <f t="shared" si="11"/>
        <v>0.80109674361925398</v>
      </c>
      <c r="S129" s="9">
        <f t="shared" si="12"/>
        <v>0.31690474578566108</v>
      </c>
      <c r="AA129" s="7" t="s">
        <v>211</v>
      </c>
    </row>
    <row r="130" spans="1:27" ht="17" hidden="1" x14ac:dyDescent="0.3">
      <c r="A130">
        <v>138</v>
      </c>
      <c r="B130" t="s">
        <v>72</v>
      </c>
      <c r="C130" t="s">
        <v>6</v>
      </c>
      <c r="D130" s="47">
        <v>42004</v>
      </c>
      <c r="E130" s="3">
        <f t="shared" si="13"/>
        <v>2014</v>
      </c>
      <c r="F130" s="3">
        <f t="shared" si="14"/>
        <v>12</v>
      </c>
      <c r="G130" s="3">
        <f t="shared" si="15"/>
        <v>31</v>
      </c>
      <c r="H130" s="2">
        <v>12691000000</v>
      </c>
      <c r="I130" s="2">
        <v>2511000000</v>
      </c>
      <c r="J130" s="2">
        <v>1095000000</v>
      </c>
      <c r="K130">
        <v>0</v>
      </c>
      <c r="L130" s="2">
        <v>9720000000</v>
      </c>
      <c r="M130" t="s">
        <v>73</v>
      </c>
      <c r="N130" t="s">
        <v>74</v>
      </c>
      <c r="O130" s="6">
        <f t="shared" si="8"/>
        <v>10815000000</v>
      </c>
      <c r="P130" s="6">
        <f t="shared" si="9"/>
        <v>10180000000</v>
      </c>
      <c r="Q130" s="6">
        <f t="shared" si="10"/>
        <v>-635000000</v>
      </c>
      <c r="R130" s="9">
        <f t="shared" si="11"/>
        <v>0.80214325112284302</v>
      </c>
      <c r="S130" s="9">
        <f t="shared" si="12"/>
        <v>-5.0035458198723508E-2</v>
      </c>
      <c r="AA130" s="7" t="s">
        <v>212</v>
      </c>
    </row>
    <row r="131" spans="1:27" ht="17" hidden="1" x14ac:dyDescent="0.3">
      <c r="A131">
        <v>139</v>
      </c>
      <c r="B131" t="s">
        <v>72</v>
      </c>
      <c r="C131" t="s">
        <v>7</v>
      </c>
      <c r="D131" s="47">
        <v>42369</v>
      </c>
      <c r="E131" s="3">
        <f t="shared" si="13"/>
        <v>2015</v>
      </c>
      <c r="F131" s="3">
        <f t="shared" si="14"/>
        <v>12</v>
      </c>
      <c r="G131" s="3">
        <f t="shared" si="15"/>
        <v>31</v>
      </c>
      <c r="H131" s="2">
        <v>6383000000</v>
      </c>
      <c r="I131" s="2">
        <v>2065000000</v>
      </c>
      <c r="J131" s="2">
        <v>791000000</v>
      </c>
      <c r="K131">
        <v>0</v>
      </c>
      <c r="L131" s="2">
        <v>29372000000</v>
      </c>
      <c r="M131" t="s">
        <v>73</v>
      </c>
      <c r="N131" t="s">
        <v>74</v>
      </c>
      <c r="O131" s="6">
        <f t="shared" si="8"/>
        <v>30163000000</v>
      </c>
      <c r="P131" s="6">
        <f t="shared" si="9"/>
        <v>4318000000</v>
      </c>
      <c r="Q131" s="6">
        <f t="shared" si="10"/>
        <v>-25845000000</v>
      </c>
      <c r="R131" s="9">
        <f t="shared" si="11"/>
        <v>0.67648441171862761</v>
      </c>
      <c r="S131" s="9">
        <f t="shared" si="12"/>
        <v>-4.0490365032116555</v>
      </c>
      <c r="AA131" s="7" t="s">
        <v>213</v>
      </c>
    </row>
    <row r="132" spans="1:27" ht="17" hidden="1" x14ac:dyDescent="0.3">
      <c r="A132">
        <v>140</v>
      </c>
      <c r="B132" t="s">
        <v>75</v>
      </c>
      <c r="C132" t="s">
        <v>2</v>
      </c>
      <c r="D132" s="47">
        <v>41639</v>
      </c>
      <c r="E132" s="3">
        <f t="shared" si="13"/>
        <v>2013</v>
      </c>
      <c r="F132" s="3">
        <f t="shared" si="14"/>
        <v>12</v>
      </c>
      <c r="G132" s="3">
        <f t="shared" si="15"/>
        <v>31</v>
      </c>
      <c r="H132" s="2">
        <v>14581000000</v>
      </c>
      <c r="I132" s="2">
        <v>2942000000</v>
      </c>
      <c r="J132" s="2">
        <v>2256000000</v>
      </c>
      <c r="K132">
        <v>0</v>
      </c>
      <c r="L132" s="2">
        <v>3927000000</v>
      </c>
      <c r="M132" t="s">
        <v>73</v>
      </c>
      <c r="N132" t="s">
        <v>74</v>
      </c>
      <c r="O132" s="6">
        <f t="shared" ref="O132:O195" si="16">SUM(J132:L132)</f>
        <v>6183000000</v>
      </c>
      <c r="P132" s="6">
        <f t="shared" ref="P132:P195" si="17">H132-I132</f>
        <v>11639000000</v>
      </c>
      <c r="Q132" s="6">
        <f t="shared" ref="Q132:Q195" si="18">P132-SUM(J132:L132)</f>
        <v>5456000000</v>
      </c>
      <c r="R132" s="9">
        <f t="shared" ref="R132:R195" si="19">1-(I132/H132)</f>
        <v>0.79823057403470266</v>
      </c>
      <c r="S132" s="9">
        <f t="shared" ref="S132:S195" si="20">Q132/H132</f>
        <v>0.37418558397915097</v>
      </c>
      <c r="AA132" s="7" t="s">
        <v>214</v>
      </c>
    </row>
    <row r="133" spans="1:27" ht="17" hidden="1" x14ac:dyDescent="0.3">
      <c r="A133">
        <v>141</v>
      </c>
      <c r="B133" t="s">
        <v>75</v>
      </c>
      <c r="C133" t="s">
        <v>5</v>
      </c>
      <c r="D133" s="47">
        <v>42004</v>
      </c>
      <c r="E133" s="3">
        <f t="shared" ref="E133:E196" si="21">YEAR(D133)</f>
        <v>2014</v>
      </c>
      <c r="F133" s="3">
        <f t="shared" ref="F133:F196" si="22">MONTH(D133)</f>
        <v>12</v>
      </c>
      <c r="G133" s="3">
        <f t="shared" ref="G133:G196" si="23">DAY(D133)</f>
        <v>31</v>
      </c>
      <c r="H133" s="2">
        <v>18470000000</v>
      </c>
      <c r="I133" s="2">
        <v>3317000000</v>
      </c>
      <c r="J133" s="2">
        <v>2725000000</v>
      </c>
      <c r="K133">
        <v>0</v>
      </c>
      <c r="L133" s="2">
        <v>4550000000</v>
      </c>
      <c r="M133" t="s">
        <v>73</v>
      </c>
      <c r="N133" t="s">
        <v>74</v>
      </c>
      <c r="O133" s="6">
        <f t="shared" si="16"/>
        <v>7275000000</v>
      </c>
      <c r="P133" s="6">
        <f t="shared" si="17"/>
        <v>15153000000</v>
      </c>
      <c r="Q133" s="6">
        <f t="shared" si="18"/>
        <v>7878000000</v>
      </c>
      <c r="R133" s="9">
        <f t="shared" si="19"/>
        <v>0.8204114780725501</v>
      </c>
      <c r="S133" s="9">
        <f t="shared" si="20"/>
        <v>0.42652950730914996</v>
      </c>
      <c r="AA133" s="7" t="s">
        <v>215</v>
      </c>
    </row>
    <row r="134" spans="1:27" ht="17" hidden="1" x14ac:dyDescent="0.3">
      <c r="A134">
        <v>142</v>
      </c>
      <c r="B134" t="s">
        <v>75</v>
      </c>
      <c r="C134" t="s">
        <v>6</v>
      </c>
      <c r="D134" s="47">
        <v>42369</v>
      </c>
      <c r="E134" s="3">
        <f t="shared" si="21"/>
        <v>2015</v>
      </c>
      <c r="F134" s="3">
        <f t="shared" si="22"/>
        <v>12</v>
      </c>
      <c r="G134" s="3">
        <f t="shared" si="23"/>
        <v>31</v>
      </c>
      <c r="H134" s="2">
        <v>8698000000</v>
      </c>
      <c r="I134" s="2">
        <v>3185000000</v>
      </c>
      <c r="J134" s="2">
        <v>2000000000</v>
      </c>
      <c r="K134">
        <v>0</v>
      </c>
      <c r="L134" s="2">
        <v>4603000000</v>
      </c>
      <c r="M134" t="s">
        <v>73</v>
      </c>
      <c r="N134" t="s">
        <v>74</v>
      </c>
      <c r="O134" s="6">
        <f t="shared" si="16"/>
        <v>6603000000</v>
      </c>
      <c r="P134" s="6">
        <f t="shared" si="17"/>
        <v>5513000000</v>
      </c>
      <c r="Q134" s="6">
        <f t="shared" si="18"/>
        <v>-1090000000</v>
      </c>
      <c r="R134" s="9">
        <f t="shared" si="19"/>
        <v>0.63382386755575992</v>
      </c>
      <c r="S134" s="9">
        <f t="shared" si="20"/>
        <v>-0.1253161646355484</v>
      </c>
      <c r="AA134" s="7" t="s">
        <v>216</v>
      </c>
    </row>
    <row r="135" spans="1:27" ht="17" hidden="1" x14ac:dyDescent="0.3">
      <c r="A135">
        <v>143</v>
      </c>
      <c r="B135" t="s">
        <v>75</v>
      </c>
      <c r="C135" t="s">
        <v>7</v>
      </c>
      <c r="D135" s="47">
        <v>42735</v>
      </c>
      <c r="E135" s="3">
        <f t="shared" si="21"/>
        <v>2016</v>
      </c>
      <c r="F135" s="3">
        <f t="shared" si="22"/>
        <v>12</v>
      </c>
      <c r="G135" s="3">
        <f t="shared" si="23"/>
        <v>31</v>
      </c>
      <c r="H135" s="2">
        <v>7869000000</v>
      </c>
      <c r="I135" s="2">
        <v>2900000000</v>
      </c>
      <c r="J135" s="2">
        <v>2094000000</v>
      </c>
      <c r="K135">
        <v>0</v>
      </c>
      <c r="L135" s="2">
        <v>4301000000</v>
      </c>
      <c r="M135" t="s">
        <v>73</v>
      </c>
      <c r="N135" t="s">
        <v>74</v>
      </c>
      <c r="O135" s="6">
        <f t="shared" si="16"/>
        <v>6395000000</v>
      </c>
      <c r="P135" s="6">
        <f t="shared" si="17"/>
        <v>4969000000</v>
      </c>
      <c r="Q135" s="6">
        <f t="shared" si="18"/>
        <v>-1426000000</v>
      </c>
      <c r="R135" s="9">
        <f t="shared" si="19"/>
        <v>0.6314652433600203</v>
      </c>
      <c r="S135" s="9">
        <f t="shared" si="20"/>
        <v>-0.18121743550641758</v>
      </c>
      <c r="AA135" s="7" t="s">
        <v>217</v>
      </c>
    </row>
    <row r="136" spans="1:27" ht="17" hidden="1" x14ac:dyDescent="0.3">
      <c r="A136">
        <v>144</v>
      </c>
      <c r="B136" t="s">
        <v>76</v>
      </c>
      <c r="C136" t="s">
        <v>2</v>
      </c>
      <c r="D136" s="47">
        <v>41547</v>
      </c>
      <c r="E136" s="3">
        <f t="shared" si="21"/>
        <v>2013</v>
      </c>
      <c r="F136" s="3">
        <f t="shared" si="22"/>
        <v>9</v>
      </c>
      <c r="G136" s="3">
        <f t="shared" si="23"/>
        <v>30</v>
      </c>
      <c r="H136" s="2">
        <v>10180400000</v>
      </c>
      <c r="I136" s="2">
        <v>7472100000</v>
      </c>
      <c r="J136" s="2">
        <v>1018600000</v>
      </c>
      <c r="K136" s="2">
        <v>133700000</v>
      </c>
      <c r="L136">
        <v>0</v>
      </c>
      <c r="M136" t="s">
        <v>49</v>
      </c>
      <c r="N136" t="s">
        <v>77</v>
      </c>
      <c r="O136" s="6">
        <f t="shared" si="16"/>
        <v>1152300000</v>
      </c>
      <c r="P136" s="6">
        <f t="shared" si="17"/>
        <v>2708300000</v>
      </c>
      <c r="Q136" s="6">
        <f t="shared" si="18"/>
        <v>1556000000</v>
      </c>
      <c r="R136" s="9">
        <f t="shared" si="19"/>
        <v>0.26603080429059767</v>
      </c>
      <c r="S136" s="9">
        <f t="shared" si="20"/>
        <v>0.152842717378492</v>
      </c>
      <c r="AA136" s="7" t="s">
        <v>218</v>
      </c>
    </row>
    <row r="137" spans="1:27" ht="17" hidden="1" x14ac:dyDescent="0.3">
      <c r="A137">
        <v>145</v>
      </c>
      <c r="B137" t="s">
        <v>76</v>
      </c>
      <c r="C137" t="s">
        <v>5</v>
      </c>
      <c r="D137" s="47">
        <v>41912</v>
      </c>
      <c r="E137" s="3">
        <f t="shared" si="21"/>
        <v>2014</v>
      </c>
      <c r="F137" s="3">
        <f t="shared" si="22"/>
        <v>9</v>
      </c>
      <c r="G137" s="3">
        <f t="shared" si="23"/>
        <v>30</v>
      </c>
      <c r="H137" s="2">
        <v>10439000000</v>
      </c>
      <c r="I137" s="2">
        <v>7629900000</v>
      </c>
      <c r="J137" s="2">
        <v>1007400000</v>
      </c>
      <c r="K137" s="2">
        <v>139800000</v>
      </c>
      <c r="L137">
        <v>0</v>
      </c>
      <c r="M137" t="s">
        <v>49</v>
      </c>
      <c r="N137" t="s">
        <v>77</v>
      </c>
      <c r="O137" s="6">
        <f t="shared" si="16"/>
        <v>1147200000</v>
      </c>
      <c r="P137" s="6">
        <f t="shared" si="17"/>
        <v>2809100000</v>
      </c>
      <c r="Q137" s="6">
        <f t="shared" si="18"/>
        <v>1661900000</v>
      </c>
      <c r="R137" s="9">
        <f t="shared" si="19"/>
        <v>0.26909665676788963</v>
      </c>
      <c r="S137" s="9">
        <f t="shared" si="20"/>
        <v>0.15920107289970303</v>
      </c>
      <c r="AA137" s="7" t="s">
        <v>219</v>
      </c>
    </row>
    <row r="138" spans="1:27" ht="17" hidden="1" x14ac:dyDescent="0.3">
      <c r="A138">
        <v>146</v>
      </c>
      <c r="B138" t="s">
        <v>76</v>
      </c>
      <c r="C138" t="s">
        <v>6</v>
      </c>
      <c r="D138" s="47">
        <v>42277</v>
      </c>
      <c r="E138" s="3">
        <f t="shared" si="21"/>
        <v>2015</v>
      </c>
      <c r="F138" s="3">
        <f t="shared" si="22"/>
        <v>9</v>
      </c>
      <c r="G138" s="3">
        <f t="shared" si="23"/>
        <v>30</v>
      </c>
      <c r="H138" s="2">
        <v>9894900000</v>
      </c>
      <c r="I138" s="2">
        <v>6939000000</v>
      </c>
      <c r="J138" s="2">
        <v>895300000</v>
      </c>
      <c r="K138" s="2">
        <v>137100000</v>
      </c>
      <c r="L138">
        <v>0</v>
      </c>
      <c r="M138" t="s">
        <v>49</v>
      </c>
      <c r="N138" t="s">
        <v>77</v>
      </c>
      <c r="O138" s="6">
        <f t="shared" si="16"/>
        <v>1032400000</v>
      </c>
      <c r="P138" s="6">
        <f t="shared" si="17"/>
        <v>2955900000</v>
      </c>
      <c r="Q138" s="6">
        <f t="shared" si="18"/>
        <v>1923500000</v>
      </c>
      <c r="R138" s="9">
        <f t="shared" si="19"/>
        <v>0.29872964860685813</v>
      </c>
      <c r="S138" s="9">
        <f t="shared" si="20"/>
        <v>0.19439307117808163</v>
      </c>
      <c r="AA138" s="7" t="s">
        <v>220</v>
      </c>
    </row>
    <row r="139" spans="1:27" ht="17" hidden="1" x14ac:dyDescent="0.3">
      <c r="A139">
        <v>147</v>
      </c>
      <c r="B139" t="s">
        <v>76</v>
      </c>
      <c r="C139" t="s">
        <v>7</v>
      </c>
      <c r="D139" s="47">
        <v>42643</v>
      </c>
      <c r="E139" s="3">
        <f t="shared" si="21"/>
        <v>2016</v>
      </c>
      <c r="F139" s="3">
        <f t="shared" si="22"/>
        <v>9</v>
      </c>
      <c r="G139" s="3">
        <f t="shared" si="23"/>
        <v>30</v>
      </c>
      <c r="H139" s="2">
        <v>9524400000</v>
      </c>
      <c r="I139" s="2">
        <v>6402700000</v>
      </c>
      <c r="J139" s="2">
        <v>797600000</v>
      </c>
      <c r="K139" s="2">
        <v>132000000</v>
      </c>
      <c r="L139">
        <v>0</v>
      </c>
      <c r="M139" t="s">
        <v>49</v>
      </c>
      <c r="N139" t="s">
        <v>77</v>
      </c>
      <c r="O139" s="6">
        <f t="shared" si="16"/>
        <v>929600000</v>
      </c>
      <c r="P139" s="6">
        <f t="shared" si="17"/>
        <v>3121700000</v>
      </c>
      <c r="Q139" s="6">
        <f t="shared" si="18"/>
        <v>2192100000</v>
      </c>
      <c r="R139" s="9">
        <f t="shared" si="19"/>
        <v>0.32775817899290249</v>
      </c>
      <c r="S139" s="9">
        <f t="shared" si="20"/>
        <v>0.23015623031372054</v>
      </c>
      <c r="AA139" s="7" t="s">
        <v>221</v>
      </c>
    </row>
    <row r="140" spans="1:27" ht="17" hidden="1" x14ac:dyDescent="0.3">
      <c r="A140">
        <v>148</v>
      </c>
      <c r="B140" t="s">
        <v>78</v>
      </c>
      <c r="C140" t="s">
        <v>2</v>
      </c>
      <c r="D140" s="47">
        <v>41274</v>
      </c>
      <c r="E140" s="3">
        <f t="shared" si="21"/>
        <v>2012</v>
      </c>
      <c r="F140" s="3">
        <f t="shared" si="22"/>
        <v>12</v>
      </c>
      <c r="G140" s="3">
        <f t="shared" si="23"/>
        <v>31</v>
      </c>
      <c r="H140" s="2">
        <v>4292100000</v>
      </c>
      <c r="I140" s="2">
        <v>2948900000</v>
      </c>
      <c r="J140" s="2">
        <v>512900000</v>
      </c>
      <c r="K140">
        <v>0</v>
      </c>
      <c r="L140">
        <v>0</v>
      </c>
      <c r="M140" t="s">
        <v>12</v>
      </c>
      <c r="N140" t="s">
        <v>79</v>
      </c>
      <c r="O140" s="6">
        <f t="shared" si="16"/>
        <v>512900000</v>
      </c>
      <c r="P140" s="6">
        <f t="shared" si="17"/>
        <v>1343200000</v>
      </c>
      <c r="Q140" s="6">
        <f t="shared" si="18"/>
        <v>830300000</v>
      </c>
      <c r="R140" s="9">
        <f t="shared" si="19"/>
        <v>0.31294704224039516</v>
      </c>
      <c r="S140" s="9">
        <f t="shared" si="20"/>
        <v>0.19344842850818947</v>
      </c>
      <c r="AA140" s="7" t="s">
        <v>222</v>
      </c>
    </row>
    <row r="141" spans="1:27" ht="17" hidden="1" x14ac:dyDescent="0.3">
      <c r="A141">
        <v>149</v>
      </c>
      <c r="B141" t="s">
        <v>78</v>
      </c>
      <c r="C141" t="s">
        <v>5</v>
      </c>
      <c r="D141" s="47">
        <v>41639</v>
      </c>
      <c r="E141" s="3">
        <f t="shared" si="21"/>
        <v>2013</v>
      </c>
      <c r="F141" s="3">
        <f t="shared" si="22"/>
        <v>12</v>
      </c>
      <c r="G141" s="3">
        <f t="shared" si="23"/>
        <v>31</v>
      </c>
      <c r="H141" s="2">
        <v>4614700000</v>
      </c>
      <c r="I141" s="2">
        <v>3163900000</v>
      </c>
      <c r="J141" s="2">
        <v>548000000</v>
      </c>
      <c r="K141">
        <v>0</v>
      </c>
      <c r="L141">
        <v>0</v>
      </c>
      <c r="M141" t="s">
        <v>12</v>
      </c>
      <c r="N141" t="s">
        <v>79</v>
      </c>
      <c r="O141" s="6">
        <f t="shared" si="16"/>
        <v>548000000</v>
      </c>
      <c r="P141" s="6">
        <f t="shared" si="17"/>
        <v>1450800000</v>
      </c>
      <c r="Q141" s="6">
        <f t="shared" si="18"/>
        <v>902800000</v>
      </c>
      <c r="R141" s="9">
        <f t="shared" si="19"/>
        <v>0.31438663401737921</v>
      </c>
      <c r="S141" s="9">
        <f t="shared" si="20"/>
        <v>0.19563568596008407</v>
      </c>
      <c r="AA141" s="7" t="s">
        <v>223</v>
      </c>
    </row>
    <row r="142" spans="1:27" ht="17" hidden="1" x14ac:dyDescent="0.3">
      <c r="A142">
        <v>150</v>
      </c>
      <c r="B142" t="s">
        <v>78</v>
      </c>
      <c r="C142" t="s">
        <v>6</v>
      </c>
      <c r="D142" s="47">
        <v>42004</v>
      </c>
      <c r="E142" s="3">
        <f t="shared" si="21"/>
        <v>2014</v>
      </c>
      <c r="F142" s="3">
        <f t="shared" si="22"/>
        <v>12</v>
      </c>
      <c r="G142" s="3">
        <f t="shared" si="23"/>
        <v>31</v>
      </c>
      <c r="H142" s="2">
        <v>5345500000</v>
      </c>
      <c r="I142" s="2">
        <v>3651700000</v>
      </c>
      <c r="J142" s="2">
        <v>645100000</v>
      </c>
      <c r="K142">
        <v>0</v>
      </c>
      <c r="L142">
        <v>0</v>
      </c>
      <c r="M142" t="s">
        <v>12</v>
      </c>
      <c r="N142" t="s">
        <v>79</v>
      </c>
      <c r="O142" s="6">
        <f t="shared" si="16"/>
        <v>645100000</v>
      </c>
      <c r="P142" s="6">
        <f t="shared" si="17"/>
        <v>1693800000</v>
      </c>
      <c r="Q142" s="6">
        <f t="shared" si="18"/>
        <v>1048700000</v>
      </c>
      <c r="R142" s="9">
        <f t="shared" si="19"/>
        <v>0.31686465251145823</v>
      </c>
      <c r="S142" s="9">
        <f t="shared" si="20"/>
        <v>0.19618370592086801</v>
      </c>
      <c r="AA142" s="7" t="s">
        <v>225</v>
      </c>
    </row>
    <row r="143" spans="1:27" ht="17" hidden="1" x14ac:dyDescent="0.3">
      <c r="A143">
        <v>151</v>
      </c>
      <c r="B143" t="s">
        <v>78</v>
      </c>
      <c r="C143" t="s">
        <v>7</v>
      </c>
      <c r="D143" s="47">
        <v>42369</v>
      </c>
      <c r="E143" s="3">
        <f t="shared" si="21"/>
        <v>2015</v>
      </c>
      <c r="F143" s="3">
        <f t="shared" si="22"/>
        <v>12</v>
      </c>
      <c r="G143" s="3">
        <f t="shared" si="23"/>
        <v>31</v>
      </c>
      <c r="H143" s="2">
        <v>5568700000</v>
      </c>
      <c r="I143" s="2">
        <v>3789200000</v>
      </c>
      <c r="J143" s="2">
        <v>669100000</v>
      </c>
      <c r="K143">
        <v>0</v>
      </c>
      <c r="L143">
        <v>0</v>
      </c>
      <c r="M143" t="s">
        <v>12</v>
      </c>
      <c r="N143" t="s">
        <v>79</v>
      </c>
      <c r="O143" s="6">
        <f t="shared" si="16"/>
        <v>669100000</v>
      </c>
      <c r="P143" s="6">
        <f t="shared" si="17"/>
        <v>1779500000</v>
      </c>
      <c r="Q143" s="6">
        <f t="shared" si="18"/>
        <v>1110400000</v>
      </c>
      <c r="R143" s="9">
        <f t="shared" si="19"/>
        <v>0.31955393538886989</v>
      </c>
      <c r="S143" s="9">
        <f t="shared" si="20"/>
        <v>0.19940021908165281</v>
      </c>
      <c r="AA143" s="7" t="s">
        <v>227</v>
      </c>
    </row>
    <row r="144" spans="1:27" ht="17" hidden="1" x14ac:dyDescent="0.3">
      <c r="A144">
        <v>152</v>
      </c>
      <c r="B144" t="s">
        <v>80</v>
      </c>
      <c r="C144" t="s">
        <v>2</v>
      </c>
      <c r="D144" s="47">
        <v>41274</v>
      </c>
      <c r="E144" s="3">
        <f t="shared" si="21"/>
        <v>2012</v>
      </c>
      <c r="F144" s="3">
        <f t="shared" si="22"/>
        <v>12</v>
      </c>
      <c r="G144" s="3">
        <f t="shared" si="23"/>
        <v>31</v>
      </c>
      <c r="H144" s="2">
        <v>23700000000</v>
      </c>
      <c r="I144" s="2">
        <v>20401000000</v>
      </c>
      <c r="J144" s="2">
        <v>997000000</v>
      </c>
      <c r="K144" s="2">
        <v>197000000</v>
      </c>
      <c r="L144" s="2">
        <v>1460000000</v>
      </c>
      <c r="M144" t="s">
        <v>3</v>
      </c>
      <c r="N144" t="s">
        <v>81</v>
      </c>
      <c r="O144" s="6">
        <f t="shared" si="16"/>
        <v>2654000000</v>
      </c>
      <c r="P144" s="6">
        <f t="shared" si="17"/>
        <v>3299000000</v>
      </c>
      <c r="Q144" s="6">
        <f t="shared" si="18"/>
        <v>645000000</v>
      </c>
      <c r="R144" s="9">
        <f t="shared" si="19"/>
        <v>0.13919831223628687</v>
      </c>
      <c r="S144" s="9">
        <f t="shared" si="20"/>
        <v>2.7215189873417721E-2</v>
      </c>
      <c r="AA144" s="7" t="s">
        <v>228</v>
      </c>
    </row>
    <row r="145" spans="1:27" ht="17" hidden="1" x14ac:dyDescent="0.3">
      <c r="A145">
        <v>153</v>
      </c>
      <c r="B145" t="s">
        <v>80</v>
      </c>
      <c r="C145" t="s">
        <v>5</v>
      </c>
      <c r="D145" s="47">
        <v>41639</v>
      </c>
      <c r="E145" s="3">
        <f t="shared" si="21"/>
        <v>2013</v>
      </c>
      <c r="F145" s="3">
        <f t="shared" si="22"/>
        <v>12</v>
      </c>
      <c r="G145" s="3">
        <f t="shared" si="23"/>
        <v>31</v>
      </c>
      <c r="H145" s="2">
        <v>23032000000</v>
      </c>
      <c r="I145" s="2">
        <v>19286000000</v>
      </c>
      <c r="J145" s="2">
        <v>1008000000</v>
      </c>
      <c r="K145" s="2">
        <v>192000000</v>
      </c>
      <c r="L145" s="2">
        <v>1421000000</v>
      </c>
      <c r="M145" t="s">
        <v>3</v>
      </c>
      <c r="N145" t="s">
        <v>81</v>
      </c>
      <c r="O145" s="6">
        <f t="shared" si="16"/>
        <v>2621000000</v>
      </c>
      <c r="P145" s="6">
        <f t="shared" si="17"/>
        <v>3746000000</v>
      </c>
      <c r="Q145" s="6">
        <f t="shared" si="18"/>
        <v>1125000000</v>
      </c>
      <c r="R145" s="9">
        <f t="shared" si="19"/>
        <v>0.16264327891629038</v>
      </c>
      <c r="S145" s="9">
        <f t="shared" si="20"/>
        <v>4.8845085098992706E-2</v>
      </c>
      <c r="AA145" s="7" t="s">
        <v>229</v>
      </c>
    </row>
    <row r="146" spans="1:27" ht="17" hidden="1" x14ac:dyDescent="0.3">
      <c r="A146">
        <v>154</v>
      </c>
      <c r="B146" t="s">
        <v>80</v>
      </c>
      <c r="C146" t="s">
        <v>6</v>
      </c>
      <c r="D146" s="47">
        <v>42004</v>
      </c>
      <c r="E146" s="3">
        <f t="shared" si="21"/>
        <v>2014</v>
      </c>
      <c r="F146" s="3">
        <f t="shared" si="22"/>
        <v>12</v>
      </c>
      <c r="G146" s="3">
        <f t="shared" si="23"/>
        <v>31</v>
      </c>
      <c r="H146" s="2">
        <v>23906000000</v>
      </c>
      <c r="I146" s="2">
        <v>19137000000</v>
      </c>
      <c r="J146" s="2">
        <v>995000000</v>
      </c>
      <c r="K146" s="2">
        <v>218000000</v>
      </c>
      <c r="L146" s="2">
        <v>1371000000</v>
      </c>
      <c r="M146" t="s">
        <v>3</v>
      </c>
      <c r="N146" t="s">
        <v>81</v>
      </c>
      <c r="O146" s="6">
        <f t="shared" si="16"/>
        <v>2584000000</v>
      </c>
      <c r="P146" s="6">
        <f t="shared" si="17"/>
        <v>4769000000</v>
      </c>
      <c r="Q146" s="6">
        <f t="shared" si="18"/>
        <v>2185000000</v>
      </c>
      <c r="R146" s="9">
        <f t="shared" si="19"/>
        <v>0.1994896678658078</v>
      </c>
      <c r="S146" s="9">
        <f t="shared" si="20"/>
        <v>9.1399648623776461E-2</v>
      </c>
      <c r="AA146" s="7" t="s">
        <v>230</v>
      </c>
    </row>
    <row r="147" spans="1:27" ht="17" hidden="1" x14ac:dyDescent="0.3">
      <c r="A147">
        <v>155</v>
      </c>
      <c r="B147" t="s">
        <v>80</v>
      </c>
      <c r="C147" t="s">
        <v>7</v>
      </c>
      <c r="D147" s="47">
        <v>42369</v>
      </c>
      <c r="E147" s="3">
        <f t="shared" si="21"/>
        <v>2015</v>
      </c>
      <c r="F147" s="3">
        <f t="shared" si="22"/>
        <v>12</v>
      </c>
      <c r="G147" s="3">
        <f t="shared" si="23"/>
        <v>31</v>
      </c>
      <c r="H147" s="2">
        <v>22534000000</v>
      </c>
      <c r="I147" s="2">
        <v>18069000000</v>
      </c>
      <c r="J147" s="2">
        <v>979000000</v>
      </c>
      <c r="K147" s="2">
        <v>238000000</v>
      </c>
      <c r="L147" s="2">
        <v>1280000000</v>
      </c>
      <c r="M147" t="s">
        <v>3</v>
      </c>
      <c r="N147" t="s">
        <v>81</v>
      </c>
      <c r="O147" s="6">
        <f t="shared" si="16"/>
        <v>2497000000</v>
      </c>
      <c r="P147" s="6">
        <f t="shared" si="17"/>
        <v>4465000000</v>
      </c>
      <c r="Q147" s="6">
        <f t="shared" si="18"/>
        <v>1968000000</v>
      </c>
      <c r="R147" s="9">
        <f t="shared" si="19"/>
        <v>0.19814502529510958</v>
      </c>
      <c r="S147" s="9">
        <f t="shared" si="20"/>
        <v>8.7334694239815394E-2</v>
      </c>
      <c r="AA147" s="7" t="s">
        <v>231</v>
      </c>
    </row>
    <row r="148" spans="1:27" ht="17" hidden="1" x14ac:dyDescent="0.3">
      <c r="A148">
        <v>156</v>
      </c>
      <c r="B148" t="s">
        <v>82</v>
      </c>
      <c r="C148" t="s">
        <v>2</v>
      </c>
      <c r="D148" s="47">
        <v>41274</v>
      </c>
      <c r="E148" s="3">
        <f t="shared" si="21"/>
        <v>2012</v>
      </c>
      <c r="F148" s="3">
        <f t="shared" si="22"/>
        <v>12</v>
      </c>
      <c r="G148" s="3">
        <f t="shared" si="23"/>
        <v>31</v>
      </c>
      <c r="H148" s="2">
        <v>4856000000</v>
      </c>
      <c r="I148" s="2">
        <v>1662000000</v>
      </c>
      <c r="J148" s="2">
        <v>1139000000</v>
      </c>
      <c r="K148" s="2">
        <v>604000000</v>
      </c>
      <c r="L148">
        <v>0</v>
      </c>
      <c r="M148" t="s">
        <v>12</v>
      </c>
      <c r="N148" t="s">
        <v>83</v>
      </c>
      <c r="O148" s="6">
        <f t="shared" si="16"/>
        <v>1743000000</v>
      </c>
      <c r="P148" s="6">
        <f t="shared" si="17"/>
        <v>3194000000</v>
      </c>
      <c r="Q148" s="6">
        <f t="shared" si="18"/>
        <v>1451000000</v>
      </c>
      <c r="R148" s="9">
        <f t="shared" si="19"/>
        <v>0.65774299835255357</v>
      </c>
      <c r="S148" s="9">
        <f t="shared" si="20"/>
        <v>0.29880560131795719</v>
      </c>
      <c r="AA148" s="7" t="s">
        <v>232</v>
      </c>
    </row>
    <row r="149" spans="1:27" ht="17" hidden="1" x14ac:dyDescent="0.3">
      <c r="A149">
        <v>157</v>
      </c>
      <c r="B149" t="s">
        <v>82</v>
      </c>
      <c r="C149" t="s">
        <v>5</v>
      </c>
      <c r="D149" s="47">
        <v>41639</v>
      </c>
      <c r="E149" s="3">
        <f t="shared" si="21"/>
        <v>2013</v>
      </c>
      <c r="F149" s="3">
        <f t="shared" si="22"/>
        <v>12</v>
      </c>
      <c r="G149" s="3">
        <f t="shared" si="23"/>
        <v>31</v>
      </c>
      <c r="H149" s="2">
        <v>4583000000</v>
      </c>
      <c r="I149" s="2">
        <v>1531000000</v>
      </c>
      <c r="J149" s="2">
        <v>1096000000</v>
      </c>
      <c r="K149" s="2">
        <v>584000000</v>
      </c>
      <c r="L149">
        <v>0</v>
      </c>
      <c r="M149" t="s">
        <v>12</v>
      </c>
      <c r="N149" t="s">
        <v>83</v>
      </c>
      <c r="O149" s="6">
        <f t="shared" si="16"/>
        <v>1680000000</v>
      </c>
      <c r="P149" s="6">
        <f t="shared" si="17"/>
        <v>3052000000</v>
      </c>
      <c r="Q149" s="6">
        <f t="shared" si="18"/>
        <v>1372000000</v>
      </c>
      <c r="R149" s="9">
        <f t="shared" si="19"/>
        <v>0.66593934104298502</v>
      </c>
      <c r="S149" s="9">
        <f t="shared" si="20"/>
        <v>0.29936722670739691</v>
      </c>
      <c r="AA149" s="7" t="s">
        <v>233</v>
      </c>
    </row>
    <row r="150" spans="1:27" ht="17" hidden="1" x14ac:dyDescent="0.3">
      <c r="A150">
        <v>158</v>
      </c>
      <c r="B150" t="s">
        <v>82</v>
      </c>
      <c r="C150" t="s">
        <v>6</v>
      </c>
      <c r="D150" s="47">
        <v>42004</v>
      </c>
      <c r="E150" s="3">
        <f t="shared" si="21"/>
        <v>2014</v>
      </c>
      <c r="F150" s="3">
        <f t="shared" si="22"/>
        <v>12</v>
      </c>
      <c r="G150" s="3">
        <f t="shared" si="23"/>
        <v>31</v>
      </c>
      <c r="H150" s="2">
        <v>4408000000</v>
      </c>
      <c r="I150" s="2">
        <v>1525000000</v>
      </c>
      <c r="J150" s="2">
        <v>1129000000</v>
      </c>
      <c r="K150" s="2">
        <v>571000000</v>
      </c>
      <c r="L150">
        <v>0</v>
      </c>
      <c r="M150" t="s">
        <v>12</v>
      </c>
      <c r="N150" t="s">
        <v>83</v>
      </c>
      <c r="O150" s="6">
        <f t="shared" si="16"/>
        <v>1700000000</v>
      </c>
      <c r="P150" s="6">
        <f t="shared" si="17"/>
        <v>2883000000</v>
      </c>
      <c r="Q150" s="6">
        <f t="shared" si="18"/>
        <v>1183000000</v>
      </c>
      <c r="R150" s="9">
        <f t="shared" si="19"/>
        <v>0.65403811252268595</v>
      </c>
      <c r="S150" s="9">
        <f t="shared" si="20"/>
        <v>0.26837568058076228</v>
      </c>
      <c r="AA150" s="7" t="s">
        <v>234</v>
      </c>
    </row>
    <row r="151" spans="1:27" ht="17" hidden="1" x14ac:dyDescent="0.3">
      <c r="A151">
        <v>159</v>
      </c>
      <c r="B151" t="s">
        <v>82</v>
      </c>
      <c r="C151" t="s">
        <v>7</v>
      </c>
      <c r="D151" s="47">
        <v>42369</v>
      </c>
      <c r="E151" s="3">
        <f t="shared" si="21"/>
        <v>2015</v>
      </c>
      <c r="F151" s="3">
        <f t="shared" si="22"/>
        <v>12</v>
      </c>
      <c r="G151" s="3">
        <f t="shared" si="23"/>
        <v>31</v>
      </c>
      <c r="H151" s="2">
        <v>4664000000</v>
      </c>
      <c r="I151" s="2">
        <v>1585000000</v>
      </c>
      <c r="J151" s="2">
        <v>1114000000</v>
      </c>
      <c r="K151" s="2">
        <v>646000000</v>
      </c>
      <c r="L151">
        <v>0</v>
      </c>
      <c r="M151" t="s">
        <v>12</v>
      </c>
      <c r="N151" t="s">
        <v>83</v>
      </c>
      <c r="O151" s="6">
        <f t="shared" si="16"/>
        <v>1760000000</v>
      </c>
      <c r="P151" s="6">
        <f t="shared" si="17"/>
        <v>3079000000</v>
      </c>
      <c r="Q151" s="6">
        <f t="shared" si="18"/>
        <v>1319000000</v>
      </c>
      <c r="R151" s="9">
        <f t="shared" si="19"/>
        <v>0.66016295025728988</v>
      </c>
      <c r="S151" s="9">
        <f t="shared" si="20"/>
        <v>0.28280445969125212</v>
      </c>
      <c r="AA151" s="7" t="s">
        <v>236</v>
      </c>
    </row>
    <row r="152" spans="1:27" ht="17" hidden="1" x14ac:dyDescent="0.3">
      <c r="A152">
        <v>164</v>
      </c>
      <c r="B152" t="s">
        <v>84</v>
      </c>
      <c r="C152" t="s">
        <v>2</v>
      </c>
      <c r="D152" s="47">
        <v>42309</v>
      </c>
      <c r="E152" s="3">
        <f t="shared" si="21"/>
        <v>2015</v>
      </c>
      <c r="F152" s="3">
        <f t="shared" si="22"/>
        <v>11</v>
      </c>
      <c r="G152" s="3">
        <f t="shared" si="23"/>
        <v>1</v>
      </c>
      <c r="H152" s="2">
        <v>6824000000</v>
      </c>
      <c r="I152" s="2">
        <v>3271000000</v>
      </c>
      <c r="J152" s="2">
        <v>486000000</v>
      </c>
      <c r="K152" s="2">
        <v>1049000000</v>
      </c>
      <c r="L152" s="2">
        <v>249000000</v>
      </c>
      <c r="M152" t="s">
        <v>12</v>
      </c>
      <c r="N152" t="s">
        <v>24</v>
      </c>
      <c r="O152" s="6">
        <f t="shared" si="16"/>
        <v>1784000000</v>
      </c>
      <c r="P152" s="6">
        <f t="shared" si="17"/>
        <v>3553000000</v>
      </c>
      <c r="Q152" s="6">
        <f t="shared" si="18"/>
        <v>1769000000</v>
      </c>
      <c r="R152" s="9">
        <f t="shared" si="19"/>
        <v>0.52066236811254396</v>
      </c>
      <c r="S152" s="9">
        <f t="shared" si="20"/>
        <v>0.25923212192262601</v>
      </c>
      <c r="AA152" s="7" t="s">
        <v>237</v>
      </c>
    </row>
    <row r="153" spans="1:27" ht="17" hidden="1" x14ac:dyDescent="0.3">
      <c r="A153">
        <v>165</v>
      </c>
      <c r="B153" t="s">
        <v>84</v>
      </c>
      <c r="C153" t="s">
        <v>5</v>
      </c>
      <c r="D153" s="47">
        <v>42673</v>
      </c>
      <c r="E153" s="3">
        <f t="shared" si="21"/>
        <v>2016</v>
      </c>
      <c r="F153" s="3">
        <f t="shared" si="22"/>
        <v>10</v>
      </c>
      <c r="G153" s="3">
        <f t="shared" si="23"/>
        <v>30</v>
      </c>
      <c r="H153" s="2">
        <v>13240000000</v>
      </c>
      <c r="I153" s="2">
        <v>7300000000</v>
      </c>
      <c r="J153" s="2">
        <v>806000000</v>
      </c>
      <c r="K153" s="2">
        <v>2674000000</v>
      </c>
      <c r="L153" s="2">
        <v>1873000000</v>
      </c>
      <c r="M153" t="s">
        <v>12</v>
      </c>
      <c r="N153" t="s">
        <v>24</v>
      </c>
      <c r="O153" s="6">
        <f t="shared" si="16"/>
        <v>5353000000</v>
      </c>
      <c r="P153" s="6">
        <f t="shared" si="17"/>
        <v>5940000000</v>
      </c>
      <c r="Q153" s="6">
        <f t="shared" si="18"/>
        <v>587000000</v>
      </c>
      <c r="R153" s="9">
        <f t="shared" si="19"/>
        <v>0.44864048338368578</v>
      </c>
      <c r="S153" s="9">
        <f t="shared" si="20"/>
        <v>4.4335347432024171E-2</v>
      </c>
      <c r="AA153" s="7" t="s">
        <v>238</v>
      </c>
    </row>
    <row r="154" spans="1:27" ht="17" hidden="1" x14ac:dyDescent="0.3">
      <c r="A154">
        <v>166</v>
      </c>
      <c r="B154" t="s">
        <v>85</v>
      </c>
      <c r="C154" t="s">
        <v>2</v>
      </c>
      <c r="D154" s="47">
        <v>41274</v>
      </c>
      <c r="E154" s="3">
        <f t="shared" si="21"/>
        <v>2012</v>
      </c>
      <c r="F154" s="3">
        <f t="shared" si="22"/>
        <v>12</v>
      </c>
      <c r="G154" s="3">
        <f t="shared" si="23"/>
        <v>31</v>
      </c>
      <c r="H154" s="2">
        <v>5863500000</v>
      </c>
      <c r="I154" s="2">
        <v>4335300000</v>
      </c>
      <c r="J154" s="2">
        <v>1148900000</v>
      </c>
      <c r="K154">
        <v>0</v>
      </c>
      <c r="L154">
        <v>0</v>
      </c>
      <c r="M154" t="s">
        <v>49</v>
      </c>
      <c r="N154" t="s">
        <v>86</v>
      </c>
      <c r="O154" s="6">
        <f t="shared" si="16"/>
        <v>1148900000</v>
      </c>
      <c r="P154" s="6">
        <f t="shared" si="17"/>
        <v>1528200000</v>
      </c>
      <c r="Q154" s="6">
        <f t="shared" si="18"/>
        <v>379300000</v>
      </c>
      <c r="R154" s="9">
        <f t="shared" si="19"/>
        <v>0.26062931696085956</v>
      </c>
      <c r="S154" s="9">
        <f t="shared" si="20"/>
        <v>6.4688326085102749E-2</v>
      </c>
      <c r="AA154" s="7" t="s">
        <v>239</v>
      </c>
    </row>
    <row r="155" spans="1:27" ht="17" hidden="1" x14ac:dyDescent="0.3">
      <c r="A155">
        <v>167</v>
      </c>
      <c r="B155" t="s">
        <v>85</v>
      </c>
      <c r="C155" t="s">
        <v>5</v>
      </c>
      <c r="D155" s="47">
        <v>41636</v>
      </c>
      <c r="E155" s="3">
        <f t="shared" si="21"/>
        <v>2013</v>
      </c>
      <c r="F155" s="3">
        <f t="shared" si="22"/>
        <v>12</v>
      </c>
      <c r="G155" s="3">
        <f t="shared" si="23"/>
        <v>28</v>
      </c>
      <c r="H155" s="2">
        <v>6140000000</v>
      </c>
      <c r="I155" s="2">
        <v>4502300000</v>
      </c>
      <c r="J155" s="2">
        <v>1174200000</v>
      </c>
      <c r="K155">
        <v>0</v>
      </c>
      <c r="L155">
        <v>0</v>
      </c>
      <c r="M155" t="s">
        <v>49</v>
      </c>
      <c r="N155" t="s">
        <v>86</v>
      </c>
      <c r="O155" s="6">
        <f t="shared" si="16"/>
        <v>1174200000</v>
      </c>
      <c r="P155" s="6">
        <f t="shared" si="17"/>
        <v>1637700000</v>
      </c>
      <c r="Q155" s="6">
        <f t="shared" si="18"/>
        <v>463500000</v>
      </c>
      <c r="R155" s="9">
        <f t="shared" si="19"/>
        <v>0.26672638436482088</v>
      </c>
      <c r="S155" s="9">
        <f t="shared" si="20"/>
        <v>7.5488599348534205E-2</v>
      </c>
      <c r="AA155" s="7" t="s">
        <v>241</v>
      </c>
    </row>
    <row r="156" spans="1:27" ht="17" hidden="1" x14ac:dyDescent="0.3">
      <c r="A156">
        <v>168</v>
      </c>
      <c r="B156" t="s">
        <v>85</v>
      </c>
      <c r="C156" t="s">
        <v>6</v>
      </c>
      <c r="D156" s="47">
        <v>42007</v>
      </c>
      <c r="E156" s="3">
        <f t="shared" si="21"/>
        <v>2015</v>
      </c>
      <c r="F156" s="3">
        <f t="shared" si="22"/>
        <v>1</v>
      </c>
      <c r="G156" s="3">
        <f t="shared" si="23"/>
        <v>3</v>
      </c>
      <c r="H156" s="2">
        <v>6330300000</v>
      </c>
      <c r="I156" s="2">
        <v>4679100000</v>
      </c>
      <c r="J156" s="2">
        <v>1158900000</v>
      </c>
      <c r="K156">
        <v>0</v>
      </c>
      <c r="L156">
        <v>0</v>
      </c>
      <c r="M156" t="s">
        <v>49</v>
      </c>
      <c r="N156" t="s">
        <v>86</v>
      </c>
      <c r="O156" s="6">
        <f t="shared" si="16"/>
        <v>1158900000</v>
      </c>
      <c r="P156" s="6">
        <f t="shared" si="17"/>
        <v>1651200000</v>
      </c>
      <c r="Q156" s="6">
        <f t="shared" si="18"/>
        <v>492300000</v>
      </c>
      <c r="R156" s="9">
        <f t="shared" si="19"/>
        <v>0.26084071844936263</v>
      </c>
      <c r="S156" s="9">
        <f t="shared" si="20"/>
        <v>7.7768826121984741E-2</v>
      </c>
      <c r="AA156" s="7" t="s">
        <v>242</v>
      </c>
    </row>
    <row r="157" spans="1:27" ht="17" hidden="1" x14ac:dyDescent="0.3">
      <c r="A157">
        <v>169</v>
      </c>
      <c r="B157" t="s">
        <v>85</v>
      </c>
      <c r="C157" t="s">
        <v>7</v>
      </c>
      <c r="D157" s="47">
        <v>42371</v>
      </c>
      <c r="E157" s="3">
        <f t="shared" si="21"/>
        <v>2016</v>
      </c>
      <c r="F157" s="3">
        <f t="shared" si="22"/>
        <v>1</v>
      </c>
      <c r="G157" s="3">
        <f t="shared" si="23"/>
        <v>2</v>
      </c>
      <c r="H157" s="2">
        <v>5966900000</v>
      </c>
      <c r="I157" s="2">
        <v>4321100000</v>
      </c>
      <c r="J157" s="2">
        <v>1108100000</v>
      </c>
      <c r="K157">
        <v>0</v>
      </c>
      <c r="L157">
        <v>0</v>
      </c>
      <c r="M157" t="s">
        <v>49</v>
      </c>
      <c r="N157" t="s">
        <v>86</v>
      </c>
      <c r="O157" s="6">
        <f t="shared" si="16"/>
        <v>1108100000</v>
      </c>
      <c r="P157" s="6">
        <f t="shared" si="17"/>
        <v>1645800000</v>
      </c>
      <c r="Q157" s="6">
        <f t="shared" si="18"/>
        <v>537700000</v>
      </c>
      <c r="R157" s="9">
        <f t="shared" si="19"/>
        <v>0.27582161591446142</v>
      </c>
      <c r="S157" s="9">
        <f t="shared" si="20"/>
        <v>9.0113794432619951E-2</v>
      </c>
      <c r="AA157" s="7" t="s">
        <v>243</v>
      </c>
    </row>
    <row r="158" spans="1:27" ht="17" hidden="1" x14ac:dyDescent="0.3">
      <c r="A158">
        <v>170</v>
      </c>
      <c r="B158" t="s">
        <v>87</v>
      </c>
      <c r="C158" t="s">
        <v>2</v>
      </c>
      <c r="D158" s="47">
        <v>41274</v>
      </c>
      <c r="E158" s="3">
        <f t="shared" si="21"/>
        <v>2012</v>
      </c>
      <c r="F158" s="3">
        <f t="shared" si="22"/>
        <v>12</v>
      </c>
      <c r="G158" s="3">
        <f t="shared" si="23"/>
        <v>31</v>
      </c>
      <c r="H158" s="2">
        <v>2853926000</v>
      </c>
      <c r="I158" s="2">
        <v>1329500000</v>
      </c>
      <c r="J158" s="2">
        <v>220758000</v>
      </c>
      <c r="K158">
        <v>0</v>
      </c>
      <c r="L158" s="2">
        <v>380402000</v>
      </c>
      <c r="M158" t="s">
        <v>32</v>
      </c>
      <c r="N158" t="s">
        <v>88</v>
      </c>
      <c r="O158" s="6">
        <f t="shared" si="16"/>
        <v>601160000</v>
      </c>
      <c r="P158" s="6">
        <f t="shared" si="17"/>
        <v>1524426000</v>
      </c>
      <c r="Q158" s="6">
        <f t="shared" si="18"/>
        <v>923266000</v>
      </c>
      <c r="R158" s="9">
        <f t="shared" si="19"/>
        <v>0.53415050004800402</v>
      </c>
      <c r="S158" s="9">
        <f t="shared" si="20"/>
        <v>0.32350733691062766</v>
      </c>
      <c r="AA158" s="7" t="s">
        <v>244</v>
      </c>
    </row>
    <row r="159" spans="1:27" ht="17" hidden="1" x14ac:dyDescent="0.3">
      <c r="A159">
        <v>171</v>
      </c>
      <c r="B159" t="s">
        <v>87</v>
      </c>
      <c r="C159" t="s">
        <v>5</v>
      </c>
      <c r="D159" s="47">
        <v>41639</v>
      </c>
      <c r="E159" s="3">
        <f t="shared" si="21"/>
        <v>2013</v>
      </c>
      <c r="F159" s="3">
        <f t="shared" si="22"/>
        <v>12</v>
      </c>
      <c r="G159" s="3">
        <f t="shared" si="23"/>
        <v>31</v>
      </c>
      <c r="H159" s="2">
        <v>2879000000</v>
      </c>
      <c r="I159" s="2">
        <v>1289000000</v>
      </c>
      <c r="J159" s="2">
        <v>234000000</v>
      </c>
      <c r="K159">
        <v>0</v>
      </c>
      <c r="L159" s="2">
        <v>407000000</v>
      </c>
      <c r="M159" t="s">
        <v>32</v>
      </c>
      <c r="N159" t="s">
        <v>88</v>
      </c>
      <c r="O159" s="6">
        <f t="shared" si="16"/>
        <v>641000000</v>
      </c>
      <c r="P159" s="6">
        <f t="shared" si="17"/>
        <v>1590000000</v>
      </c>
      <c r="Q159" s="6">
        <f t="shared" si="18"/>
        <v>949000000</v>
      </c>
      <c r="R159" s="9">
        <f t="shared" si="19"/>
        <v>0.55227509551927745</v>
      </c>
      <c r="S159" s="9">
        <f t="shared" si="20"/>
        <v>0.32962834317471346</v>
      </c>
      <c r="AA159" s="7" t="s">
        <v>245</v>
      </c>
    </row>
    <row r="160" spans="1:27" ht="17" hidden="1" x14ac:dyDescent="0.3">
      <c r="A160">
        <v>172</v>
      </c>
      <c r="B160" t="s">
        <v>87</v>
      </c>
      <c r="C160" t="s">
        <v>6</v>
      </c>
      <c r="D160" s="47">
        <v>42004</v>
      </c>
      <c r="E160" s="3">
        <f t="shared" si="21"/>
        <v>2014</v>
      </c>
      <c r="F160" s="3">
        <f t="shared" si="22"/>
        <v>12</v>
      </c>
      <c r="G160" s="3">
        <f t="shared" si="23"/>
        <v>31</v>
      </c>
      <c r="H160" s="2">
        <v>3011000000</v>
      </c>
      <c r="I160" s="2">
        <v>1350000000</v>
      </c>
      <c r="J160" s="2">
        <v>236000000</v>
      </c>
      <c r="K160">
        <v>0</v>
      </c>
      <c r="L160" s="2">
        <v>424000000</v>
      </c>
      <c r="M160" t="s">
        <v>32</v>
      </c>
      <c r="N160" t="s">
        <v>88</v>
      </c>
      <c r="O160" s="6">
        <f t="shared" si="16"/>
        <v>660000000</v>
      </c>
      <c r="P160" s="6">
        <f t="shared" si="17"/>
        <v>1661000000</v>
      </c>
      <c r="Q160" s="6">
        <f t="shared" si="18"/>
        <v>1001000000</v>
      </c>
      <c r="R160" s="9">
        <f t="shared" si="19"/>
        <v>0.55164397210229166</v>
      </c>
      <c r="S160" s="9">
        <f t="shared" si="20"/>
        <v>0.33244769179674527</v>
      </c>
      <c r="AA160" s="7" t="s">
        <v>246</v>
      </c>
    </row>
    <row r="161" spans="1:27" ht="17" hidden="1" x14ac:dyDescent="0.3">
      <c r="A161">
        <v>173</v>
      </c>
      <c r="B161" t="s">
        <v>87</v>
      </c>
      <c r="C161" t="s">
        <v>7</v>
      </c>
      <c r="D161" s="47">
        <v>42369</v>
      </c>
      <c r="E161" s="3">
        <f t="shared" si="21"/>
        <v>2015</v>
      </c>
      <c r="F161" s="3">
        <f t="shared" si="22"/>
        <v>12</v>
      </c>
      <c r="G161" s="3">
        <f t="shared" si="23"/>
        <v>31</v>
      </c>
      <c r="H161" s="2">
        <v>3159000000</v>
      </c>
      <c r="I161" s="2">
        <v>1404000000</v>
      </c>
      <c r="J161" s="2">
        <v>243000000</v>
      </c>
      <c r="K161">
        <v>0</v>
      </c>
      <c r="L161" s="2">
        <v>440000000</v>
      </c>
      <c r="M161" t="s">
        <v>32</v>
      </c>
      <c r="N161" t="s">
        <v>88</v>
      </c>
      <c r="O161" s="6">
        <f t="shared" si="16"/>
        <v>683000000</v>
      </c>
      <c r="P161" s="6">
        <f t="shared" si="17"/>
        <v>1755000000</v>
      </c>
      <c r="Q161" s="6">
        <f t="shared" si="18"/>
        <v>1072000000</v>
      </c>
      <c r="R161" s="9">
        <f t="shared" si="19"/>
        <v>0.55555555555555558</v>
      </c>
      <c r="S161" s="9">
        <f t="shared" si="20"/>
        <v>0.33934789490345046</v>
      </c>
      <c r="AA161" s="7" t="s">
        <v>248</v>
      </c>
    </row>
    <row r="162" spans="1:27" ht="17" hidden="1" x14ac:dyDescent="0.3">
      <c r="A162">
        <v>174</v>
      </c>
      <c r="B162" t="s">
        <v>89</v>
      </c>
      <c r="C162" t="s">
        <v>2</v>
      </c>
      <c r="D162" s="47">
        <v>41274</v>
      </c>
      <c r="E162" s="3">
        <f t="shared" si="21"/>
        <v>2012</v>
      </c>
      <c r="F162" s="3">
        <f t="shared" si="22"/>
        <v>12</v>
      </c>
      <c r="G162" s="3">
        <f t="shared" si="23"/>
        <v>31</v>
      </c>
      <c r="H162" s="2">
        <v>33781000000</v>
      </c>
      <c r="I162" s="2">
        <v>480000000</v>
      </c>
      <c r="J162" s="2">
        <v>23392000000</v>
      </c>
      <c r="K162">
        <v>0</v>
      </c>
      <c r="L162" s="2">
        <v>1712000000</v>
      </c>
      <c r="M162" t="s">
        <v>37</v>
      </c>
      <c r="N162" t="s">
        <v>90</v>
      </c>
      <c r="O162" s="6">
        <f t="shared" si="16"/>
        <v>25104000000</v>
      </c>
      <c r="P162" s="6">
        <f t="shared" si="17"/>
        <v>33301000000</v>
      </c>
      <c r="Q162" s="6">
        <f t="shared" si="18"/>
        <v>8197000000</v>
      </c>
      <c r="R162" s="9">
        <f t="shared" si="19"/>
        <v>0.98579082916432315</v>
      </c>
      <c r="S162" s="9">
        <f t="shared" si="20"/>
        <v>0.24265119445842337</v>
      </c>
      <c r="AA162" s="7" t="s">
        <v>250</v>
      </c>
    </row>
    <row r="163" spans="1:27" ht="17" hidden="1" x14ac:dyDescent="0.3">
      <c r="A163">
        <v>175</v>
      </c>
      <c r="B163" t="s">
        <v>89</v>
      </c>
      <c r="C163" t="s">
        <v>5</v>
      </c>
      <c r="D163" s="47">
        <v>41639</v>
      </c>
      <c r="E163" s="3">
        <f t="shared" si="21"/>
        <v>2013</v>
      </c>
      <c r="F163" s="3">
        <f t="shared" si="22"/>
        <v>12</v>
      </c>
      <c r="G163" s="3">
        <f t="shared" si="23"/>
        <v>31</v>
      </c>
      <c r="H163" s="2">
        <v>34828000000</v>
      </c>
      <c r="I163" s="2">
        <v>442000000</v>
      </c>
      <c r="J163" s="2">
        <v>23150000000</v>
      </c>
      <c r="K163">
        <v>0</v>
      </c>
      <c r="L163" s="2">
        <v>1832000000</v>
      </c>
      <c r="M163" t="s">
        <v>37</v>
      </c>
      <c r="N163" t="s">
        <v>90</v>
      </c>
      <c r="O163" s="6">
        <f t="shared" si="16"/>
        <v>24982000000</v>
      </c>
      <c r="P163" s="6">
        <f t="shared" si="17"/>
        <v>34386000000</v>
      </c>
      <c r="Q163" s="6">
        <f t="shared" si="18"/>
        <v>9404000000</v>
      </c>
      <c r="R163" s="9">
        <f t="shared" si="19"/>
        <v>0.98730906167451471</v>
      </c>
      <c r="S163" s="9">
        <f t="shared" si="20"/>
        <v>0.27001263351326521</v>
      </c>
      <c r="AA163" s="7" t="s">
        <v>252</v>
      </c>
    </row>
    <row r="164" spans="1:27" ht="17" hidden="1" x14ac:dyDescent="0.3">
      <c r="A164">
        <v>176</v>
      </c>
      <c r="B164" t="s">
        <v>89</v>
      </c>
      <c r="C164" t="s">
        <v>6</v>
      </c>
      <c r="D164" s="47">
        <v>42004</v>
      </c>
      <c r="E164" s="3">
        <f t="shared" si="21"/>
        <v>2014</v>
      </c>
      <c r="F164" s="3">
        <f t="shared" si="22"/>
        <v>12</v>
      </c>
      <c r="G164" s="3">
        <f t="shared" si="23"/>
        <v>31</v>
      </c>
      <c r="H164" s="2">
        <v>35895000000</v>
      </c>
      <c r="I164" s="2">
        <v>373000000</v>
      </c>
      <c r="J164" s="2">
        <v>23153000000</v>
      </c>
      <c r="K164">
        <v>0</v>
      </c>
      <c r="L164" s="2">
        <v>2044000000</v>
      </c>
      <c r="M164" t="s">
        <v>37</v>
      </c>
      <c r="N164" t="s">
        <v>90</v>
      </c>
      <c r="O164" s="6">
        <f t="shared" si="16"/>
        <v>25197000000</v>
      </c>
      <c r="P164" s="6">
        <f t="shared" si="17"/>
        <v>35522000000</v>
      </c>
      <c r="Q164" s="6">
        <f t="shared" si="18"/>
        <v>10325000000</v>
      </c>
      <c r="R164" s="9">
        <f t="shared" si="19"/>
        <v>0.98960858058225376</v>
      </c>
      <c r="S164" s="9">
        <f t="shared" si="20"/>
        <v>0.28764451873519986</v>
      </c>
      <c r="AA164" s="7" t="s">
        <v>253</v>
      </c>
    </row>
    <row r="165" spans="1:27" ht="17" hidden="1" x14ac:dyDescent="0.3">
      <c r="A165">
        <v>177</v>
      </c>
      <c r="B165" t="s">
        <v>89</v>
      </c>
      <c r="C165" t="s">
        <v>7</v>
      </c>
      <c r="D165" s="47">
        <v>42369</v>
      </c>
      <c r="E165" s="3">
        <f t="shared" si="21"/>
        <v>2015</v>
      </c>
      <c r="F165" s="3">
        <f t="shared" si="22"/>
        <v>12</v>
      </c>
      <c r="G165" s="3">
        <f t="shared" si="23"/>
        <v>31</v>
      </c>
      <c r="H165" s="2">
        <v>34441000000</v>
      </c>
      <c r="I165" s="2">
        <v>475000000</v>
      </c>
      <c r="J165" s="2">
        <v>22892000000</v>
      </c>
      <c r="K165">
        <v>0</v>
      </c>
      <c r="L165" s="2">
        <v>1988000000</v>
      </c>
      <c r="M165" t="s">
        <v>37</v>
      </c>
      <c r="N165" t="s">
        <v>90</v>
      </c>
      <c r="O165" s="6">
        <f t="shared" si="16"/>
        <v>24880000000</v>
      </c>
      <c r="P165" s="6">
        <f t="shared" si="17"/>
        <v>33966000000</v>
      </c>
      <c r="Q165" s="6">
        <f t="shared" si="18"/>
        <v>9086000000</v>
      </c>
      <c r="R165" s="9">
        <f t="shared" si="19"/>
        <v>0.98620829824917977</v>
      </c>
      <c r="S165" s="9">
        <f t="shared" si="20"/>
        <v>0.26381347812200573</v>
      </c>
      <c r="AA165" s="7" t="s">
        <v>254</v>
      </c>
    </row>
    <row r="166" spans="1:27" ht="17" hidden="1" x14ac:dyDescent="0.3">
      <c r="A166">
        <v>178</v>
      </c>
      <c r="B166" t="s">
        <v>91</v>
      </c>
      <c r="C166" t="s">
        <v>2</v>
      </c>
      <c r="D166" s="47">
        <v>41517</v>
      </c>
      <c r="E166" s="3">
        <f t="shared" si="21"/>
        <v>2013</v>
      </c>
      <c r="F166" s="3">
        <f t="shared" si="22"/>
        <v>8</v>
      </c>
      <c r="G166" s="3">
        <f t="shared" si="23"/>
        <v>31</v>
      </c>
      <c r="H166" s="2">
        <v>2089100000</v>
      </c>
      <c r="I166" s="2">
        <v>1251500000</v>
      </c>
      <c r="J166" s="2">
        <v>607600000</v>
      </c>
      <c r="K166">
        <v>0</v>
      </c>
      <c r="L166">
        <v>0</v>
      </c>
      <c r="M166" t="s">
        <v>3</v>
      </c>
      <c r="N166" t="s">
        <v>60</v>
      </c>
      <c r="O166" s="6">
        <f t="shared" si="16"/>
        <v>607600000</v>
      </c>
      <c r="P166" s="6">
        <f t="shared" si="17"/>
        <v>837600000</v>
      </c>
      <c r="Q166" s="6">
        <f t="shared" si="18"/>
        <v>230000000</v>
      </c>
      <c r="R166" s="9">
        <f t="shared" si="19"/>
        <v>0.40093820305394667</v>
      </c>
      <c r="S166" s="9">
        <f t="shared" si="20"/>
        <v>0.11009525633047725</v>
      </c>
      <c r="AA166" s="7" t="s">
        <v>256</v>
      </c>
    </row>
    <row r="167" spans="1:27" ht="17" hidden="1" x14ac:dyDescent="0.3">
      <c r="A167">
        <v>179</v>
      </c>
      <c r="B167" t="s">
        <v>91</v>
      </c>
      <c r="C167" t="s">
        <v>5</v>
      </c>
      <c r="D167" s="47">
        <v>41882</v>
      </c>
      <c r="E167" s="3">
        <f t="shared" si="21"/>
        <v>2014</v>
      </c>
      <c r="F167" s="3">
        <f t="shared" si="22"/>
        <v>8</v>
      </c>
      <c r="G167" s="3">
        <f t="shared" si="23"/>
        <v>31</v>
      </c>
      <c r="H167" s="2">
        <v>2393500000</v>
      </c>
      <c r="I167" s="2">
        <v>1414300000</v>
      </c>
      <c r="J167" s="2">
        <v>680300000</v>
      </c>
      <c r="K167">
        <v>0</v>
      </c>
      <c r="L167">
        <v>0</v>
      </c>
      <c r="M167" t="s">
        <v>3</v>
      </c>
      <c r="N167" t="s">
        <v>60</v>
      </c>
      <c r="O167" s="6">
        <f t="shared" si="16"/>
        <v>680300000</v>
      </c>
      <c r="P167" s="6">
        <f t="shared" si="17"/>
        <v>979200000</v>
      </c>
      <c r="Q167" s="6">
        <f t="shared" si="18"/>
        <v>298900000</v>
      </c>
      <c r="R167" s="9">
        <f t="shared" si="19"/>
        <v>0.4091080008355964</v>
      </c>
      <c r="S167" s="9">
        <f t="shared" si="20"/>
        <v>0.12487988301650303</v>
      </c>
      <c r="AA167" s="7" t="s">
        <v>257</v>
      </c>
    </row>
    <row r="168" spans="1:27" ht="17" hidden="1" x14ac:dyDescent="0.3">
      <c r="A168">
        <v>180</v>
      </c>
      <c r="B168" t="s">
        <v>91</v>
      </c>
      <c r="C168" t="s">
        <v>6</v>
      </c>
      <c r="D168" s="47">
        <v>42247</v>
      </c>
      <c r="E168" s="3">
        <f t="shared" si="21"/>
        <v>2015</v>
      </c>
      <c r="F168" s="3">
        <f t="shared" si="22"/>
        <v>8</v>
      </c>
      <c r="G168" s="3">
        <f t="shared" si="23"/>
        <v>31</v>
      </c>
      <c r="H168" s="2">
        <v>2706700000</v>
      </c>
      <c r="I168" s="2">
        <v>1561100000</v>
      </c>
      <c r="J168" s="2">
        <v>756900000</v>
      </c>
      <c r="K168">
        <v>0</v>
      </c>
      <c r="L168">
        <v>0</v>
      </c>
      <c r="M168" t="s">
        <v>3</v>
      </c>
      <c r="N168" t="s">
        <v>60</v>
      </c>
      <c r="O168" s="6">
        <f t="shared" si="16"/>
        <v>756900000</v>
      </c>
      <c r="P168" s="6">
        <f t="shared" si="17"/>
        <v>1145600000</v>
      </c>
      <c r="Q168" s="6">
        <f t="shared" si="18"/>
        <v>388700000</v>
      </c>
      <c r="R168" s="9">
        <f t="shared" si="19"/>
        <v>0.42324601913769533</v>
      </c>
      <c r="S168" s="9">
        <f t="shared" si="20"/>
        <v>0.14360660582997747</v>
      </c>
      <c r="AA168" s="7" t="s">
        <v>258</v>
      </c>
    </row>
    <row r="169" spans="1:27" ht="17" hidden="1" x14ac:dyDescent="0.3">
      <c r="A169">
        <v>181</v>
      </c>
      <c r="B169" t="s">
        <v>91</v>
      </c>
      <c r="C169" t="s">
        <v>7</v>
      </c>
      <c r="D169" s="47">
        <v>42613</v>
      </c>
      <c r="E169" s="3">
        <f t="shared" si="21"/>
        <v>2016</v>
      </c>
      <c r="F169" s="3">
        <f t="shared" si="22"/>
        <v>8</v>
      </c>
      <c r="G169" s="3">
        <f t="shared" si="23"/>
        <v>31</v>
      </c>
      <c r="H169" s="2">
        <v>3291300000</v>
      </c>
      <c r="I169" s="2">
        <v>1855100000</v>
      </c>
      <c r="J169" s="2">
        <v>946000000</v>
      </c>
      <c r="K169">
        <v>0</v>
      </c>
      <c r="L169">
        <v>0</v>
      </c>
      <c r="M169" t="s">
        <v>3</v>
      </c>
      <c r="N169" t="s">
        <v>60</v>
      </c>
      <c r="O169" s="6">
        <f t="shared" si="16"/>
        <v>946000000</v>
      </c>
      <c r="P169" s="6">
        <f t="shared" si="17"/>
        <v>1436200000</v>
      </c>
      <c r="Q169" s="6">
        <f t="shared" si="18"/>
        <v>490200000</v>
      </c>
      <c r="R169" s="9">
        <f t="shared" si="19"/>
        <v>0.43636253152249871</v>
      </c>
      <c r="S169" s="9">
        <f t="shared" si="20"/>
        <v>0.14893810956157141</v>
      </c>
      <c r="AA169" s="7" t="s">
        <v>259</v>
      </c>
    </row>
    <row r="170" spans="1:27" ht="17" hidden="1" x14ac:dyDescent="0.3">
      <c r="A170">
        <v>182</v>
      </c>
      <c r="B170" t="s">
        <v>92</v>
      </c>
      <c r="C170" t="s">
        <v>2</v>
      </c>
      <c r="D170" s="47">
        <v>41517</v>
      </c>
      <c r="E170" s="3">
        <f t="shared" si="21"/>
        <v>2013</v>
      </c>
      <c r="F170" s="3">
        <f t="shared" si="22"/>
        <v>8</v>
      </c>
      <c r="G170" s="3">
        <f t="shared" si="23"/>
        <v>31</v>
      </c>
      <c r="H170" s="2">
        <v>9147530000</v>
      </c>
      <c r="I170" s="2">
        <v>4406595000</v>
      </c>
      <c r="J170" s="2">
        <v>2967837000</v>
      </c>
      <c r="K170">
        <v>0</v>
      </c>
      <c r="L170">
        <v>0</v>
      </c>
      <c r="M170" t="s">
        <v>9</v>
      </c>
      <c r="N170" t="s">
        <v>69</v>
      </c>
      <c r="O170" s="6">
        <f t="shared" si="16"/>
        <v>2967837000</v>
      </c>
      <c r="P170" s="6">
        <f t="shared" si="17"/>
        <v>4740935000</v>
      </c>
      <c r="Q170" s="6">
        <f t="shared" si="18"/>
        <v>1773098000</v>
      </c>
      <c r="R170" s="9">
        <f t="shared" si="19"/>
        <v>0.51827487857377896</v>
      </c>
      <c r="S170" s="9">
        <f t="shared" si="20"/>
        <v>0.19383352664599077</v>
      </c>
      <c r="AA170" s="7" t="s">
        <v>260</v>
      </c>
    </row>
    <row r="171" spans="1:27" ht="17" hidden="1" x14ac:dyDescent="0.3">
      <c r="A171">
        <v>183</v>
      </c>
      <c r="B171" t="s">
        <v>92</v>
      </c>
      <c r="C171" t="s">
        <v>5</v>
      </c>
      <c r="D171" s="47">
        <v>41881</v>
      </c>
      <c r="E171" s="3">
        <f t="shared" si="21"/>
        <v>2014</v>
      </c>
      <c r="F171" s="3">
        <f t="shared" si="22"/>
        <v>8</v>
      </c>
      <c r="G171" s="3">
        <f t="shared" si="23"/>
        <v>30</v>
      </c>
      <c r="H171" s="2">
        <v>9475313000</v>
      </c>
      <c r="I171" s="2">
        <v>4540406000</v>
      </c>
      <c r="J171" s="2">
        <v>3104684000</v>
      </c>
      <c r="K171">
        <v>0</v>
      </c>
      <c r="L171">
        <v>0</v>
      </c>
      <c r="M171" t="s">
        <v>9</v>
      </c>
      <c r="N171" t="s">
        <v>69</v>
      </c>
      <c r="O171" s="6">
        <f t="shared" si="16"/>
        <v>3104684000</v>
      </c>
      <c r="P171" s="6">
        <f t="shared" si="17"/>
        <v>4934907000</v>
      </c>
      <c r="Q171" s="6">
        <f t="shared" si="18"/>
        <v>1830223000</v>
      </c>
      <c r="R171" s="9">
        <f t="shared" si="19"/>
        <v>0.52081730703777285</v>
      </c>
      <c r="S171" s="9">
        <f t="shared" si="20"/>
        <v>0.19315699650238466</v>
      </c>
      <c r="AA171" s="7" t="s">
        <v>261</v>
      </c>
    </row>
    <row r="172" spans="1:27" ht="17" hidden="1" x14ac:dyDescent="0.3">
      <c r="A172">
        <v>184</v>
      </c>
      <c r="B172" t="s">
        <v>92</v>
      </c>
      <c r="C172" t="s">
        <v>6</v>
      </c>
      <c r="D172" s="47">
        <v>42245</v>
      </c>
      <c r="E172" s="3">
        <f t="shared" si="21"/>
        <v>2015</v>
      </c>
      <c r="F172" s="3">
        <f t="shared" si="22"/>
        <v>8</v>
      </c>
      <c r="G172" s="3">
        <f t="shared" si="23"/>
        <v>29</v>
      </c>
      <c r="H172" s="2">
        <v>10187340000</v>
      </c>
      <c r="I172" s="2">
        <v>4860309000</v>
      </c>
      <c r="J172" s="2">
        <v>3373980000</v>
      </c>
      <c r="K172">
        <v>0</v>
      </c>
      <c r="L172">
        <v>0</v>
      </c>
      <c r="M172" t="s">
        <v>9</v>
      </c>
      <c r="N172" t="s">
        <v>69</v>
      </c>
      <c r="O172" s="6">
        <f t="shared" si="16"/>
        <v>3373980000</v>
      </c>
      <c r="P172" s="6">
        <f t="shared" si="17"/>
        <v>5327031000</v>
      </c>
      <c r="Q172" s="6">
        <f t="shared" si="18"/>
        <v>1953051000</v>
      </c>
      <c r="R172" s="9">
        <f t="shared" si="19"/>
        <v>0.52290696099276168</v>
      </c>
      <c r="S172" s="9">
        <f t="shared" si="20"/>
        <v>0.19171353856845849</v>
      </c>
      <c r="AA172" s="7" t="s">
        <v>262</v>
      </c>
    </row>
    <row r="173" spans="1:27" ht="17" hidden="1" x14ac:dyDescent="0.3">
      <c r="A173">
        <v>185</v>
      </c>
      <c r="B173" t="s">
        <v>92</v>
      </c>
      <c r="C173" t="s">
        <v>7</v>
      </c>
      <c r="D173" s="47">
        <v>42609</v>
      </c>
      <c r="E173" s="3">
        <f t="shared" si="21"/>
        <v>2016</v>
      </c>
      <c r="F173" s="3">
        <f t="shared" si="22"/>
        <v>8</v>
      </c>
      <c r="G173" s="3">
        <f t="shared" si="23"/>
        <v>27</v>
      </c>
      <c r="H173" s="2">
        <v>10635676000</v>
      </c>
      <c r="I173" s="2">
        <v>5026940000</v>
      </c>
      <c r="J173" s="2">
        <v>3548341000</v>
      </c>
      <c r="K173">
        <v>0</v>
      </c>
      <c r="L173">
        <v>0</v>
      </c>
      <c r="M173" t="s">
        <v>9</v>
      </c>
      <c r="N173" t="s">
        <v>69</v>
      </c>
      <c r="O173" s="6">
        <f t="shared" si="16"/>
        <v>3548341000</v>
      </c>
      <c r="P173" s="6">
        <f t="shared" si="17"/>
        <v>5608736000</v>
      </c>
      <c r="Q173" s="6">
        <f t="shared" si="18"/>
        <v>2060395000</v>
      </c>
      <c r="R173" s="9">
        <f t="shared" si="19"/>
        <v>0.5273511528557282</v>
      </c>
      <c r="S173" s="9">
        <f t="shared" si="20"/>
        <v>0.19372487465770863</v>
      </c>
      <c r="AA173" s="7" t="s">
        <v>263</v>
      </c>
    </row>
    <row r="174" spans="1:27" ht="17" hidden="1" x14ac:dyDescent="0.3">
      <c r="A174">
        <v>186</v>
      </c>
      <c r="B174" t="s">
        <v>93</v>
      </c>
      <c r="C174" t="s">
        <v>2</v>
      </c>
      <c r="D174" s="47">
        <v>41639</v>
      </c>
      <c r="E174" s="3">
        <f t="shared" si="21"/>
        <v>2013</v>
      </c>
      <c r="F174" s="3">
        <f t="shared" si="22"/>
        <v>12</v>
      </c>
      <c r="G174" s="3">
        <f t="shared" si="23"/>
        <v>31</v>
      </c>
      <c r="H174" s="2">
        <v>86623000000</v>
      </c>
      <c r="I174" s="2">
        <v>73268000000</v>
      </c>
      <c r="J174" s="2">
        <v>3742000000</v>
      </c>
      <c r="K174" s="2">
        <v>3071000000</v>
      </c>
      <c r="L174">
        <v>0</v>
      </c>
      <c r="M174" t="s">
        <v>3</v>
      </c>
      <c r="N174" t="s">
        <v>81</v>
      </c>
      <c r="O174" s="6">
        <f t="shared" si="16"/>
        <v>6813000000</v>
      </c>
      <c r="P174" s="6">
        <f t="shared" si="17"/>
        <v>13355000000</v>
      </c>
      <c r="Q174" s="6">
        <f t="shared" si="18"/>
        <v>6542000000</v>
      </c>
      <c r="R174" s="9">
        <f t="shared" si="19"/>
        <v>0.15417383373930715</v>
      </c>
      <c r="S174" s="9">
        <f t="shared" si="20"/>
        <v>7.5522667190007275E-2</v>
      </c>
      <c r="AA174" s="7" t="s">
        <v>264</v>
      </c>
    </row>
    <row r="175" spans="1:27" ht="17" hidden="1" x14ac:dyDescent="0.3">
      <c r="A175">
        <v>187</v>
      </c>
      <c r="B175" t="s">
        <v>93</v>
      </c>
      <c r="C175" t="s">
        <v>5</v>
      </c>
      <c r="D175" s="47">
        <v>42004</v>
      </c>
      <c r="E175" s="3">
        <f t="shared" si="21"/>
        <v>2014</v>
      </c>
      <c r="F175" s="3">
        <f t="shared" si="22"/>
        <v>12</v>
      </c>
      <c r="G175" s="3">
        <f t="shared" si="23"/>
        <v>31</v>
      </c>
      <c r="H175" s="2">
        <v>90762000000</v>
      </c>
      <c r="I175" s="2">
        <v>76752000000</v>
      </c>
      <c r="J175" s="2">
        <v>3480000000</v>
      </c>
      <c r="K175" s="2">
        <v>3047000000</v>
      </c>
      <c r="L175">
        <v>0</v>
      </c>
      <c r="M175" t="s">
        <v>3</v>
      </c>
      <c r="N175" t="s">
        <v>81</v>
      </c>
      <c r="O175" s="6">
        <f t="shared" si="16"/>
        <v>6527000000</v>
      </c>
      <c r="P175" s="6">
        <f t="shared" si="17"/>
        <v>14010000000</v>
      </c>
      <c r="Q175" s="6">
        <f t="shared" si="18"/>
        <v>7483000000</v>
      </c>
      <c r="R175" s="9">
        <f t="shared" si="19"/>
        <v>0.15435975408210489</v>
      </c>
      <c r="S175" s="9">
        <f t="shared" si="20"/>
        <v>8.2446398272404756E-2</v>
      </c>
      <c r="AA175" s="7" t="s">
        <v>265</v>
      </c>
    </row>
    <row r="176" spans="1:27" ht="17" hidden="1" x14ac:dyDescent="0.3">
      <c r="A176">
        <v>188</v>
      </c>
      <c r="B176" t="s">
        <v>93</v>
      </c>
      <c r="C176" t="s">
        <v>6</v>
      </c>
      <c r="D176" s="47">
        <v>42369</v>
      </c>
      <c r="E176" s="3">
        <f t="shared" si="21"/>
        <v>2015</v>
      </c>
      <c r="F176" s="3">
        <f t="shared" si="22"/>
        <v>12</v>
      </c>
      <c r="G176" s="3">
        <f t="shared" si="23"/>
        <v>31</v>
      </c>
      <c r="H176" s="2">
        <v>96114000000</v>
      </c>
      <c r="I176" s="2">
        <v>82088000000</v>
      </c>
      <c r="J176" s="2">
        <v>3251000000</v>
      </c>
      <c r="K176" s="2">
        <v>3331000000</v>
      </c>
      <c r="L176">
        <v>0</v>
      </c>
      <c r="M176" t="s">
        <v>3</v>
      </c>
      <c r="N176" t="s">
        <v>81</v>
      </c>
      <c r="O176" s="6">
        <f t="shared" si="16"/>
        <v>6582000000</v>
      </c>
      <c r="P176" s="6">
        <f t="shared" si="17"/>
        <v>14026000000</v>
      </c>
      <c r="Q176" s="6">
        <f t="shared" si="18"/>
        <v>7444000000</v>
      </c>
      <c r="R176" s="9">
        <f t="shared" si="19"/>
        <v>0.14593087375408365</v>
      </c>
      <c r="S176" s="9">
        <f t="shared" si="20"/>
        <v>7.7449695153671685E-2</v>
      </c>
      <c r="AA176" s="7" t="s">
        <v>266</v>
      </c>
    </row>
    <row r="177" spans="1:27" ht="17" hidden="1" x14ac:dyDescent="0.3">
      <c r="A177">
        <v>189</v>
      </c>
      <c r="B177" t="s">
        <v>93</v>
      </c>
      <c r="C177" t="s">
        <v>7</v>
      </c>
      <c r="D177" s="47">
        <v>42735</v>
      </c>
      <c r="E177" s="3">
        <f t="shared" si="21"/>
        <v>2016</v>
      </c>
      <c r="F177" s="3">
        <f t="shared" si="22"/>
        <v>12</v>
      </c>
      <c r="G177" s="3">
        <f t="shared" si="23"/>
        <v>31</v>
      </c>
      <c r="H177" s="2">
        <v>94571000000</v>
      </c>
      <c r="I177" s="2">
        <v>80790000000</v>
      </c>
      <c r="J177" s="2">
        <v>3313000000</v>
      </c>
      <c r="K177" s="2">
        <v>4627000000</v>
      </c>
      <c r="L177">
        <v>0</v>
      </c>
      <c r="M177" t="s">
        <v>3</v>
      </c>
      <c r="N177" t="s">
        <v>81</v>
      </c>
      <c r="O177" s="6">
        <f t="shared" si="16"/>
        <v>7940000000</v>
      </c>
      <c r="P177" s="6">
        <f t="shared" si="17"/>
        <v>13781000000</v>
      </c>
      <c r="Q177" s="6">
        <f t="shared" si="18"/>
        <v>5841000000</v>
      </c>
      <c r="R177" s="9">
        <f t="shared" si="19"/>
        <v>0.14572120417464129</v>
      </c>
      <c r="S177" s="9">
        <f t="shared" si="20"/>
        <v>6.1763119772446098E-2</v>
      </c>
      <c r="AA177" s="7" t="s">
        <v>267</v>
      </c>
    </row>
    <row r="178" spans="1:27" ht="17" hidden="1" x14ac:dyDescent="0.3">
      <c r="A178">
        <v>190</v>
      </c>
      <c r="B178" t="s">
        <v>94</v>
      </c>
      <c r="C178" t="s">
        <v>2</v>
      </c>
      <c r="D178" s="47">
        <v>41274</v>
      </c>
      <c r="E178" s="3">
        <f t="shared" si="21"/>
        <v>2012</v>
      </c>
      <c r="F178" s="3">
        <f t="shared" si="22"/>
        <v>12</v>
      </c>
      <c r="G178" s="3">
        <f t="shared" si="23"/>
        <v>31</v>
      </c>
      <c r="H178" s="2">
        <v>100078000000</v>
      </c>
      <c r="I178" s="2">
        <v>3753000000</v>
      </c>
      <c r="J178" s="2">
        <v>70829000000</v>
      </c>
      <c r="K178">
        <v>0</v>
      </c>
      <c r="L178" s="2">
        <v>9433000000</v>
      </c>
      <c r="M178" t="s">
        <v>37</v>
      </c>
      <c r="N178" t="s">
        <v>95</v>
      </c>
      <c r="O178" s="6">
        <f t="shared" si="16"/>
        <v>80262000000</v>
      </c>
      <c r="P178" s="6">
        <f t="shared" si="17"/>
        <v>96325000000</v>
      </c>
      <c r="Q178" s="6">
        <f t="shared" si="18"/>
        <v>16063000000</v>
      </c>
      <c r="R178" s="9">
        <f t="shared" si="19"/>
        <v>0.962499250584544</v>
      </c>
      <c r="S178" s="9">
        <f t="shared" si="20"/>
        <v>0.16050480625112412</v>
      </c>
      <c r="AA178" s="7" t="s">
        <v>269</v>
      </c>
    </row>
    <row r="179" spans="1:27" ht="17" hidden="1" x14ac:dyDescent="0.3">
      <c r="A179">
        <v>191</v>
      </c>
      <c r="B179" t="s">
        <v>94</v>
      </c>
      <c r="C179" t="s">
        <v>5</v>
      </c>
      <c r="D179" s="47">
        <v>41639</v>
      </c>
      <c r="E179" s="3">
        <f t="shared" si="21"/>
        <v>2013</v>
      </c>
      <c r="F179" s="3">
        <f t="shared" si="22"/>
        <v>12</v>
      </c>
      <c r="G179" s="3">
        <f t="shared" si="23"/>
        <v>31</v>
      </c>
      <c r="H179" s="2">
        <v>101697000000</v>
      </c>
      <c r="I179" s="2">
        <v>3034000000</v>
      </c>
      <c r="J179" s="2">
        <v>68128000000</v>
      </c>
      <c r="K179">
        <v>0</v>
      </c>
      <c r="L179" s="2">
        <v>4642000000</v>
      </c>
      <c r="M179" t="s">
        <v>37</v>
      </c>
      <c r="N179" t="s">
        <v>95</v>
      </c>
      <c r="O179" s="6">
        <f t="shared" si="16"/>
        <v>72770000000</v>
      </c>
      <c r="P179" s="6">
        <f t="shared" si="17"/>
        <v>98663000000</v>
      </c>
      <c r="Q179" s="6">
        <f t="shared" si="18"/>
        <v>25893000000</v>
      </c>
      <c r="R179" s="9">
        <f t="shared" si="19"/>
        <v>0.97016627825796242</v>
      </c>
      <c r="S179" s="9">
        <f t="shared" si="20"/>
        <v>0.25460928050974957</v>
      </c>
      <c r="AA179" s="7" t="s">
        <v>271</v>
      </c>
    </row>
    <row r="180" spans="1:27" ht="17" hidden="1" x14ac:dyDescent="0.3">
      <c r="A180">
        <v>192</v>
      </c>
      <c r="B180" t="s">
        <v>94</v>
      </c>
      <c r="C180" t="s">
        <v>6</v>
      </c>
      <c r="D180" s="47">
        <v>42004</v>
      </c>
      <c r="E180" s="3">
        <f t="shared" si="21"/>
        <v>2014</v>
      </c>
      <c r="F180" s="3">
        <f t="shared" si="22"/>
        <v>12</v>
      </c>
      <c r="G180" s="3">
        <f t="shared" si="23"/>
        <v>31</v>
      </c>
      <c r="H180" s="2">
        <v>95181000000</v>
      </c>
      <c r="I180" s="2">
        <v>2656000000</v>
      </c>
      <c r="J180" s="2">
        <v>74181000000</v>
      </c>
      <c r="K180">
        <v>0</v>
      </c>
      <c r="L180" s="2">
        <v>3211000000</v>
      </c>
      <c r="M180" t="s">
        <v>37</v>
      </c>
      <c r="N180" t="s">
        <v>95</v>
      </c>
      <c r="O180" s="6">
        <f t="shared" si="16"/>
        <v>77392000000</v>
      </c>
      <c r="P180" s="6">
        <f t="shared" si="17"/>
        <v>92525000000</v>
      </c>
      <c r="Q180" s="6">
        <f t="shared" si="18"/>
        <v>15133000000</v>
      </c>
      <c r="R180" s="9">
        <f t="shared" si="19"/>
        <v>0.97209527111503347</v>
      </c>
      <c r="S180" s="9">
        <f t="shared" si="20"/>
        <v>0.15899181559344827</v>
      </c>
      <c r="AA180" s="7" t="s">
        <v>273</v>
      </c>
    </row>
    <row r="181" spans="1:27" ht="17" hidden="1" x14ac:dyDescent="0.3">
      <c r="A181">
        <v>193</v>
      </c>
      <c r="B181" t="s">
        <v>94</v>
      </c>
      <c r="C181" t="s">
        <v>7</v>
      </c>
      <c r="D181" s="47">
        <v>42369</v>
      </c>
      <c r="E181" s="3">
        <f t="shared" si="21"/>
        <v>2015</v>
      </c>
      <c r="F181" s="3">
        <f t="shared" si="22"/>
        <v>12</v>
      </c>
      <c r="G181" s="3">
        <f t="shared" si="23"/>
        <v>31</v>
      </c>
      <c r="H181" s="2">
        <v>93056000000</v>
      </c>
      <c r="I181" s="2">
        <v>2204000000</v>
      </c>
      <c r="J181" s="2">
        <v>56358000000</v>
      </c>
      <c r="K181">
        <v>0</v>
      </c>
      <c r="L181" s="2">
        <v>3995000000</v>
      </c>
      <c r="M181" t="s">
        <v>37</v>
      </c>
      <c r="N181" t="s">
        <v>95</v>
      </c>
      <c r="O181" s="6">
        <f t="shared" si="16"/>
        <v>60353000000</v>
      </c>
      <c r="P181" s="6">
        <f t="shared" si="17"/>
        <v>90852000000</v>
      </c>
      <c r="Q181" s="6">
        <f t="shared" si="18"/>
        <v>30499000000</v>
      </c>
      <c r="R181" s="9">
        <f t="shared" si="19"/>
        <v>0.97631533700137552</v>
      </c>
      <c r="S181" s="9">
        <f t="shared" si="20"/>
        <v>0.3277488823933975</v>
      </c>
      <c r="AA181" s="7" t="s">
        <v>274</v>
      </c>
    </row>
    <row r="182" spans="1:27" ht="17" hidden="1" x14ac:dyDescent="0.3">
      <c r="A182">
        <v>194</v>
      </c>
      <c r="B182" t="s">
        <v>96</v>
      </c>
      <c r="C182" t="s">
        <v>2</v>
      </c>
      <c r="D182" s="47">
        <v>41274</v>
      </c>
      <c r="E182" s="3">
        <f t="shared" si="21"/>
        <v>2012</v>
      </c>
      <c r="F182" s="3">
        <f t="shared" si="22"/>
        <v>12</v>
      </c>
      <c r="G182" s="3">
        <f t="shared" si="23"/>
        <v>31</v>
      </c>
      <c r="H182" s="2">
        <v>13936000000</v>
      </c>
      <c r="I182" s="2">
        <v>6802000000</v>
      </c>
      <c r="J182" s="2">
        <v>3283000000</v>
      </c>
      <c r="K182" s="2">
        <v>1081000000</v>
      </c>
      <c r="L182">
        <v>0</v>
      </c>
      <c r="M182" t="s">
        <v>15</v>
      </c>
      <c r="N182" t="s">
        <v>20</v>
      </c>
      <c r="O182" s="6">
        <f t="shared" si="16"/>
        <v>4364000000</v>
      </c>
      <c r="P182" s="6">
        <f t="shared" si="17"/>
        <v>7134000000</v>
      </c>
      <c r="Q182" s="6">
        <f t="shared" si="18"/>
        <v>2770000000</v>
      </c>
      <c r="R182" s="9">
        <f t="shared" si="19"/>
        <v>0.51191159586681967</v>
      </c>
      <c r="S182" s="9">
        <f t="shared" si="20"/>
        <v>0.19876578645235363</v>
      </c>
      <c r="AA182" s="7" t="s">
        <v>275</v>
      </c>
    </row>
    <row r="183" spans="1:27" ht="17" hidden="1" x14ac:dyDescent="0.3">
      <c r="A183">
        <v>195</v>
      </c>
      <c r="B183" t="s">
        <v>96</v>
      </c>
      <c r="C183" t="s">
        <v>5</v>
      </c>
      <c r="D183" s="47">
        <v>41639</v>
      </c>
      <c r="E183" s="3">
        <f t="shared" si="21"/>
        <v>2013</v>
      </c>
      <c r="F183" s="3">
        <f t="shared" si="22"/>
        <v>12</v>
      </c>
      <c r="G183" s="3">
        <f t="shared" si="23"/>
        <v>31</v>
      </c>
      <c r="H183" s="2">
        <v>9413000000</v>
      </c>
      <c r="I183" s="2">
        <v>5251000000</v>
      </c>
      <c r="J183" s="2">
        <v>3084000000</v>
      </c>
      <c r="K183" s="2">
        <v>582000000</v>
      </c>
      <c r="L183">
        <v>0</v>
      </c>
      <c r="M183" t="s">
        <v>15</v>
      </c>
      <c r="N183" t="s">
        <v>20</v>
      </c>
      <c r="O183" s="6">
        <f t="shared" si="16"/>
        <v>3666000000</v>
      </c>
      <c r="P183" s="6">
        <f t="shared" si="17"/>
        <v>4162000000</v>
      </c>
      <c r="Q183" s="6">
        <f t="shared" si="18"/>
        <v>496000000</v>
      </c>
      <c r="R183" s="9">
        <f t="shared" si="19"/>
        <v>0.44215446722617657</v>
      </c>
      <c r="S183" s="9">
        <f t="shared" si="20"/>
        <v>5.2693084032720702E-2</v>
      </c>
      <c r="AA183" s="7" t="s">
        <v>277</v>
      </c>
    </row>
    <row r="184" spans="1:27" ht="17" hidden="1" x14ac:dyDescent="0.3">
      <c r="A184">
        <v>196</v>
      </c>
      <c r="B184" t="s">
        <v>96</v>
      </c>
      <c r="C184" t="s">
        <v>6</v>
      </c>
      <c r="D184" s="47">
        <v>42004</v>
      </c>
      <c r="E184" s="3">
        <f t="shared" si="21"/>
        <v>2014</v>
      </c>
      <c r="F184" s="3">
        <f t="shared" si="22"/>
        <v>12</v>
      </c>
      <c r="G184" s="3">
        <f t="shared" si="23"/>
        <v>31</v>
      </c>
      <c r="H184" s="2">
        <v>10719000000</v>
      </c>
      <c r="I184" s="2">
        <v>6138000000</v>
      </c>
      <c r="J184" s="2">
        <v>3315000000</v>
      </c>
      <c r="K184" s="2">
        <v>610000000</v>
      </c>
      <c r="L184">
        <v>0</v>
      </c>
      <c r="M184" t="s">
        <v>15</v>
      </c>
      <c r="N184" t="s">
        <v>20</v>
      </c>
      <c r="O184" s="6">
        <f t="shared" si="16"/>
        <v>3925000000</v>
      </c>
      <c r="P184" s="6">
        <f t="shared" si="17"/>
        <v>4581000000</v>
      </c>
      <c r="Q184" s="6">
        <f t="shared" si="18"/>
        <v>656000000</v>
      </c>
      <c r="R184" s="9">
        <f t="shared" si="19"/>
        <v>0.42737195633921077</v>
      </c>
      <c r="S184" s="9">
        <f t="shared" si="20"/>
        <v>6.1199738781602758E-2</v>
      </c>
      <c r="AA184" s="7" t="s">
        <v>278</v>
      </c>
    </row>
    <row r="185" spans="1:27" ht="17" hidden="1" x14ac:dyDescent="0.3">
      <c r="A185">
        <v>197</v>
      </c>
      <c r="B185" t="s">
        <v>96</v>
      </c>
      <c r="C185" t="s">
        <v>7</v>
      </c>
      <c r="D185" s="47">
        <v>42369</v>
      </c>
      <c r="E185" s="3">
        <f t="shared" si="21"/>
        <v>2015</v>
      </c>
      <c r="F185" s="3">
        <f t="shared" si="22"/>
        <v>12</v>
      </c>
      <c r="G185" s="3">
        <f t="shared" si="23"/>
        <v>31</v>
      </c>
      <c r="H185" s="2">
        <v>9968000000</v>
      </c>
      <c r="I185" s="2">
        <v>5822000000</v>
      </c>
      <c r="J185" s="2">
        <v>3094000000</v>
      </c>
      <c r="K185" s="2">
        <v>603000000</v>
      </c>
      <c r="L185">
        <v>0</v>
      </c>
      <c r="M185" t="s">
        <v>15</v>
      </c>
      <c r="N185" t="s">
        <v>20</v>
      </c>
      <c r="O185" s="6">
        <f t="shared" si="16"/>
        <v>3697000000</v>
      </c>
      <c r="P185" s="6">
        <f t="shared" si="17"/>
        <v>4146000000</v>
      </c>
      <c r="Q185" s="6">
        <f t="shared" si="18"/>
        <v>449000000</v>
      </c>
      <c r="R185" s="9">
        <f t="shared" si="19"/>
        <v>0.4159309791332263</v>
      </c>
      <c r="S185" s="9">
        <f t="shared" si="20"/>
        <v>4.5044141252006419E-2</v>
      </c>
      <c r="AA185" s="7" t="s">
        <v>280</v>
      </c>
    </row>
    <row r="186" spans="1:27" ht="17" hidden="1" x14ac:dyDescent="0.3">
      <c r="A186">
        <v>198</v>
      </c>
      <c r="B186" t="s">
        <v>97</v>
      </c>
      <c r="C186" t="s">
        <v>2</v>
      </c>
      <c r="D186" s="47">
        <v>41335</v>
      </c>
      <c r="E186" s="3">
        <f t="shared" si="21"/>
        <v>2013</v>
      </c>
      <c r="F186" s="3">
        <f t="shared" si="22"/>
        <v>3</v>
      </c>
      <c r="G186" s="3">
        <f t="shared" si="23"/>
        <v>2</v>
      </c>
      <c r="H186" s="2">
        <v>10914585000</v>
      </c>
      <c r="I186" s="2">
        <v>6525830000</v>
      </c>
      <c r="J186" s="2">
        <v>2750537000</v>
      </c>
      <c r="K186">
        <v>0</v>
      </c>
      <c r="L186">
        <v>0</v>
      </c>
      <c r="M186" t="s">
        <v>9</v>
      </c>
      <c r="N186" t="s">
        <v>69</v>
      </c>
      <c r="O186" s="6">
        <f t="shared" si="16"/>
        <v>2750537000</v>
      </c>
      <c r="P186" s="6">
        <f t="shared" si="17"/>
        <v>4388755000</v>
      </c>
      <c r="Q186" s="6">
        <f t="shared" si="18"/>
        <v>1638218000</v>
      </c>
      <c r="R186" s="9">
        <f t="shared" si="19"/>
        <v>0.40210003403702477</v>
      </c>
      <c r="S186" s="9">
        <f t="shared" si="20"/>
        <v>0.15009439204513961</v>
      </c>
      <c r="AA186" s="7" t="s">
        <v>281</v>
      </c>
    </row>
    <row r="187" spans="1:27" ht="17" hidden="1" x14ac:dyDescent="0.3">
      <c r="A187">
        <v>199</v>
      </c>
      <c r="B187" t="s">
        <v>97</v>
      </c>
      <c r="C187" t="s">
        <v>5</v>
      </c>
      <c r="D187" s="47">
        <v>41699</v>
      </c>
      <c r="E187" s="3">
        <f t="shared" si="21"/>
        <v>2014</v>
      </c>
      <c r="F187" s="3">
        <f t="shared" si="22"/>
        <v>3</v>
      </c>
      <c r="G187" s="3">
        <f t="shared" si="23"/>
        <v>1</v>
      </c>
      <c r="H187" s="2">
        <v>11503963000</v>
      </c>
      <c r="I187" s="2">
        <v>6938381000</v>
      </c>
      <c r="J187" s="2">
        <v>2950995000</v>
      </c>
      <c r="K187">
        <v>0</v>
      </c>
      <c r="L187">
        <v>0</v>
      </c>
      <c r="M187" t="s">
        <v>9</v>
      </c>
      <c r="N187" t="s">
        <v>69</v>
      </c>
      <c r="O187" s="6">
        <f t="shared" si="16"/>
        <v>2950995000</v>
      </c>
      <c r="P187" s="6">
        <f t="shared" si="17"/>
        <v>4565582000</v>
      </c>
      <c r="Q187" s="6">
        <f t="shared" si="18"/>
        <v>1614587000</v>
      </c>
      <c r="R187" s="9">
        <f t="shared" si="19"/>
        <v>0.3968703654557999</v>
      </c>
      <c r="S187" s="9">
        <f t="shared" si="20"/>
        <v>0.14035050356125103</v>
      </c>
      <c r="AA187" s="7" t="s">
        <v>282</v>
      </c>
    </row>
    <row r="188" spans="1:27" ht="17" hidden="1" x14ac:dyDescent="0.3">
      <c r="A188">
        <v>200</v>
      </c>
      <c r="B188" t="s">
        <v>97</v>
      </c>
      <c r="C188" t="s">
        <v>6</v>
      </c>
      <c r="D188" s="47">
        <v>42063</v>
      </c>
      <c r="E188" s="3">
        <f t="shared" si="21"/>
        <v>2015</v>
      </c>
      <c r="F188" s="3">
        <f t="shared" si="22"/>
        <v>2</v>
      </c>
      <c r="G188" s="3">
        <f t="shared" si="23"/>
        <v>28</v>
      </c>
      <c r="H188" s="2">
        <v>11881176000</v>
      </c>
      <c r="I188" s="2">
        <v>7261397000</v>
      </c>
      <c r="J188" s="2">
        <v>3065486000</v>
      </c>
      <c r="K188">
        <v>0</v>
      </c>
      <c r="L188">
        <v>0</v>
      </c>
      <c r="M188" t="s">
        <v>9</v>
      </c>
      <c r="N188" t="s">
        <v>69</v>
      </c>
      <c r="O188" s="6">
        <f t="shared" si="16"/>
        <v>3065486000</v>
      </c>
      <c r="P188" s="6">
        <f t="shared" si="17"/>
        <v>4619779000</v>
      </c>
      <c r="Q188" s="6">
        <f t="shared" si="18"/>
        <v>1554293000</v>
      </c>
      <c r="R188" s="9">
        <f t="shared" si="19"/>
        <v>0.38883179577509841</v>
      </c>
      <c r="S188" s="9">
        <f t="shared" si="20"/>
        <v>0.13081979426952348</v>
      </c>
      <c r="AA188" s="7" t="s">
        <v>283</v>
      </c>
    </row>
    <row r="189" spans="1:27" ht="17" hidden="1" x14ac:dyDescent="0.3">
      <c r="A189">
        <v>201</v>
      </c>
      <c r="B189" t="s">
        <v>97</v>
      </c>
      <c r="C189" t="s">
        <v>7</v>
      </c>
      <c r="D189" s="47">
        <v>42427</v>
      </c>
      <c r="E189" s="3">
        <f t="shared" si="21"/>
        <v>2016</v>
      </c>
      <c r="F189" s="3">
        <f t="shared" si="22"/>
        <v>2</v>
      </c>
      <c r="G189" s="3">
        <f t="shared" si="23"/>
        <v>27</v>
      </c>
      <c r="H189" s="2">
        <v>12103887000</v>
      </c>
      <c r="I189" s="2">
        <v>7483577000</v>
      </c>
      <c r="J189" s="2">
        <v>3205407000</v>
      </c>
      <c r="K189">
        <v>0</v>
      </c>
      <c r="L189">
        <v>0</v>
      </c>
      <c r="M189" t="s">
        <v>9</v>
      </c>
      <c r="N189" t="s">
        <v>69</v>
      </c>
      <c r="O189" s="6">
        <f t="shared" si="16"/>
        <v>3205407000</v>
      </c>
      <c r="P189" s="6">
        <f t="shared" si="17"/>
        <v>4620310000</v>
      </c>
      <c r="Q189" s="6">
        <f t="shared" si="18"/>
        <v>1414903000</v>
      </c>
      <c r="R189" s="9">
        <f t="shared" si="19"/>
        <v>0.38172117766796732</v>
      </c>
      <c r="S189" s="9">
        <f t="shared" si="20"/>
        <v>0.11689658041255672</v>
      </c>
      <c r="AA189" s="7" t="s">
        <v>285</v>
      </c>
    </row>
    <row r="190" spans="1:27" ht="17" hidden="1" x14ac:dyDescent="0.3">
      <c r="A190">
        <v>202</v>
      </c>
      <c r="B190" t="s">
        <v>98</v>
      </c>
      <c r="C190" t="s">
        <v>2</v>
      </c>
      <c r="D190" s="47">
        <v>41274</v>
      </c>
      <c r="E190" s="3">
        <f t="shared" si="21"/>
        <v>2012</v>
      </c>
      <c r="F190" s="3">
        <f t="shared" si="22"/>
        <v>12</v>
      </c>
      <c r="G190" s="3">
        <f t="shared" si="23"/>
        <v>31</v>
      </c>
      <c r="H190" s="2">
        <v>10737000000</v>
      </c>
      <c r="I190" s="2">
        <v>429000000</v>
      </c>
      <c r="J190" s="2">
        <v>5650000000</v>
      </c>
      <c r="K190">
        <v>0</v>
      </c>
      <c r="L190" s="2">
        <v>1167000000</v>
      </c>
      <c r="M190" t="s">
        <v>37</v>
      </c>
      <c r="N190" t="s">
        <v>95</v>
      </c>
      <c r="O190" s="6">
        <f t="shared" si="16"/>
        <v>6817000000</v>
      </c>
      <c r="P190" s="6">
        <f t="shared" si="17"/>
        <v>10308000000</v>
      </c>
      <c r="Q190" s="6">
        <f t="shared" si="18"/>
        <v>3491000000</v>
      </c>
      <c r="R190" s="9">
        <f t="shared" si="19"/>
        <v>0.96004470522492313</v>
      </c>
      <c r="S190" s="9">
        <f t="shared" si="20"/>
        <v>0.32513737543075349</v>
      </c>
      <c r="AA190" s="7" t="s">
        <v>286</v>
      </c>
    </row>
    <row r="191" spans="1:27" ht="17" hidden="1" x14ac:dyDescent="0.3">
      <c r="A191">
        <v>203</v>
      </c>
      <c r="B191" t="s">
        <v>98</v>
      </c>
      <c r="C191" t="s">
        <v>5</v>
      </c>
      <c r="D191" s="47">
        <v>41639</v>
      </c>
      <c r="E191" s="3">
        <f t="shared" si="21"/>
        <v>2013</v>
      </c>
      <c r="F191" s="3">
        <f t="shared" si="22"/>
        <v>12</v>
      </c>
      <c r="G191" s="3">
        <f t="shared" si="23"/>
        <v>31</v>
      </c>
      <c r="H191" s="2">
        <v>10543000000</v>
      </c>
      <c r="I191" s="2">
        <v>301000000</v>
      </c>
      <c r="J191" s="2">
        <v>5625000000</v>
      </c>
      <c r="K191">
        <v>0</v>
      </c>
      <c r="L191" s="2">
        <v>698000000</v>
      </c>
      <c r="M191" t="s">
        <v>37</v>
      </c>
      <c r="N191" t="s">
        <v>95</v>
      </c>
      <c r="O191" s="6">
        <f t="shared" si="16"/>
        <v>6323000000</v>
      </c>
      <c r="P191" s="6">
        <f t="shared" si="17"/>
        <v>10242000000</v>
      </c>
      <c r="Q191" s="6">
        <f t="shared" si="18"/>
        <v>3919000000</v>
      </c>
      <c r="R191" s="9">
        <f t="shared" si="19"/>
        <v>0.97145025135160767</v>
      </c>
      <c r="S191" s="9">
        <f t="shared" si="20"/>
        <v>0.37171583040880207</v>
      </c>
      <c r="AA191" s="7" t="s">
        <v>287</v>
      </c>
    </row>
    <row r="192" spans="1:27" ht="17" hidden="1" x14ac:dyDescent="0.3">
      <c r="A192">
        <v>204</v>
      </c>
      <c r="B192" t="s">
        <v>98</v>
      </c>
      <c r="C192" t="s">
        <v>6</v>
      </c>
      <c r="D192" s="47">
        <v>42004</v>
      </c>
      <c r="E192" s="3">
        <f t="shared" si="21"/>
        <v>2014</v>
      </c>
      <c r="F192" s="3">
        <f t="shared" si="22"/>
        <v>12</v>
      </c>
      <c r="G192" s="3">
        <f t="shared" si="23"/>
        <v>31</v>
      </c>
      <c r="H192" s="2">
        <v>9998000000</v>
      </c>
      <c r="I192" s="2">
        <v>239000000</v>
      </c>
      <c r="J192" s="2">
        <v>5715000000</v>
      </c>
      <c r="K192">
        <v>0</v>
      </c>
      <c r="L192" s="2">
        <v>342000000</v>
      </c>
      <c r="M192" t="s">
        <v>37</v>
      </c>
      <c r="N192" t="s">
        <v>95</v>
      </c>
      <c r="O192" s="6">
        <f t="shared" si="16"/>
        <v>6057000000</v>
      </c>
      <c r="P192" s="6">
        <f t="shared" si="17"/>
        <v>9759000000</v>
      </c>
      <c r="Q192" s="6">
        <f t="shared" si="18"/>
        <v>3702000000</v>
      </c>
      <c r="R192" s="9">
        <f t="shared" si="19"/>
        <v>0.9760952190438088</v>
      </c>
      <c r="S192" s="9">
        <f t="shared" si="20"/>
        <v>0.37027405481096221</v>
      </c>
      <c r="AA192" s="7" t="s">
        <v>289</v>
      </c>
    </row>
    <row r="193" spans="1:27" ht="17" hidden="1" x14ac:dyDescent="0.3">
      <c r="A193">
        <v>205</v>
      </c>
      <c r="B193" t="s">
        <v>98</v>
      </c>
      <c r="C193" t="s">
        <v>7</v>
      </c>
      <c r="D193" s="47">
        <v>42369</v>
      </c>
      <c r="E193" s="3">
        <f t="shared" si="21"/>
        <v>2015</v>
      </c>
      <c r="F193" s="3">
        <f t="shared" si="22"/>
        <v>12</v>
      </c>
      <c r="G193" s="3">
        <f t="shared" si="23"/>
        <v>31</v>
      </c>
      <c r="H193" s="2">
        <v>10346000000</v>
      </c>
      <c r="I193" s="2">
        <v>233000000</v>
      </c>
      <c r="J193" s="2">
        <v>5996000000</v>
      </c>
      <c r="K193">
        <v>0</v>
      </c>
      <c r="L193" s="2">
        <v>533000000</v>
      </c>
      <c r="M193" t="s">
        <v>37</v>
      </c>
      <c r="N193" t="s">
        <v>95</v>
      </c>
      <c r="O193" s="6">
        <f t="shared" si="16"/>
        <v>6529000000</v>
      </c>
      <c r="P193" s="6">
        <f t="shared" si="17"/>
        <v>10113000000</v>
      </c>
      <c r="Q193" s="6">
        <f t="shared" si="18"/>
        <v>3584000000</v>
      </c>
      <c r="R193" s="9">
        <f t="shared" si="19"/>
        <v>0.9774792190218442</v>
      </c>
      <c r="S193" s="9">
        <f t="shared" si="20"/>
        <v>0.34641407307171856</v>
      </c>
      <c r="AA193" s="7" t="s">
        <v>290</v>
      </c>
    </row>
    <row r="194" spans="1:27" ht="17" hidden="1" x14ac:dyDescent="0.3">
      <c r="A194">
        <v>206</v>
      </c>
      <c r="B194" t="s">
        <v>99</v>
      </c>
      <c r="C194" t="s">
        <v>2</v>
      </c>
      <c r="D194" s="47">
        <v>40971</v>
      </c>
      <c r="E194" s="3">
        <f t="shared" si="21"/>
        <v>2012</v>
      </c>
      <c r="F194" s="3">
        <f t="shared" si="22"/>
        <v>3</v>
      </c>
      <c r="G194" s="3">
        <f t="shared" si="23"/>
        <v>3</v>
      </c>
      <c r="H194" s="2">
        <v>45457000000</v>
      </c>
      <c r="I194" s="2">
        <v>34473000000</v>
      </c>
      <c r="J194" s="2">
        <v>8755000000</v>
      </c>
      <c r="K194">
        <v>0</v>
      </c>
      <c r="L194">
        <v>0</v>
      </c>
      <c r="M194" t="s">
        <v>9</v>
      </c>
      <c r="N194" t="s">
        <v>100</v>
      </c>
      <c r="O194" s="6">
        <f t="shared" si="16"/>
        <v>8755000000</v>
      </c>
      <c r="P194" s="6">
        <f t="shared" si="17"/>
        <v>10984000000</v>
      </c>
      <c r="Q194" s="6">
        <f t="shared" si="18"/>
        <v>2229000000</v>
      </c>
      <c r="R194" s="9">
        <f t="shared" si="19"/>
        <v>0.24163495171260752</v>
      </c>
      <c r="S194" s="9">
        <f t="shared" si="20"/>
        <v>4.9035352090987083E-2</v>
      </c>
      <c r="AA194" s="7" t="s">
        <v>291</v>
      </c>
    </row>
    <row r="195" spans="1:27" ht="17" hidden="1" x14ac:dyDescent="0.3">
      <c r="A195">
        <v>207</v>
      </c>
      <c r="B195" t="s">
        <v>99</v>
      </c>
      <c r="C195" t="s">
        <v>5</v>
      </c>
      <c r="D195" s="47">
        <v>41671</v>
      </c>
      <c r="E195" s="3">
        <f t="shared" si="21"/>
        <v>2014</v>
      </c>
      <c r="F195" s="3">
        <f t="shared" si="22"/>
        <v>2</v>
      </c>
      <c r="G195" s="3">
        <f t="shared" si="23"/>
        <v>1</v>
      </c>
      <c r="H195" s="2">
        <v>40611000000</v>
      </c>
      <c r="I195" s="2">
        <v>31212000000</v>
      </c>
      <c r="J195" s="2">
        <v>8106000000</v>
      </c>
      <c r="K195">
        <v>0</v>
      </c>
      <c r="L195">
        <v>0</v>
      </c>
      <c r="M195" t="s">
        <v>9</v>
      </c>
      <c r="N195" t="s">
        <v>100</v>
      </c>
      <c r="O195" s="6">
        <f t="shared" si="16"/>
        <v>8106000000</v>
      </c>
      <c r="P195" s="6">
        <f t="shared" si="17"/>
        <v>9399000000</v>
      </c>
      <c r="Q195" s="6">
        <f t="shared" si="18"/>
        <v>1293000000</v>
      </c>
      <c r="R195" s="9">
        <f t="shared" si="19"/>
        <v>0.23143975770111547</v>
      </c>
      <c r="S195" s="9">
        <f t="shared" si="20"/>
        <v>3.1838664401270589E-2</v>
      </c>
      <c r="AA195" s="7" t="s">
        <v>293</v>
      </c>
    </row>
    <row r="196" spans="1:27" ht="17" hidden="1" x14ac:dyDescent="0.3">
      <c r="A196">
        <v>208</v>
      </c>
      <c r="B196" t="s">
        <v>99</v>
      </c>
      <c r="C196" t="s">
        <v>6</v>
      </c>
      <c r="D196" s="47">
        <v>42035</v>
      </c>
      <c r="E196" s="3">
        <f t="shared" si="21"/>
        <v>2015</v>
      </c>
      <c r="F196" s="3">
        <f t="shared" si="22"/>
        <v>1</v>
      </c>
      <c r="G196" s="3">
        <f t="shared" si="23"/>
        <v>31</v>
      </c>
      <c r="H196" s="2">
        <v>40339000000</v>
      </c>
      <c r="I196" s="2">
        <v>31292000000</v>
      </c>
      <c r="J196" s="2">
        <v>7592000000</v>
      </c>
      <c r="K196">
        <v>0</v>
      </c>
      <c r="L196">
        <v>0</v>
      </c>
      <c r="M196" t="s">
        <v>9</v>
      </c>
      <c r="N196" t="s">
        <v>100</v>
      </c>
      <c r="O196" s="6">
        <f t="shared" ref="O196:O259" si="24">SUM(J196:L196)</f>
        <v>7592000000</v>
      </c>
      <c r="P196" s="6">
        <f t="shared" ref="P196:P259" si="25">H196-I196</f>
        <v>9047000000</v>
      </c>
      <c r="Q196" s="6">
        <f t="shared" ref="Q196:Q259" si="26">P196-SUM(J196:L196)</f>
        <v>1455000000</v>
      </c>
      <c r="R196" s="9">
        <f t="shared" ref="R196:R259" si="27">1-(I196/H196)</f>
        <v>0.22427427551501034</v>
      </c>
      <c r="S196" s="9">
        <f t="shared" ref="S196:S259" si="28">Q196/H196</f>
        <v>3.6069312575919082E-2</v>
      </c>
      <c r="AA196" s="7" t="s">
        <v>295</v>
      </c>
    </row>
    <row r="197" spans="1:27" ht="17" hidden="1" x14ac:dyDescent="0.3">
      <c r="A197">
        <v>209</v>
      </c>
      <c r="B197" t="s">
        <v>99</v>
      </c>
      <c r="C197" t="s">
        <v>7</v>
      </c>
      <c r="D197" s="47">
        <v>42399</v>
      </c>
      <c r="E197" s="3">
        <f t="shared" ref="E197:E260" si="29">YEAR(D197)</f>
        <v>2016</v>
      </c>
      <c r="F197" s="3">
        <f t="shared" ref="F197:F260" si="30">MONTH(D197)</f>
        <v>1</v>
      </c>
      <c r="G197" s="3">
        <f t="shared" ref="G197:G260" si="31">DAY(D197)</f>
        <v>30</v>
      </c>
      <c r="H197" s="2">
        <v>39528000000</v>
      </c>
      <c r="I197" s="2">
        <v>30337000000</v>
      </c>
      <c r="J197" s="2">
        <v>7618000000</v>
      </c>
      <c r="K197">
        <v>0</v>
      </c>
      <c r="L197">
        <v>0</v>
      </c>
      <c r="M197" t="s">
        <v>9</v>
      </c>
      <c r="N197" t="s">
        <v>100</v>
      </c>
      <c r="O197" s="6">
        <f t="shared" si="24"/>
        <v>7618000000</v>
      </c>
      <c r="P197" s="6">
        <f t="shared" si="25"/>
        <v>9191000000</v>
      </c>
      <c r="Q197" s="6">
        <f t="shared" si="26"/>
        <v>1573000000</v>
      </c>
      <c r="R197" s="9">
        <f t="shared" si="27"/>
        <v>0.23251872090669901</v>
      </c>
      <c r="S197" s="9">
        <f t="shared" si="28"/>
        <v>3.979457599676179E-2</v>
      </c>
      <c r="AA197" s="7" t="s">
        <v>296</v>
      </c>
    </row>
    <row r="198" spans="1:27" ht="17" hidden="1" x14ac:dyDescent="0.3">
      <c r="A198">
        <v>210</v>
      </c>
      <c r="B198" t="s">
        <v>101</v>
      </c>
      <c r="C198" t="s">
        <v>2</v>
      </c>
      <c r="D198" s="47">
        <v>41639</v>
      </c>
      <c r="E198" s="3">
        <f t="shared" si="29"/>
        <v>2013</v>
      </c>
      <c r="F198" s="3">
        <f t="shared" si="30"/>
        <v>12</v>
      </c>
      <c r="G198" s="3">
        <f t="shared" si="31"/>
        <v>31</v>
      </c>
      <c r="H198" s="2">
        <v>3049500000</v>
      </c>
      <c r="I198" s="2">
        <v>1194400000</v>
      </c>
      <c r="J198" s="2">
        <v>920300000</v>
      </c>
      <c r="K198" s="2">
        <v>295700000</v>
      </c>
      <c r="L198">
        <v>0</v>
      </c>
      <c r="M198" t="s">
        <v>15</v>
      </c>
      <c r="N198" t="s">
        <v>20</v>
      </c>
      <c r="O198" s="6">
        <f t="shared" si="24"/>
        <v>1216000000</v>
      </c>
      <c r="P198" s="6">
        <f t="shared" si="25"/>
        <v>1855100000</v>
      </c>
      <c r="Q198" s="6">
        <f t="shared" si="26"/>
        <v>639100000</v>
      </c>
      <c r="R198" s="9">
        <f t="shared" si="27"/>
        <v>0.60832923430070496</v>
      </c>
      <c r="S198" s="9">
        <f t="shared" si="28"/>
        <v>0.20957534021970814</v>
      </c>
      <c r="AA198" s="7" t="s">
        <v>297</v>
      </c>
    </row>
    <row r="199" spans="1:27" ht="17" hidden="1" x14ac:dyDescent="0.3">
      <c r="A199">
        <v>211</v>
      </c>
      <c r="B199" t="s">
        <v>101</v>
      </c>
      <c r="C199" t="s">
        <v>5</v>
      </c>
      <c r="D199" s="47">
        <v>42004</v>
      </c>
      <c r="E199" s="3">
        <f t="shared" si="29"/>
        <v>2014</v>
      </c>
      <c r="F199" s="3">
        <f t="shared" si="30"/>
        <v>12</v>
      </c>
      <c r="G199" s="3">
        <f t="shared" si="31"/>
        <v>31</v>
      </c>
      <c r="H199" s="2">
        <v>3323600000</v>
      </c>
      <c r="I199" s="2">
        <v>1258600000</v>
      </c>
      <c r="J199" s="2">
        <v>981500000</v>
      </c>
      <c r="K199" s="2">
        <v>302000000</v>
      </c>
      <c r="L199">
        <v>0</v>
      </c>
      <c r="M199" t="s">
        <v>15</v>
      </c>
      <c r="N199" t="s">
        <v>20</v>
      </c>
      <c r="O199" s="6">
        <f t="shared" si="24"/>
        <v>1283500000</v>
      </c>
      <c r="P199" s="6">
        <f t="shared" si="25"/>
        <v>2065000000</v>
      </c>
      <c r="Q199" s="6">
        <f t="shared" si="26"/>
        <v>781500000</v>
      </c>
      <c r="R199" s="9">
        <f t="shared" si="27"/>
        <v>0.62131423757371529</v>
      </c>
      <c r="S199" s="9">
        <f t="shared" si="28"/>
        <v>0.23513659886869659</v>
      </c>
      <c r="AA199" s="7" t="s">
        <v>298</v>
      </c>
    </row>
    <row r="200" spans="1:27" ht="17" hidden="1" x14ac:dyDescent="0.3">
      <c r="A200">
        <v>212</v>
      </c>
      <c r="B200" t="s">
        <v>101</v>
      </c>
      <c r="C200" t="s">
        <v>6</v>
      </c>
      <c r="D200" s="47">
        <v>42369</v>
      </c>
      <c r="E200" s="3">
        <f t="shared" si="29"/>
        <v>2015</v>
      </c>
      <c r="F200" s="3">
        <f t="shared" si="30"/>
        <v>12</v>
      </c>
      <c r="G200" s="3">
        <f t="shared" si="31"/>
        <v>31</v>
      </c>
      <c r="H200" s="2">
        <v>3416000000</v>
      </c>
      <c r="I200" s="2">
        <v>1301200000</v>
      </c>
      <c r="J200" s="2">
        <v>1012100000</v>
      </c>
      <c r="K200" s="2">
        <v>259200000</v>
      </c>
      <c r="L200">
        <v>0</v>
      </c>
      <c r="M200" t="s">
        <v>15</v>
      </c>
      <c r="N200" t="s">
        <v>20</v>
      </c>
      <c r="O200" s="6">
        <f t="shared" si="24"/>
        <v>1271300000</v>
      </c>
      <c r="P200" s="6">
        <f t="shared" si="25"/>
        <v>2114800000</v>
      </c>
      <c r="Q200" s="6">
        <f t="shared" si="26"/>
        <v>843500000</v>
      </c>
      <c r="R200" s="9">
        <f t="shared" si="27"/>
        <v>0.61908665105386418</v>
      </c>
      <c r="S200" s="9">
        <f t="shared" si="28"/>
        <v>0.24692622950819673</v>
      </c>
      <c r="AA200" s="7" t="s">
        <v>300</v>
      </c>
    </row>
    <row r="201" spans="1:27" ht="17" hidden="1" x14ac:dyDescent="0.3">
      <c r="A201">
        <v>213</v>
      </c>
      <c r="B201" t="s">
        <v>101</v>
      </c>
      <c r="C201" t="s">
        <v>7</v>
      </c>
      <c r="D201" s="47">
        <v>42735</v>
      </c>
      <c r="E201" s="3">
        <f t="shared" si="29"/>
        <v>2016</v>
      </c>
      <c r="F201" s="3">
        <f t="shared" si="30"/>
        <v>12</v>
      </c>
      <c r="G201" s="3">
        <f t="shared" si="31"/>
        <v>31</v>
      </c>
      <c r="H201" s="2">
        <v>3714000000</v>
      </c>
      <c r="I201" s="2">
        <v>1371700000</v>
      </c>
      <c r="J201" s="2">
        <v>1101900000</v>
      </c>
      <c r="K201" s="2">
        <v>292800000</v>
      </c>
      <c r="L201">
        <v>0</v>
      </c>
      <c r="M201" t="s">
        <v>15</v>
      </c>
      <c r="N201" t="s">
        <v>20</v>
      </c>
      <c r="O201" s="6">
        <f t="shared" si="24"/>
        <v>1394700000</v>
      </c>
      <c r="P201" s="6">
        <f t="shared" si="25"/>
        <v>2342300000</v>
      </c>
      <c r="Q201" s="6">
        <f t="shared" si="26"/>
        <v>947600000</v>
      </c>
      <c r="R201" s="9">
        <f t="shared" si="27"/>
        <v>0.63066774367259026</v>
      </c>
      <c r="S201" s="9">
        <f t="shared" si="28"/>
        <v>0.25514270328486804</v>
      </c>
      <c r="AA201" s="7" t="s">
        <v>301</v>
      </c>
    </row>
    <row r="202" spans="1:27" ht="17" hidden="1" x14ac:dyDescent="0.3">
      <c r="A202">
        <v>214</v>
      </c>
      <c r="B202" t="s">
        <v>102</v>
      </c>
      <c r="C202" t="s">
        <v>2</v>
      </c>
      <c r="D202" s="47">
        <v>41547</v>
      </c>
      <c r="E202" s="3">
        <f t="shared" si="29"/>
        <v>2013</v>
      </c>
      <c r="F202" s="3">
        <f t="shared" si="30"/>
        <v>9</v>
      </c>
      <c r="G202" s="3">
        <f t="shared" si="31"/>
        <v>30</v>
      </c>
      <c r="H202" s="2">
        <v>8054000000</v>
      </c>
      <c r="I202" s="2">
        <v>3883000000</v>
      </c>
      <c r="J202" s="2">
        <v>2422000000</v>
      </c>
      <c r="K202" s="2">
        <v>494000000</v>
      </c>
      <c r="L202">
        <v>0</v>
      </c>
      <c r="M202" t="s">
        <v>15</v>
      </c>
      <c r="N202" t="s">
        <v>20</v>
      </c>
      <c r="O202" s="6">
        <f t="shared" si="24"/>
        <v>2916000000</v>
      </c>
      <c r="P202" s="6">
        <f t="shared" si="25"/>
        <v>4171000000</v>
      </c>
      <c r="Q202" s="6">
        <f t="shared" si="26"/>
        <v>1255000000</v>
      </c>
      <c r="R202" s="9">
        <f t="shared" si="27"/>
        <v>0.51787931462627268</v>
      </c>
      <c r="S202" s="9">
        <f t="shared" si="28"/>
        <v>0.1558231934442513</v>
      </c>
      <c r="AA202" s="7" t="s">
        <v>302</v>
      </c>
    </row>
    <row r="203" spans="1:27" ht="17" hidden="1" x14ac:dyDescent="0.3">
      <c r="A203">
        <v>215</v>
      </c>
      <c r="B203" t="s">
        <v>102</v>
      </c>
      <c r="C203" t="s">
        <v>5</v>
      </c>
      <c r="D203" s="47">
        <v>41912</v>
      </c>
      <c r="E203" s="3">
        <f t="shared" si="29"/>
        <v>2014</v>
      </c>
      <c r="F203" s="3">
        <f t="shared" si="30"/>
        <v>9</v>
      </c>
      <c r="G203" s="3">
        <f t="shared" si="31"/>
        <v>30</v>
      </c>
      <c r="H203" s="2">
        <v>8446000000</v>
      </c>
      <c r="I203" s="2">
        <v>4145000000</v>
      </c>
      <c r="J203" s="2">
        <v>2145000000</v>
      </c>
      <c r="K203" s="2">
        <v>550000000</v>
      </c>
      <c r="L203">
        <v>0</v>
      </c>
      <c r="M203" t="s">
        <v>15</v>
      </c>
      <c r="N203" t="s">
        <v>20</v>
      </c>
      <c r="O203" s="6">
        <f t="shared" si="24"/>
        <v>2695000000</v>
      </c>
      <c r="P203" s="6">
        <f t="shared" si="25"/>
        <v>4301000000</v>
      </c>
      <c r="Q203" s="6">
        <f t="shared" si="26"/>
        <v>1606000000</v>
      </c>
      <c r="R203" s="9">
        <f t="shared" si="27"/>
        <v>0.50923514089509825</v>
      </c>
      <c r="S203" s="9">
        <f t="shared" si="28"/>
        <v>0.19014918304522851</v>
      </c>
      <c r="AA203" s="7" t="s">
        <v>303</v>
      </c>
    </row>
    <row r="204" spans="1:27" ht="17" hidden="1" x14ac:dyDescent="0.3">
      <c r="A204">
        <v>216</v>
      </c>
      <c r="B204" t="s">
        <v>102</v>
      </c>
      <c r="C204" t="s">
        <v>6</v>
      </c>
      <c r="D204" s="47">
        <v>42277</v>
      </c>
      <c r="E204" s="3">
        <f t="shared" si="29"/>
        <v>2015</v>
      </c>
      <c r="F204" s="3">
        <f t="shared" si="30"/>
        <v>9</v>
      </c>
      <c r="G204" s="3">
        <f t="shared" si="31"/>
        <v>30</v>
      </c>
      <c r="H204" s="2">
        <v>10282000000</v>
      </c>
      <c r="I204" s="2">
        <v>5587000000</v>
      </c>
      <c r="J204" s="2">
        <v>2563000000</v>
      </c>
      <c r="K204" s="2">
        <v>632000000</v>
      </c>
      <c r="L204">
        <v>0</v>
      </c>
      <c r="M204" t="s">
        <v>15</v>
      </c>
      <c r="N204" t="s">
        <v>20</v>
      </c>
      <c r="O204" s="6">
        <f t="shared" si="24"/>
        <v>3195000000</v>
      </c>
      <c r="P204" s="6">
        <f t="shared" si="25"/>
        <v>4695000000</v>
      </c>
      <c r="Q204" s="6">
        <f t="shared" si="26"/>
        <v>1500000000</v>
      </c>
      <c r="R204" s="9">
        <f t="shared" si="27"/>
        <v>0.45662322505349151</v>
      </c>
      <c r="S204" s="9">
        <f t="shared" si="28"/>
        <v>0.14588601439408674</v>
      </c>
      <c r="AA204" s="7" t="s">
        <v>304</v>
      </c>
    </row>
    <row r="205" spans="1:27" ht="17" hidden="1" x14ac:dyDescent="0.3">
      <c r="A205">
        <v>217</v>
      </c>
      <c r="B205" t="s">
        <v>102</v>
      </c>
      <c r="C205" t="s">
        <v>7</v>
      </c>
      <c r="D205" s="47">
        <v>42643</v>
      </c>
      <c r="E205" s="3">
        <f t="shared" si="29"/>
        <v>2016</v>
      </c>
      <c r="F205" s="3">
        <f t="shared" si="30"/>
        <v>9</v>
      </c>
      <c r="G205" s="3">
        <f t="shared" si="31"/>
        <v>30</v>
      </c>
      <c r="H205" s="2">
        <v>12483000000</v>
      </c>
      <c r="I205" s="2">
        <v>6492000000</v>
      </c>
      <c r="J205" s="2">
        <v>3005000000</v>
      </c>
      <c r="K205" s="2">
        <v>828000000</v>
      </c>
      <c r="L205">
        <v>0</v>
      </c>
      <c r="M205" t="s">
        <v>15</v>
      </c>
      <c r="N205" t="s">
        <v>20</v>
      </c>
      <c r="O205" s="6">
        <f t="shared" si="24"/>
        <v>3833000000</v>
      </c>
      <c r="P205" s="6">
        <f t="shared" si="25"/>
        <v>5991000000</v>
      </c>
      <c r="Q205" s="6">
        <f t="shared" si="26"/>
        <v>2158000000</v>
      </c>
      <c r="R205" s="9">
        <f t="shared" si="27"/>
        <v>0.47993270848353764</v>
      </c>
      <c r="S205" s="9">
        <f t="shared" si="28"/>
        <v>0.17287511014980372</v>
      </c>
      <c r="AA205" s="7" t="s">
        <v>305</v>
      </c>
    </row>
    <row r="206" spans="1:27" ht="17" hidden="1" x14ac:dyDescent="0.3">
      <c r="A206">
        <v>218</v>
      </c>
      <c r="B206" t="s">
        <v>103</v>
      </c>
      <c r="C206" t="s">
        <v>2</v>
      </c>
      <c r="D206" s="47">
        <v>41639</v>
      </c>
      <c r="E206" s="3">
        <f t="shared" si="29"/>
        <v>2013</v>
      </c>
      <c r="F206" s="3">
        <f t="shared" si="30"/>
        <v>12</v>
      </c>
      <c r="G206" s="3">
        <f t="shared" si="31"/>
        <v>31</v>
      </c>
      <c r="H206" s="2">
        <v>22364000000</v>
      </c>
      <c r="I206" s="2">
        <v>18553000000</v>
      </c>
      <c r="J206" s="2">
        <v>1306000000</v>
      </c>
      <c r="K206" s="2">
        <v>556000000</v>
      </c>
      <c r="L206">
        <v>0</v>
      </c>
      <c r="M206" t="s">
        <v>73</v>
      </c>
      <c r="N206" t="s">
        <v>104</v>
      </c>
      <c r="O206" s="6">
        <f t="shared" si="24"/>
        <v>1862000000</v>
      </c>
      <c r="P206" s="6">
        <f t="shared" si="25"/>
        <v>3811000000</v>
      </c>
      <c r="Q206" s="6">
        <f t="shared" si="26"/>
        <v>1949000000</v>
      </c>
      <c r="R206" s="9">
        <f t="shared" si="27"/>
        <v>0.170407798247183</v>
      </c>
      <c r="S206" s="9">
        <f t="shared" si="28"/>
        <v>8.7148989447326061E-2</v>
      </c>
      <c r="AA206" s="7" t="s">
        <v>306</v>
      </c>
    </row>
    <row r="207" spans="1:27" ht="17" hidden="1" x14ac:dyDescent="0.3">
      <c r="A207">
        <v>219</v>
      </c>
      <c r="B207" t="s">
        <v>103</v>
      </c>
      <c r="C207" t="s">
        <v>5</v>
      </c>
      <c r="D207" s="47">
        <v>42004</v>
      </c>
      <c r="E207" s="3">
        <f t="shared" si="29"/>
        <v>2014</v>
      </c>
      <c r="F207" s="3">
        <f t="shared" si="30"/>
        <v>12</v>
      </c>
      <c r="G207" s="3">
        <f t="shared" si="31"/>
        <v>31</v>
      </c>
      <c r="H207" s="2">
        <v>24551000000</v>
      </c>
      <c r="I207" s="2">
        <v>19746000000</v>
      </c>
      <c r="J207" s="2">
        <v>1333000000</v>
      </c>
      <c r="K207" s="2">
        <v>613000000</v>
      </c>
      <c r="L207">
        <v>0</v>
      </c>
      <c r="M207" t="s">
        <v>73</v>
      </c>
      <c r="N207" t="s">
        <v>104</v>
      </c>
      <c r="O207" s="6">
        <f t="shared" si="24"/>
        <v>1946000000</v>
      </c>
      <c r="P207" s="6">
        <f t="shared" si="25"/>
        <v>4805000000</v>
      </c>
      <c r="Q207" s="6">
        <f t="shared" si="26"/>
        <v>2859000000</v>
      </c>
      <c r="R207" s="9">
        <f t="shared" si="27"/>
        <v>0.1957150421571423</v>
      </c>
      <c r="S207" s="9">
        <f t="shared" si="28"/>
        <v>0.11645146837196041</v>
      </c>
      <c r="AA207" s="7" t="s">
        <v>307</v>
      </c>
    </row>
    <row r="208" spans="1:27" ht="17" hidden="1" x14ac:dyDescent="0.3">
      <c r="A208">
        <v>220</v>
      </c>
      <c r="B208" t="s">
        <v>103</v>
      </c>
      <c r="C208" t="s">
        <v>6</v>
      </c>
      <c r="D208" s="47">
        <v>42369</v>
      </c>
      <c r="E208" s="3">
        <f t="shared" si="29"/>
        <v>2015</v>
      </c>
      <c r="F208" s="3">
        <f t="shared" si="30"/>
        <v>12</v>
      </c>
      <c r="G208" s="3">
        <f t="shared" si="31"/>
        <v>31</v>
      </c>
      <c r="H208" s="2">
        <v>15742000000</v>
      </c>
      <c r="I208" s="2">
        <v>14415000000</v>
      </c>
      <c r="J208" s="2">
        <v>969000000</v>
      </c>
      <c r="K208" s="2">
        <v>466000000</v>
      </c>
      <c r="L208">
        <v>0</v>
      </c>
      <c r="M208" t="s">
        <v>73</v>
      </c>
      <c r="N208" t="s">
        <v>104</v>
      </c>
      <c r="O208" s="6">
        <f t="shared" si="24"/>
        <v>1435000000</v>
      </c>
      <c r="P208" s="6">
        <f t="shared" si="25"/>
        <v>1327000000</v>
      </c>
      <c r="Q208" s="6">
        <f t="shared" si="26"/>
        <v>-108000000</v>
      </c>
      <c r="R208" s="9">
        <f t="shared" si="27"/>
        <v>8.4296785668911189E-2</v>
      </c>
      <c r="S208" s="9">
        <f t="shared" si="28"/>
        <v>-6.8606276203786046E-3</v>
      </c>
      <c r="AA208" s="7" t="s">
        <v>309</v>
      </c>
    </row>
    <row r="209" spans="1:27" ht="17" hidden="1" x14ac:dyDescent="0.3">
      <c r="A209">
        <v>221</v>
      </c>
      <c r="B209" t="s">
        <v>103</v>
      </c>
      <c r="C209" t="s">
        <v>7</v>
      </c>
      <c r="D209" s="47">
        <v>42735</v>
      </c>
      <c r="E209" s="3">
        <f t="shared" si="29"/>
        <v>2016</v>
      </c>
      <c r="F209" s="3">
        <f t="shared" si="30"/>
        <v>12</v>
      </c>
      <c r="G209" s="3">
        <f t="shared" si="31"/>
        <v>31</v>
      </c>
      <c r="H209" s="2">
        <v>9841000000</v>
      </c>
      <c r="I209" s="2">
        <v>9973000000</v>
      </c>
      <c r="J209" s="2">
        <v>815000000</v>
      </c>
      <c r="K209" s="2">
        <v>384000000</v>
      </c>
      <c r="L209">
        <v>0</v>
      </c>
      <c r="M209" t="s">
        <v>73</v>
      </c>
      <c r="N209" t="s">
        <v>104</v>
      </c>
      <c r="O209" s="6">
        <f t="shared" si="24"/>
        <v>1199000000</v>
      </c>
      <c r="P209" s="6">
        <f t="shared" si="25"/>
        <v>-132000000</v>
      </c>
      <c r="Q209" s="6">
        <f t="shared" si="26"/>
        <v>-1331000000</v>
      </c>
      <c r="R209" s="9">
        <f t="shared" si="27"/>
        <v>-1.341327100904377E-2</v>
      </c>
      <c r="S209" s="9">
        <f t="shared" si="28"/>
        <v>-0.13525048267452494</v>
      </c>
      <c r="AA209" s="7" t="s">
        <v>310</v>
      </c>
    </row>
    <row r="210" spans="1:27" ht="17" hidden="1" x14ac:dyDescent="0.3">
      <c r="A210">
        <v>222</v>
      </c>
      <c r="B210" t="s">
        <v>105</v>
      </c>
      <c r="C210" t="s">
        <v>2</v>
      </c>
      <c r="D210" s="47">
        <v>41639</v>
      </c>
      <c r="E210" s="3">
        <f t="shared" si="29"/>
        <v>2013</v>
      </c>
      <c r="F210" s="3">
        <f t="shared" si="30"/>
        <v>12</v>
      </c>
      <c r="G210" s="3">
        <f t="shared" si="31"/>
        <v>31</v>
      </c>
      <c r="H210" s="2">
        <v>6932200000</v>
      </c>
      <c r="I210" s="2">
        <v>857700000</v>
      </c>
      <c r="J210" s="2">
        <v>1797000000</v>
      </c>
      <c r="K210" s="2">
        <v>1444100000</v>
      </c>
      <c r="L210" s="2">
        <v>342900000</v>
      </c>
      <c r="M210" t="s">
        <v>15</v>
      </c>
      <c r="N210" t="s">
        <v>56</v>
      </c>
      <c r="O210" s="6">
        <f t="shared" si="24"/>
        <v>3584000000</v>
      </c>
      <c r="P210" s="6">
        <f t="shared" si="25"/>
        <v>6074500000</v>
      </c>
      <c r="Q210" s="6">
        <f t="shared" si="26"/>
        <v>2490500000</v>
      </c>
      <c r="R210" s="9">
        <f t="shared" si="27"/>
        <v>0.87627304463229572</v>
      </c>
      <c r="S210" s="9">
        <f t="shared" si="28"/>
        <v>0.35926545685352412</v>
      </c>
      <c r="AA210" s="7" t="s">
        <v>311</v>
      </c>
    </row>
    <row r="211" spans="1:27" ht="17" hidden="1" x14ac:dyDescent="0.3">
      <c r="A211">
        <v>223</v>
      </c>
      <c r="B211" t="s">
        <v>105</v>
      </c>
      <c r="C211" t="s">
        <v>5</v>
      </c>
      <c r="D211" s="47">
        <v>42004</v>
      </c>
      <c r="E211" s="3">
        <f t="shared" si="29"/>
        <v>2014</v>
      </c>
      <c r="F211" s="3">
        <f t="shared" si="30"/>
        <v>12</v>
      </c>
      <c r="G211" s="3">
        <f t="shared" si="31"/>
        <v>31</v>
      </c>
      <c r="H211" s="2">
        <v>9703300000</v>
      </c>
      <c r="I211" s="2">
        <v>1171000000</v>
      </c>
      <c r="J211" s="2">
        <v>2193400000</v>
      </c>
      <c r="K211" s="2">
        <v>1893400000</v>
      </c>
      <c r="L211" s="2">
        <v>489800000</v>
      </c>
      <c r="M211" t="s">
        <v>15</v>
      </c>
      <c r="N211" t="s">
        <v>56</v>
      </c>
      <c r="O211" s="6">
        <f t="shared" si="24"/>
        <v>4576600000</v>
      </c>
      <c r="P211" s="6">
        <f t="shared" si="25"/>
        <v>8532300000</v>
      </c>
      <c r="Q211" s="6">
        <f t="shared" si="26"/>
        <v>3955700000</v>
      </c>
      <c r="R211" s="9">
        <f t="shared" si="27"/>
        <v>0.87931940679974852</v>
      </c>
      <c r="S211" s="9">
        <f t="shared" si="28"/>
        <v>0.40766543340925254</v>
      </c>
      <c r="AA211" s="7" t="s">
        <v>312</v>
      </c>
    </row>
    <row r="212" spans="1:27" ht="17" hidden="1" x14ac:dyDescent="0.3">
      <c r="A212">
        <v>224</v>
      </c>
      <c r="B212" t="s">
        <v>105</v>
      </c>
      <c r="C212" t="s">
        <v>6</v>
      </c>
      <c r="D212" s="47">
        <v>42369</v>
      </c>
      <c r="E212" s="3">
        <f t="shared" si="29"/>
        <v>2015</v>
      </c>
      <c r="F212" s="3">
        <f t="shared" si="30"/>
        <v>12</v>
      </c>
      <c r="G212" s="3">
        <f t="shared" si="31"/>
        <v>31</v>
      </c>
      <c r="H212" s="2">
        <v>10763800000</v>
      </c>
      <c r="I212" s="2">
        <v>1240400000</v>
      </c>
      <c r="J212" s="2">
        <v>2143600000</v>
      </c>
      <c r="K212" s="2">
        <v>2012800000</v>
      </c>
      <c r="L212" s="2">
        <v>382600000</v>
      </c>
      <c r="M212" t="s">
        <v>15</v>
      </c>
      <c r="N212" t="s">
        <v>56</v>
      </c>
      <c r="O212" s="6">
        <f t="shared" si="24"/>
        <v>4539000000</v>
      </c>
      <c r="P212" s="6">
        <f t="shared" si="25"/>
        <v>9523400000</v>
      </c>
      <c r="Q212" s="6">
        <f t="shared" si="26"/>
        <v>4984400000</v>
      </c>
      <c r="R212" s="9">
        <f t="shared" si="27"/>
        <v>0.88476188706590608</v>
      </c>
      <c r="S212" s="9">
        <f t="shared" si="28"/>
        <v>0.46307066277708614</v>
      </c>
      <c r="AA212" s="7" t="s">
        <v>314</v>
      </c>
    </row>
    <row r="213" spans="1:27" ht="17" hidden="1" x14ac:dyDescent="0.3">
      <c r="A213">
        <v>225</v>
      </c>
      <c r="B213" t="s">
        <v>105</v>
      </c>
      <c r="C213" t="s">
        <v>7</v>
      </c>
      <c r="D213" s="47">
        <v>42735</v>
      </c>
      <c r="E213" s="3">
        <f t="shared" si="29"/>
        <v>2016</v>
      </c>
      <c r="F213" s="3">
        <f t="shared" si="30"/>
        <v>12</v>
      </c>
      <c r="G213" s="3">
        <f t="shared" si="31"/>
        <v>31</v>
      </c>
      <c r="H213" s="2">
        <v>11448800000</v>
      </c>
      <c r="I213" s="2">
        <v>1478700000</v>
      </c>
      <c r="J213" s="2">
        <v>1972900000</v>
      </c>
      <c r="K213" s="2">
        <v>1973300000</v>
      </c>
      <c r="L213" s="2">
        <v>385600000</v>
      </c>
      <c r="M213" t="s">
        <v>15</v>
      </c>
      <c r="N213" t="s">
        <v>56</v>
      </c>
      <c r="O213" s="6">
        <f t="shared" si="24"/>
        <v>4331800000</v>
      </c>
      <c r="P213" s="6">
        <f t="shared" si="25"/>
        <v>9970100000</v>
      </c>
      <c r="Q213" s="6">
        <f t="shared" si="26"/>
        <v>5638300000</v>
      </c>
      <c r="R213" s="9">
        <f t="shared" si="27"/>
        <v>0.87084235902452656</v>
      </c>
      <c r="S213" s="9">
        <f t="shared" si="28"/>
        <v>0.49247956117671721</v>
      </c>
      <c r="AA213" s="7" t="s">
        <v>315</v>
      </c>
    </row>
    <row r="214" spans="1:27" ht="17" hidden="1" x14ac:dyDescent="0.3">
      <c r="A214">
        <v>230</v>
      </c>
      <c r="B214" t="s">
        <v>106</v>
      </c>
      <c r="C214" t="s">
        <v>2</v>
      </c>
      <c r="D214" s="47">
        <v>41274</v>
      </c>
      <c r="E214" s="3">
        <f t="shared" si="29"/>
        <v>2012</v>
      </c>
      <c r="F214" s="3">
        <f t="shared" si="30"/>
        <v>12</v>
      </c>
      <c r="G214" s="3">
        <f t="shared" si="31"/>
        <v>31</v>
      </c>
      <c r="H214" s="2">
        <v>8735700000</v>
      </c>
      <c r="I214" s="2">
        <v>7174000000</v>
      </c>
      <c r="J214" s="2">
        <v>488300000</v>
      </c>
      <c r="K214">
        <v>0</v>
      </c>
      <c r="L214" s="2">
        <v>282900000</v>
      </c>
      <c r="M214" t="s">
        <v>49</v>
      </c>
      <c r="N214" t="s">
        <v>107</v>
      </c>
      <c r="O214" s="6">
        <f t="shared" si="24"/>
        <v>771200000</v>
      </c>
      <c r="P214" s="6">
        <f t="shared" si="25"/>
        <v>1561700000</v>
      </c>
      <c r="Q214" s="6">
        <f t="shared" si="26"/>
        <v>790500000</v>
      </c>
      <c r="R214" s="9">
        <f t="shared" si="27"/>
        <v>0.17877216479503644</v>
      </c>
      <c r="S214" s="9">
        <f t="shared" si="28"/>
        <v>9.0490744874480583E-2</v>
      </c>
      <c r="AA214" s="7" t="s">
        <v>316</v>
      </c>
    </row>
    <row r="215" spans="1:27" ht="17" hidden="1" x14ac:dyDescent="0.3">
      <c r="A215">
        <v>231</v>
      </c>
      <c r="B215" t="s">
        <v>106</v>
      </c>
      <c r="C215" t="s">
        <v>5</v>
      </c>
      <c r="D215" s="47">
        <v>41639</v>
      </c>
      <c r="E215" s="3">
        <f t="shared" si="29"/>
        <v>2013</v>
      </c>
      <c r="F215" s="3">
        <f t="shared" si="30"/>
        <v>12</v>
      </c>
      <c r="G215" s="3">
        <f t="shared" si="31"/>
        <v>31</v>
      </c>
      <c r="H215" s="2">
        <v>8468100000</v>
      </c>
      <c r="I215" s="2">
        <v>6875400000</v>
      </c>
      <c r="J215" s="2">
        <v>497400000</v>
      </c>
      <c r="K215">
        <v>0</v>
      </c>
      <c r="L215" s="2">
        <v>299900000</v>
      </c>
      <c r="M215" t="s">
        <v>49</v>
      </c>
      <c r="N215" t="s">
        <v>107</v>
      </c>
      <c r="O215" s="6">
        <f t="shared" si="24"/>
        <v>797300000</v>
      </c>
      <c r="P215" s="6">
        <f t="shared" si="25"/>
        <v>1592700000</v>
      </c>
      <c r="Q215" s="6">
        <f t="shared" si="26"/>
        <v>795400000</v>
      </c>
      <c r="R215" s="9">
        <f t="shared" si="27"/>
        <v>0.1880823325185107</v>
      </c>
      <c r="S215" s="9">
        <f t="shared" si="28"/>
        <v>9.3928980526918671E-2</v>
      </c>
      <c r="AA215" s="7" t="s">
        <v>317</v>
      </c>
    </row>
    <row r="216" spans="1:27" ht="17" hidden="1" x14ac:dyDescent="0.3">
      <c r="A216">
        <v>232</v>
      </c>
      <c r="B216" t="s">
        <v>106</v>
      </c>
      <c r="C216" t="s">
        <v>6</v>
      </c>
      <c r="D216" s="47">
        <v>42004</v>
      </c>
      <c r="E216" s="3">
        <f t="shared" si="29"/>
        <v>2014</v>
      </c>
      <c r="F216" s="3">
        <f t="shared" si="30"/>
        <v>12</v>
      </c>
      <c r="G216" s="3">
        <f t="shared" si="31"/>
        <v>31</v>
      </c>
      <c r="H216" s="2">
        <v>8570000000</v>
      </c>
      <c r="I216" s="2">
        <v>6903500000</v>
      </c>
      <c r="J216" s="2">
        <v>547000000</v>
      </c>
      <c r="K216">
        <v>0</v>
      </c>
      <c r="L216" s="2">
        <v>280900000</v>
      </c>
      <c r="M216" t="s">
        <v>49</v>
      </c>
      <c r="N216" t="s">
        <v>107</v>
      </c>
      <c r="O216" s="6">
        <f t="shared" si="24"/>
        <v>827900000</v>
      </c>
      <c r="P216" s="6">
        <f t="shared" si="25"/>
        <v>1666500000</v>
      </c>
      <c r="Q216" s="6">
        <f t="shared" si="26"/>
        <v>838600000</v>
      </c>
      <c r="R216" s="9">
        <f t="shared" si="27"/>
        <v>0.19445740956826141</v>
      </c>
      <c r="S216" s="9">
        <f t="shared" si="28"/>
        <v>9.7852975495915984E-2</v>
      </c>
      <c r="AA216" s="7" t="s">
        <v>318</v>
      </c>
    </row>
    <row r="217" spans="1:27" ht="17" hidden="1" x14ac:dyDescent="0.3">
      <c r="A217">
        <v>233</v>
      </c>
      <c r="B217" t="s">
        <v>106</v>
      </c>
      <c r="C217" t="s">
        <v>7</v>
      </c>
      <c r="D217" s="47">
        <v>42369</v>
      </c>
      <c r="E217" s="3">
        <f t="shared" si="29"/>
        <v>2015</v>
      </c>
      <c r="F217" s="3">
        <f t="shared" si="30"/>
        <v>12</v>
      </c>
      <c r="G217" s="3">
        <f t="shared" si="31"/>
        <v>31</v>
      </c>
      <c r="H217" s="2">
        <v>7997000000</v>
      </c>
      <c r="I217" s="2">
        <v>6460300000</v>
      </c>
      <c r="J217" s="2">
        <v>646000000</v>
      </c>
      <c r="K217">
        <v>0</v>
      </c>
      <c r="L217" s="2">
        <v>285500000</v>
      </c>
      <c r="M217" t="s">
        <v>49</v>
      </c>
      <c r="N217" t="s">
        <v>107</v>
      </c>
      <c r="O217" s="6">
        <f t="shared" si="24"/>
        <v>931500000</v>
      </c>
      <c r="P217" s="6">
        <f t="shared" si="25"/>
        <v>1536700000</v>
      </c>
      <c r="Q217" s="6">
        <f t="shared" si="26"/>
        <v>605200000</v>
      </c>
      <c r="R217" s="9">
        <f t="shared" si="27"/>
        <v>0.19215955983493815</v>
      </c>
      <c r="S217" s="9">
        <f t="shared" si="28"/>
        <v>7.5678379392272108E-2</v>
      </c>
      <c r="AA217" s="7" t="s">
        <v>320</v>
      </c>
    </row>
    <row r="218" spans="1:27" ht="17" hidden="1" x14ac:dyDescent="0.3">
      <c r="A218">
        <v>234</v>
      </c>
      <c r="B218" t="s">
        <v>108</v>
      </c>
      <c r="C218" t="s">
        <v>2</v>
      </c>
      <c r="D218" s="47">
        <v>41274</v>
      </c>
      <c r="E218" s="3">
        <f t="shared" si="29"/>
        <v>2012</v>
      </c>
      <c r="F218" s="3">
        <f t="shared" si="30"/>
        <v>12</v>
      </c>
      <c r="G218" s="3">
        <f t="shared" si="31"/>
        <v>31</v>
      </c>
      <c r="H218" s="2">
        <v>17621000000</v>
      </c>
      <c r="I218" s="2">
        <v>4610000000</v>
      </c>
      <c r="J218" s="2">
        <v>5017000000</v>
      </c>
      <c r="K218" s="2">
        <v>3904000000</v>
      </c>
      <c r="L218">
        <v>0</v>
      </c>
      <c r="M218" t="s">
        <v>15</v>
      </c>
      <c r="N218" t="s">
        <v>18</v>
      </c>
      <c r="O218" s="6">
        <f t="shared" si="24"/>
        <v>8921000000</v>
      </c>
      <c r="P218" s="6">
        <f t="shared" si="25"/>
        <v>13011000000</v>
      </c>
      <c r="Q218" s="6">
        <f t="shared" si="26"/>
        <v>4090000000</v>
      </c>
      <c r="R218" s="9">
        <f t="shared" si="27"/>
        <v>0.73838034163781852</v>
      </c>
      <c r="S218" s="9">
        <f t="shared" si="28"/>
        <v>0.23210941490267295</v>
      </c>
      <c r="AA218" s="7" t="s">
        <v>321</v>
      </c>
    </row>
    <row r="219" spans="1:27" ht="17" hidden="1" x14ac:dyDescent="0.3">
      <c r="A219">
        <v>235</v>
      </c>
      <c r="B219" t="s">
        <v>108</v>
      </c>
      <c r="C219" t="s">
        <v>5</v>
      </c>
      <c r="D219" s="47">
        <v>41639</v>
      </c>
      <c r="E219" s="3">
        <f t="shared" si="29"/>
        <v>2013</v>
      </c>
      <c r="F219" s="3">
        <f t="shared" si="30"/>
        <v>12</v>
      </c>
      <c r="G219" s="3">
        <f t="shared" si="31"/>
        <v>31</v>
      </c>
      <c r="H219" s="2">
        <v>16385000000</v>
      </c>
      <c r="I219" s="2">
        <v>4619000000</v>
      </c>
      <c r="J219" s="2">
        <v>4939000000</v>
      </c>
      <c r="K219" s="2">
        <v>3731000000</v>
      </c>
      <c r="L219">
        <v>0</v>
      </c>
      <c r="M219" t="s">
        <v>15</v>
      </c>
      <c r="N219" t="s">
        <v>18</v>
      </c>
      <c r="O219" s="6">
        <f t="shared" si="24"/>
        <v>8670000000</v>
      </c>
      <c r="P219" s="6">
        <f t="shared" si="25"/>
        <v>11766000000</v>
      </c>
      <c r="Q219" s="6">
        <f t="shared" si="26"/>
        <v>3096000000</v>
      </c>
      <c r="R219" s="9">
        <f t="shared" si="27"/>
        <v>0.71809581934696376</v>
      </c>
      <c r="S219" s="9">
        <f t="shared" si="28"/>
        <v>0.1889533109551419</v>
      </c>
      <c r="AA219" s="7" t="s">
        <v>322</v>
      </c>
    </row>
    <row r="220" spans="1:27" ht="17" hidden="1" x14ac:dyDescent="0.3">
      <c r="A220">
        <v>236</v>
      </c>
      <c r="B220" t="s">
        <v>108</v>
      </c>
      <c r="C220" t="s">
        <v>6</v>
      </c>
      <c r="D220" s="47">
        <v>42004</v>
      </c>
      <c r="E220" s="3">
        <f t="shared" si="29"/>
        <v>2014</v>
      </c>
      <c r="F220" s="3">
        <f t="shared" si="30"/>
        <v>12</v>
      </c>
      <c r="G220" s="3">
        <f t="shared" si="31"/>
        <v>31</v>
      </c>
      <c r="H220" s="2">
        <v>15879000000</v>
      </c>
      <c r="I220" s="2">
        <v>3932000000</v>
      </c>
      <c r="J220" s="2">
        <v>4822000000</v>
      </c>
      <c r="K220" s="2">
        <v>4534000000</v>
      </c>
      <c r="L220">
        <v>0</v>
      </c>
      <c r="M220" t="s">
        <v>15</v>
      </c>
      <c r="N220" t="s">
        <v>18</v>
      </c>
      <c r="O220" s="6">
        <f t="shared" si="24"/>
        <v>9356000000</v>
      </c>
      <c r="P220" s="6">
        <f t="shared" si="25"/>
        <v>11947000000</v>
      </c>
      <c r="Q220" s="6">
        <f t="shared" si="26"/>
        <v>2591000000</v>
      </c>
      <c r="R220" s="9">
        <f t="shared" si="27"/>
        <v>0.75237735373764092</v>
      </c>
      <c r="S220" s="9">
        <f t="shared" si="28"/>
        <v>0.16317148435039991</v>
      </c>
      <c r="AA220" s="7" t="s">
        <v>323</v>
      </c>
    </row>
    <row r="221" spans="1:27" ht="17" hidden="1" x14ac:dyDescent="0.3">
      <c r="A221">
        <v>237</v>
      </c>
      <c r="B221" t="s">
        <v>108</v>
      </c>
      <c r="C221" t="s">
        <v>7</v>
      </c>
      <c r="D221" s="47">
        <v>42369</v>
      </c>
      <c r="E221" s="3">
        <f t="shared" si="29"/>
        <v>2015</v>
      </c>
      <c r="F221" s="3">
        <f t="shared" si="30"/>
        <v>12</v>
      </c>
      <c r="G221" s="3">
        <f t="shared" si="31"/>
        <v>31</v>
      </c>
      <c r="H221" s="2">
        <v>16560000000</v>
      </c>
      <c r="I221" s="2">
        <v>3909000000</v>
      </c>
      <c r="J221" s="2">
        <v>4841000000</v>
      </c>
      <c r="K221" s="2">
        <v>5920000000</v>
      </c>
      <c r="L221">
        <v>0</v>
      </c>
      <c r="M221" t="s">
        <v>15</v>
      </c>
      <c r="N221" t="s">
        <v>18</v>
      </c>
      <c r="O221" s="6">
        <f t="shared" si="24"/>
        <v>10761000000</v>
      </c>
      <c r="P221" s="6">
        <f t="shared" si="25"/>
        <v>12651000000</v>
      </c>
      <c r="Q221" s="6">
        <f t="shared" si="26"/>
        <v>1890000000</v>
      </c>
      <c r="R221" s="9">
        <f t="shared" si="27"/>
        <v>0.76394927536231882</v>
      </c>
      <c r="S221" s="9">
        <f t="shared" si="28"/>
        <v>0.11413043478260869</v>
      </c>
      <c r="AA221" s="7" t="s">
        <v>325</v>
      </c>
    </row>
    <row r="222" spans="1:27" ht="17" hidden="1" x14ac:dyDescent="0.3">
      <c r="A222">
        <v>238</v>
      </c>
      <c r="B222" t="s">
        <v>109</v>
      </c>
      <c r="C222" t="s">
        <v>2</v>
      </c>
      <c r="D222" s="47">
        <v>41274</v>
      </c>
      <c r="E222" s="3">
        <f t="shared" si="29"/>
        <v>2012</v>
      </c>
      <c r="F222" s="3">
        <f t="shared" si="30"/>
        <v>12</v>
      </c>
      <c r="G222" s="3">
        <f t="shared" si="31"/>
        <v>31</v>
      </c>
      <c r="H222" s="2">
        <v>7249000000</v>
      </c>
      <c r="I222" s="2">
        <v>2349000000</v>
      </c>
      <c r="J222" s="2">
        <v>2529000000</v>
      </c>
      <c r="K222" s="2">
        <v>886000000</v>
      </c>
      <c r="L222" s="2">
        <v>395000000</v>
      </c>
      <c r="M222" t="s">
        <v>15</v>
      </c>
      <c r="N222" t="s">
        <v>20</v>
      </c>
      <c r="O222" s="6">
        <f t="shared" si="24"/>
        <v>3810000000</v>
      </c>
      <c r="P222" s="6">
        <f t="shared" si="25"/>
        <v>4900000000</v>
      </c>
      <c r="Q222" s="6">
        <f t="shared" si="26"/>
        <v>1090000000</v>
      </c>
      <c r="R222" s="9">
        <f t="shared" si="27"/>
        <v>0.67595530417988692</v>
      </c>
      <c r="S222" s="9">
        <f t="shared" si="28"/>
        <v>0.15036556766450546</v>
      </c>
      <c r="AA222" s="7" t="s">
        <v>326</v>
      </c>
    </row>
    <row r="223" spans="1:27" ht="17" hidden="1" x14ac:dyDescent="0.3">
      <c r="A223">
        <v>239</v>
      </c>
      <c r="B223" t="s">
        <v>109</v>
      </c>
      <c r="C223" t="s">
        <v>5</v>
      </c>
      <c r="D223" s="47">
        <v>41639</v>
      </c>
      <c r="E223" s="3">
        <f t="shared" si="29"/>
        <v>2013</v>
      </c>
      <c r="F223" s="3">
        <f t="shared" si="30"/>
        <v>12</v>
      </c>
      <c r="G223" s="3">
        <f t="shared" si="31"/>
        <v>31</v>
      </c>
      <c r="H223" s="2">
        <v>7143000000</v>
      </c>
      <c r="I223" s="2">
        <v>2174000000</v>
      </c>
      <c r="J223" s="2">
        <v>2678000000</v>
      </c>
      <c r="K223" s="2">
        <v>861000000</v>
      </c>
      <c r="L223" s="2">
        <v>410000000</v>
      </c>
      <c r="M223" t="s">
        <v>15</v>
      </c>
      <c r="N223" t="s">
        <v>20</v>
      </c>
      <c r="O223" s="6">
        <f t="shared" si="24"/>
        <v>3949000000</v>
      </c>
      <c r="P223" s="6">
        <f t="shared" si="25"/>
        <v>4969000000</v>
      </c>
      <c r="Q223" s="6">
        <f t="shared" si="26"/>
        <v>1020000000</v>
      </c>
      <c r="R223" s="9">
        <f t="shared" si="27"/>
        <v>0.69564608707825837</v>
      </c>
      <c r="S223" s="9">
        <f t="shared" si="28"/>
        <v>0.14279714405711885</v>
      </c>
      <c r="AA223" s="7" t="s">
        <v>327</v>
      </c>
    </row>
    <row r="224" spans="1:27" ht="17" hidden="1" x14ac:dyDescent="0.3">
      <c r="A224">
        <v>240</v>
      </c>
      <c r="B224" t="s">
        <v>109</v>
      </c>
      <c r="C224" t="s">
        <v>6</v>
      </c>
      <c r="D224" s="47">
        <v>42004</v>
      </c>
      <c r="E224" s="3">
        <f t="shared" si="29"/>
        <v>2014</v>
      </c>
      <c r="F224" s="3">
        <f t="shared" si="30"/>
        <v>12</v>
      </c>
      <c r="G224" s="3">
        <f t="shared" si="31"/>
        <v>31</v>
      </c>
      <c r="H224" s="2">
        <v>7380000000</v>
      </c>
      <c r="I224" s="2">
        <v>2210000000</v>
      </c>
      <c r="J224" s="2">
        <v>2817000000</v>
      </c>
      <c r="K224" s="2">
        <v>817000000</v>
      </c>
      <c r="L224" s="2">
        <v>438000000</v>
      </c>
      <c r="M224" t="s">
        <v>15</v>
      </c>
      <c r="N224" t="s">
        <v>20</v>
      </c>
      <c r="O224" s="6">
        <f t="shared" si="24"/>
        <v>4072000000</v>
      </c>
      <c r="P224" s="6">
        <f t="shared" si="25"/>
        <v>5170000000</v>
      </c>
      <c r="Q224" s="6">
        <f t="shared" si="26"/>
        <v>1098000000</v>
      </c>
      <c r="R224" s="9">
        <f t="shared" si="27"/>
        <v>0.70054200542005418</v>
      </c>
      <c r="S224" s="9">
        <f t="shared" si="28"/>
        <v>0.14878048780487804</v>
      </c>
      <c r="AA224" s="7" t="s">
        <v>328</v>
      </c>
    </row>
    <row r="225" spans="1:27" ht="17" hidden="1" x14ac:dyDescent="0.3">
      <c r="A225">
        <v>241</v>
      </c>
      <c r="B225" t="s">
        <v>109</v>
      </c>
      <c r="C225" t="s">
        <v>7</v>
      </c>
      <c r="D225" s="47">
        <v>42369</v>
      </c>
      <c r="E225" s="3">
        <f t="shared" si="29"/>
        <v>2015</v>
      </c>
      <c r="F225" s="3">
        <f t="shared" si="30"/>
        <v>12</v>
      </c>
      <c r="G225" s="3">
        <f t="shared" si="31"/>
        <v>31</v>
      </c>
      <c r="H225" s="2">
        <v>7477000000</v>
      </c>
      <c r="I225" s="2">
        <v>2173000000</v>
      </c>
      <c r="J225" s="2">
        <v>2996000000</v>
      </c>
      <c r="K225" s="2">
        <v>876000000</v>
      </c>
      <c r="L225" s="2">
        <v>495000000</v>
      </c>
      <c r="M225" t="s">
        <v>15</v>
      </c>
      <c r="N225" t="s">
        <v>20</v>
      </c>
      <c r="O225" s="6">
        <f t="shared" si="24"/>
        <v>4367000000</v>
      </c>
      <c r="P225" s="6">
        <f t="shared" si="25"/>
        <v>5304000000</v>
      </c>
      <c r="Q225" s="6">
        <f t="shared" si="26"/>
        <v>937000000</v>
      </c>
      <c r="R225" s="9">
        <f t="shared" si="27"/>
        <v>0.709375417948375</v>
      </c>
      <c r="S225" s="9">
        <f t="shared" si="28"/>
        <v>0.1253176407650127</v>
      </c>
      <c r="AA225" s="7" t="s">
        <v>329</v>
      </c>
    </row>
    <row r="226" spans="1:27" ht="17" hidden="1" x14ac:dyDescent="0.3">
      <c r="A226">
        <v>242</v>
      </c>
      <c r="B226" t="s">
        <v>110</v>
      </c>
      <c r="C226" t="s">
        <v>2</v>
      </c>
      <c r="D226" s="47">
        <v>41639</v>
      </c>
      <c r="E226" s="3">
        <f t="shared" si="29"/>
        <v>2013</v>
      </c>
      <c r="F226" s="3">
        <f t="shared" si="30"/>
        <v>12</v>
      </c>
      <c r="G226" s="3">
        <f t="shared" si="31"/>
        <v>31</v>
      </c>
      <c r="H226" s="2">
        <v>7436600000</v>
      </c>
      <c r="I226" s="2">
        <v>5879100000</v>
      </c>
      <c r="J226" s="2">
        <v>702300000</v>
      </c>
      <c r="K226">
        <v>0</v>
      </c>
      <c r="L226">
        <v>0</v>
      </c>
      <c r="M226" t="s">
        <v>9</v>
      </c>
      <c r="N226" t="s">
        <v>111</v>
      </c>
      <c r="O226" s="6">
        <f t="shared" si="24"/>
        <v>702300000</v>
      </c>
      <c r="P226" s="6">
        <f t="shared" si="25"/>
        <v>1557500000</v>
      </c>
      <c r="Q226" s="6">
        <f t="shared" si="26"/>
        <v>855200000</v>
      </c>
      <c r="R226" s="9">
        <f t="shared" si="27"/>
        <v>0.20943710835596907</v>
      </c>
      <c r="S226" s="9">
        <f t="shared" si="28"/>
        <v>0.11499878976951833</v>
      </c>
      <c r="AA226" s="7" t="s">
        <v>330</v>
      </c>
    </row>
    <row r="227" spans="1:27" ht="17" hidden="1" x14ac:dyDescent="0.3">
      <c r="A227">
        <v>243</v>
      </c>
      <c r="B227" t="s">
        <v>110</v>
      </c>
      <c r="C227" t="s">
        <v>5</v>
      </c>
      <c r="D227" s="47">
        <v>42004</v>
      </c>
      <c r="E227" s="3">
        <f t="shared" si="29"/>
        <v>2014</v>
      </c>
      <c r="F227" s="3">
        <f t="shared" si="30"/>
        <v>12</v>
      </c>
      <c r="G227" s="3">
        <f t="shared" si="31"/>
        <v>31</v>
      </c>
      <c r="H227" s="2">
        <v>8305100000</v>
      </c>
      <c r="I227" s="2">
        <v>6548700000</v>
      </c>
      <c r="J227" s="2">
        <v>792700000</v>
      </c>
      <c r="K227">
        <v>0</v>
      </c>
      <c r="L227">
        <v>0</v>
      </c>
      <c r="M227" t="s">
        <v>9</v>
      </c>
      <c r="N227" t="s">
        <v>111</v>
      </c>
      <c r="O227" s="6">
        <f t="shared" si="24"/>
        <v>792700000</v>
      </c>
      <c r="P227" s="6">
        <f t="shared" si="25"/>
        <v>1756400000</v>
      </c>
      <c r="Q227" s="6">
        <f t="shared" si="26"/>
        <v>963700000</v>
      </c>
      <c r="R227" s="9">
        <f t="shared" si="27"/>
        <v>0.21148450951824782</v>
      </c>
      <c r="S227" s="9">
        <f t="shared" si="28"/>
        <v>0.11603713380934606</v>
      </c>
      <c r="AA227" s="7" t="s">
        <v>332</v>
      </c>
    </row>
    <row r="228" spans="1:27" ht="17" hidden="1" x14ac:dyDescent="0.3">
      <c r="A228">
        <v>244</v>
      </c>
      <c r="B228" t="s">
        <v>110</v>
      </c>
      <c r="C228" t="s">
        <v>6</v>
      </c>
      <c r="D228" s="47">
        <v>42369</v>
      </c>
      <c r="E228" s="3">
        <f t="shared" si="29"/>
        <v>2015</v>
      </c>
      <c r="F228" s="3">
        <f t="shared" si="30"/>
        <v>12</v>
      </c>
      <c r="G228" s="3">
        <f t="shared" si="31"/>
        <v>31</v>
      </c>
      <c r="H228" s="2">
        <v>8023200000</v>
      </c>
      <c r="I228" s="2">
        <v>6320100000</v>
      </c>
      <c r="J228" s="2">
        <v>763400000</v>
      </c>
      <c r="K228">
        <v>0</v>
      </c>
      <c r="L228">
        <v>0</v>
      </c>
      <c r="M228" t="s">
        <v>9</v>
      </c>
      <c r="N228" t="s">
        <v>111</v>
      </c>
      <c r="O228" s="6">
        <f t="shared" si="24"/>
        <v>763400000</v>
      </c>
      <c r="P228" s="6">
        <f t="shared" si="25"/>
        <v>1703100000</v>
      </c>
      <c r="Q228" s="6">
        <f t="shared" si="26"/>
        <v>939700000</v>
      </c>
      <c r="R228" s="9">
        <f t="shared" si="27"/>
        <v>0.21227191145677538</v>
      </c>
      <c r="S228" s="9">
        <f t="shared" si="28"/>
        <v>0.11712284375311596</v>
      </c>
      <c r="AA228" s="7" t="s">
        <v>333</v>
      </c>
    </row>
    <row r="229" spans="1:27" ht="17" hidden="1" x14ac:dyDescent="0.3">
      <c r="A229">
        <v>245</v>
      </c>
      <c r="B229" t="s">
        <v>110</v>
      </c>
      <c r="C229" t="s">
        <v>7</v>
      </c>
      <c r="D229" s="47">
        <v>42735</v>
      </c>
      <c r="E229" s="3">
        <f t="shared" si="29"/>
        <v>2016</v>
      </c>
      <c r="F229" s="3">
        <f t="shared" si="30"/>
        <v>12</v>
      </c>
      <c r="G229" s="3">
        <f t="shared" si="31"/>
        <v>31</v>
      </c>
      <c r="H229" s="2">
        <v>9071000000</v>
      </c>
      <c r="I229" s="2">
        <v>7137900000</v>
      </c>
      <c r="J229" s="2">
        <v>1707200000</v>
      </c>
      <c r="K229">
        <v>0</v>
      </c>
      <c r="L229">
        <v>0</v>
      </c>
      <c r="M229" t="s">
        <v>9</v>
      </c>
      <c r="N229" t="s">
        <v>111</v>
      </c>
      <c r="O229" s="6">
        <f t="shared" si="24"/>
        <v>1707200000</v>
      </c>
      <c r="P229" s="6">
        <f t="shared" si="25"/>
        <v>1933100000</v>
      </c>
      <c r="Q229" s="6">
        <f t="shared" si="26"/>
        <v>225900000</v>
      </c>
      <c r="R229" s="9">
        <f t="shared" si="27"/>
        <v>0.21310770587586814</v>
      </c>
      <c r="S229" s="9">
        <f t="shared" si="28"/>
        <v>2.4903538749862199E-2</v>
      </c>
      <c r="AA229" s="7" t="s">
        <v>334</v>
      </c>
    </row>
    <row r="230" spans="1:27" ht="17" hidden="1" x14ac:dyDescent="0.3">
      <c r="A230">
        <v>246</v>
      </c>
      <c r="B230" t="s">
        <v>112</v>
      </c>
      <c r="C230" t="s">
        <v>2</v>
      </c>
      <c r="D230" s="47">
        <v>41274</v>
      </c>
      <c r="E230" s="3">
        <f t="shared" si="29"/>
        <v>2012</v>
      </c>
      <c r="F230" s="3">
        <f t="shared" si="30"/>
        <v>12</v>
      </c>
      <c r="G230" s="3">
        <f t="shared" si="31"/>
        <v>31</v>
      </c>
      <c r="H230" s="2">
        <v>1847186000</v>
      </c>
      <c r="I230" s="2">
        <v>667208000</v>
      </c>
      <c r="J230" s="2">
        <v>93782000</v>
      </c>
      <c r="K230">
        <v>0</v>
      </c>
      <c r="L230" s="2">
        <v>445875000</v>
      </c>
      <c r="M230" t="s">
        <v>42</v>
      </c>
      <c r="N230" t="s">
        <v>43</v>
      </c>
      <c r="O230" s="6">
        <f t="shared" si="24"/>
        <v>539657000</v>
      </c>
      <c r="P230" s="6">
        <f t="shared" si="25"/>
        <v>1179978000</v>
      </c>
      <c r="Q230" s="6">
        <f t="shared" si="26"/>
        <v>640321000</v>
      </c>
      <c r="R230" s="9">
        <f t="shared" si="27"/>
        <v>0.6387976089034888</v>
      </c>
      <c r="S230" s="9">
        <f t="shared" si="28"/>
        <v>0.34664673725331396</v>
      </c>
      <c r="AA230" s="7" t="s">
        <v>335</v>
      </c>
    </row>
    <row r="231" spans="1:27" ht="17" hidden="1" x14ac:dyDescent="0.3">
      <c r="A231">
        <v>247</v>
      </c>
      <c r="B231" t="s">
        <v>112</v>
      </c>
      <c r="C231" t="s">
        <v>5</v>
      </c>
      <c r="D231" s="47">
        <v>41639</v>
      </c>
      <c r="E231" s="3">
        <f t="shared" si="29"/>
        <v>2013</v>
      </c>
      <c r="F231" s="3">
        <f t="shared" si="30"/>
        <v>12</v>
      </c>
      <c r="G231" s="3">
        <f t="shared" si="31"/>
        <v>31</v>
      </c>
      <c r="H231" s="2">
        <v>2135539000</v>
      </c>
      <c r="I231" s="2">
        <v>771403000</v>
      </c>
      <c r="J231" s="2">
        <v>117073000</v>
      </c>
      <c r="K231">
        <v>0</v>
      </c>
      <c r="L231" s="2">
        <v>560637000</v>
      </c>
      <c r="M231" t="s">
        <v>42</v>
      </c>
      <c r="N231" t="s">
        <v>43</v>
      </c>
      <c r="O231" s="6">
        <f t="shared" si="24"/>
        <v>677710000</v>
      </c>
      <c r="P231" s="6">
        <f t="shared" si="25"/>
        <v>1364136000</v>
      </c>
      <c r="Q231" s="6">
        <f t="shared" si="26"/>
        <v>686426000</v>
      </c>
      <c r="R231" s="9">
        <f t="shared" si="27"/>
        <v>0.63877831310971134</v>
      </c>
      <c r="S231" s="9">
        <f t="shared" si="28"/>
        <v>0.3214298591596782</v>
      </c>
      <c r="AA231" s="7" t="s">
        <v>337</v>
      </c>
    </row>
    <row r="232" spans="1:27" ht="17" hidden="1" x14ac:dyDescent="0.3">
      <c r="A232">
        <v>248</v>
      </c>
      <c r="B232" t="s">
        <v>112</v>
      </c>
      <c r="C232" t="s">
        <v>6</v>
      </c>
      <c r="D232" s="47">
        <v>42004</v>
      </c>
      <c r="E232" s="3">
        <f t="shared" si="29"/>
        <v>2014</v>
      </c>
      <c r="F232" s="3">
        <f t="shared" si="30"/>
        <v>12</v>
      </c>
      <c r="G232" s="3">
        <f t="shared" si="31"/>
        <v>31</v>
      </c>
      <c r="H232" s="2">
        <v>2396998000</v>
      </c>
      <c r="I232" s="2">
        <v>864526000</v>
      </c>
      <c r="J232" s="2">
        <v>102077000</v>
      </c>
      <c r="K232">
        <v>0</v>
      </c>
      <c r="L232" s="2">
        <v>628573000</v>
      </c>
      <c r="M232" t="s">
        <v>42</v>
      </c>
      <c r="N232" t="s">
        <v>43</v>
      </c>
      <c r="O232" s="6">
        <f t="shared" si="24"/>
        <v>730650000</v>
      </c>
      <c r="P232" s="6">
        <f t="shared" si="25"/>
        <v>1532472000</v>
      </c>
      <c r="Q232" s="6">
        <f t="shared" si="26"/>
        <v>801822000</v>
      </c>
      <c r="R232" s="9">
        <f t="shared" si="27"/>
        <v>0.63932969489336244</v>
      </c>
      <c r="S232" s="9">
        <f t="shared" si="28"/>
        <v>0.33451091740585515</v>
      </c>
      <c r="AA232" s="7" t="s">
        <v>338</v>
      </c>
    </row>
    <row r="233" spans="1:27" ht="17" hidden="1" x14ac:dyDescent="0.3">
      <c r="A233">
        <v>249</v>
      </c>
      <c r="B233" t="s">
        <v>112</v>
      </c>
      <c r="C233" t="s">
        <v>7</v>
      </c>
      <c r="D233" s="47">
        <v>42369</v>
      </c>
      <c r="E233" s="3">
        <f t="shared" si="29"/>
        <v>2015</v>
      </c>
      <c r="F233" s="3">
        <f t="shared" si="30"/>
        <v>12</v>
      </c>
      <c r="G233" s="3">
        <f t="shared" si="31"/>
        <v>31</v>
      </c>
      <c r="H233" s="2">
        <v>2490821000</v>
      </c>
      <c r="I233" s="2">
        <v>904336000</v>
      </c>
      <c r="J233" s="2">
        <v>97578000</v>
      </c>
      <c r="K233">
        <v>0</v>
      </c>
      <c r="L233" s="2">
        <v>639542000</v>
      </c>
      <c r="M233" t="s">
        <v>42</v>
      </c>
      <c r="N233" t="s">
        <v>43</v>
      </c>
      <c r="O233" s="6">
        <f t="shared" si="24"/>
        <v>737120000</v>
      </c>
      <c r="P233" s="6">
        <f t="shared" si="25"/>
        <v>1586485000</v>
      </c>
      <c r="Q233" s="6">
        <f t="shared" si="26"/>
        <v>849365000</v>
      </c>
      <c r="R233" s="9">
        <f t="shared" si="27"/>
        <v>0.63693256159314537</v>
      </c>
      <c r="S233" s="9">
        <f t="shared" si="28"/>
        <v>0.34099800828722737</v>
      </c>
      <c r="AA233" s="7" t="s">
        <v>339</v>
      </c>
    </row>
    <row r="234" spans="1:27" ht="17" hidden="1" x14ac:dyDescent="0.3">
      <c r="A234">
        <v>254</v>
      </c>
      <c r="B234" t="s">
        <v>113</v>
      </c>
      <c r="C234" t="s">
        <v>2</v>
      </c>
      <c r="D234" s="47">
        <v>41420</v>
      </c>
      <c r="E234" s="3">
        <f t="shared" si="29"/>
        <v>2013</v>
      </c>
      <c r="F234" s="3">
        <f t="shared" si="30"/>
        <v>5</v>
      </c>
      <c r="G234" s="3">
        <f t="shared" si="31"/>
        <v>26</v>
      </c>
      <c r="H234" s="2">
        <v>13469300000</v>
      </c>
      <c r="I234" s="2">
        <v>10104400000</v>
      </c>
      <c r="J234" s="2">
        <v>2065900000</v>
      </c>
      <c r="K234">
        <v>0</v>
      </c>
      <c r="L234">
        <v>0</v>
      </c>
      <c r="M234" t="s">
        <v>26</v>
      </c>
      <c r="N234" t="s">
        <v>114</v>
      </c>
      <c r="O234" s="6">
        <f t="shared" si="24"/>
        <v>2065900000</v>
      </c>
      <c r="P234" s="6">
        <f t="shared" si="25"/>
        <v>3364900000</v>
      </c>
      <c r="Q234" s="6">
        <f t="shared" si="26"/>
        <v>1299000000</v>
      </c>
      <c r="R234" s="9">
        <f t="shared" si="27"/>
        <v>0.24981996094823045</v>
      </c>
      <c r="S234" s="9">
        <f t="shared" si="28"/>
        <v>9.6441537422137749E-2</v>
      </c>
      <c r="AA234" s="7" t="s">
        <v>340</v>
      </c>
    </row>
    <row r="235" spans="1:27" ht="17" hidden="1" x14ac:dyDescent="0.3">
      <c r="A235">
        <v>255</v>
      </c>
      <c r="B235" t="s">
        <v>113</v>
      </c>
      <c r="C235" t="s">
        <v>5</v>
      </c>
      <c r="D235" s="47">
        <v>41784</v>
      </c>
      <c r="E235" s="3">
        <f t="shared" si="29"/>
        <v>2014</v>
      </c>
      <c r="F235" s="3">
        <f t="shared" si="30"/>
        <v>5</v>
      </c>
      <c r="G235" s="3">
        <f t="shared" si="31"/>
        <v>25</v>
      </c>
      <c r="H235" s="2">
        <v>11838200000</v>
      </c>
      <c r="I235" s="2">
        <v>8910800000</v>
      </c>
      <c r="J235" s="2">
        <v>1778900000</v>
      </c>
      <c r="K235">
        <v>0</v>
      </c>
      <c r="L235">
        <v>0</v>
      </c>
      <c r="M235" t="s">
        <v>26</v>
      </c>
      <c r="N235" t="s">
        <v>114</v>
      </c>
      <c r="O235" s="6">
        <f t="shared" si="24"/>
        <v>1778900000</v>
      </c>
      <c r="P235" s="6">
        <f t="shared" si="25"/>
        <v>2927400000</v>
      </c>
      <c r="Q235" s="6">
        <f t="shared" si="26"/>
        <v>1148500000</v>
      </c>
      <c r="R235" s="9">
        <f t="shared" si="27"/>
        <v>0.24728421550573565</v>
      </c>
      <c r="S235" s="9">
        <f t="shared" si="28"/>
        <v>9.7016438309878189E-2</v>
      </c>
      <c r="AA235" s="7" t="s">
        <v>341</v>
      </c>
    </row>
    <row r="236" spans="1:27" ht="17" hidden="1" x14ac:dyDescent="0.3">
      <c r="A236">
        <v>256</v>
      </c>
      <c r="B236" t="s">
        <v>113</v>
      </c>
      <c r="C236" t="s">
        <v>6</v>
      </c>
      <c r="D236" s="47">
        <v>42155</v>
      </c>
      <c r="E236" s="3">
        <f t="shared" si="29"/>
        <v>2015</v>
      </c>
      <c r="F236" s="3">
        <f t="shared" si="30"/>
        <v>5</v>
      </c>
      <c r="G236" s="3">
        <f t="shared" si="31"/>
        <v>31</v>
      </c>
      <c r="H236" s="2">
        <v>11937000000</v>
      </c>
      <c r="I236" s="2">
        <v>9061400000</v>
      </c>
      <c r="J236" s="2">
        <v>1545300000</v>
      </c>
      <c r="K236">
        <v>0</v>
      </c>
      <c r="L236">
        <v>0</v>
      </c>
      <c r="M236" t="s">
        <v>26</v>
      </c>
      <c r="N236" t="s">
        <v>114</v>
      </c>
      <c r="O236" s="6">
        <f t="shared" si="24"/>
        <v>1545300000</v>
      </c>
      <c r="P236" s="6">
        <f t="shared" si="25"/>
        <v>2875600000</v>
      </c>
      <c r="Q236" s="6">
        <f t="shared" si="26"/>
        <v>1330300000</v>
      </c>
      <c r="R236" s="9">
        <f t="shared" si="27"/>
        <v>0.24089804808578374</v>
      </c>
      <c r="S236" s="9">
        <f t="shared" si="28"/>
        <v>0.1114434112423557</v>
      </c>
      <c r="AA236" s="7" t="s">
        <v>342</v>
      </c>
    </row>
    <row r="237" spans="1:27" ht="17" hidden="1" x14ac:dyDescent="0.3">
      <c r="A237">
        <v>257</v>
      </c>
      <c r="B237" t="s">
        <v>113</v>
      </c>
      <c r="C237" t="s">
        <v>7</v>
      </c>
      <c r="D237" s="47">
        <v>42519</v>
      </c>
      <c r="E237" s="3">
        <f t="shared" si="29"/>
        <v>2016</v>
      </c>
      <c r="F237" s="3">
        <f t="shared" si="30"/>
        <v>5</v>
      </c>
      <c r="G237" s="3">
        <f t="shared" si="31"/>
        <v>29</v>
      </c>
      <c r="H237" s="2">
        <v>11642900000</v>
      </c>
      <c r="I237" s="2">
        <v>8552100000</v>
      </c>
      <c r="J237" s="2">
        <v>2209400000</v>
      </c>
      <c r="K237">
        <v>0</v>
      </c>
      <c r="L237">
        <v>0</v>
      </c>
      <c r="M237" t="s">
        <v>26</v>
      </c>
      <c r="N237" t="s">
        <v>114</v>
      </c>
      <c r="O237" s="6">
        <f t="shared" si="24"/>
        <v>2209400000</v>
      </c>
      <c r="P237" s="6">
        <f t="shared" si="25"/>
        <v>3090800000</v>
      </c>
      <c r="Q237" s="6">
        <f t="shared" si="26"/>
        <v>881400000</v>
      </c>
      <c r="R237" s="9">
        <f t="shared" si="27"/>
        <v>0.26546650748524847</v>
      </c>
      <c r="S237" s="9">
        <f t="shared" si="28"/>
        <v>7.570278882409022E-2</v>
      </c>
      <c r="AA237" s="7" t="s">
        <v>343</v>
      </c>
    </row>
    <row r="238" spans="1:27" ht="17" hidden="1" x14ac:dyDescent="0.3">
      <c r="A238">
        <v>258</v>
      </c>
      <c r="B238" t="s">
        <v>115</v>
      </c>
      <c r="C238" t="s">
        <v>2</v>
      </c>
      <c r="D238" s="47">
        <v>41455</v>
      </c>
      <c r="E238" s="3">
        <f t="shared" si="29"/>
        <v>2013</v>
      </c>
      <c r="F238" s="3">
        <f t="shared" si="30"/>
        <v>6</v>
      </c>
      <c r="G238" s="3">
        <f t="shared" si="31"/>
        <v>30</v>
      </c>
      <c r="H238" s="2">
        <v>101093000000</v>
      </c>
      <c r="I238" s="2">
        <v>96172000000</v>
      </c>
      <c r="J238" s="2">
        <v>2875000000</v>
      </c>
      <c r="K238">
        <v>0</v>
      </c>
      <c r="L238" s="2">
        <v>158000000</v>
      </c>
      <c r="M238" t="s">
        <v>15</v>
      </c>
      <c r="N238" t="s">
        <v>18</v>
      </c>
      <c r="O238" s="6">
        <f t="shared" si="24"/>
        <v>3033000000</v>
      </c>
      <c r="P238" s="6">
        <f t="shared" si="25"/>
        <v>4921000000</v>
      </c>
      <c r="Q238" s="6">
        <f t="shared" si="26"/>
        <v>1888000000</v>
      </c>
      <c r="R238" s="9">
        <f t="shared" si="27"/>
        <v>4.8677950006429715E-2</v>
      </c>
      <c r="S238" s="9">
        <f t="shared" si="28"/>
        <v>1.8675872711265865E-2</v>
      </c>
      <c r="AA238" s="7" t="s">
        <v>345</v>
      </c>
    </row>
    <row r="239" spans="1:27" ht="17" hidden="1" x14ac:dyDescent="0.3">
      <c r="A239">
        <v>259</v>
      </c>
      <c r="B239" t="s">
        <v>115</v>
      </c>
      <c r="C239" t="s">
        <v>5</v>
      </c>
      <c r="D239" s="47">
        <v>41820</v>
      </c>
      <c r="E239" s="3">
        <f t="shared" si="29"/>
        <v>2014</v>
      </c>
      <c r="F239" s="3">
        <f t="shared" si="30"/>
        <v>6</v>
      </c>
      <c r="G239" s="3">
        <f t="shared" si="31"/>
        <v>30</v>
      </c>
      <c r="H239" s="2">
        <v>91084000000</v>
      </c>
      <c r="I239" s="2">
        <v>85923000000</v>
      </c>
      <c r="J239" s="2">
        <v>3028000000</v>
      </c>
      <c r="K239">
        <v>0</v>
      </c>
      <c r="L239" s="2">
        <v>223000000</v>
      </c>
      <c r="M239" t="s">
        <v>15</v>
      </c>
      <c r="N239" t="s">
        <v>18</v>
      </c>
      <c r="O239" s="6">
        <f t="shared" si="24"/>
        <v>3251000000</v>
      </c>
      <c r="P239" s="6">
        <f t="shared" si="25"/>
        <v>5161000000</v>
      </c>
      <c r="Q239" s="6">
        <f t="shared" si="26"/>
        <v>1910000000</v>
      </c>
      <c r="R239" s="9">
        <f t="shared" si="27"/>
        <v>5.6661982345966311E-2</v>
      </c>
      <c r="S239" s="9">
        <f t="shared" si="28"/>
        <v>2.0969654384963329E-2</v>
      </c>
      <c r="AA239" s="7" t="s">
        <v>346</v>
      </c>
    </row>
    <row r="240" spans="1:27" ht="17" hidden="1" x14ac:dyDescent="0.3">
      <c r="A240">
        <v>260</v>
      </c>
      <c r="B240" t="s">
        <v>115</v>
      </c>
      <c r="C240" t="s">
        <v>6</v>
      </c>
      <c r="D240" s="47">
        <v>42185</v>
      </c>
      <c r="E240" s="3">
        <f t="shared" si="29"/>
        <v>2015</v>
      </c>
      <c r="F240" s="3">
        <f t="shared" si="30"/>
        <v>6</v>
      </c>
      <c r="G240" s="3">
        <f t="shared" si="31"/>
        <v>30</v>
      </c>
      <c r="H240" s="2">
        <v>102531000000</v>
      </c>
      <c r="I240" s="2">
        <v>96819000000</v>
      </c>
      <c r="J240" s="2">
        <v>3240000000</v>
      </c>
      <c r="K240">
        <v>0</v>
      </c>
      <c r="L240" s="2">
        <v>281000000</v>
      </c>
      <c r="M240" t="s">
        <v>15</v>
      </c>
      <c r="N240" t="s">
        <v>18</v>
      </c>
      <c r="O240" s="6">
        <f t="shared" si="24"/>
        <v>3521000000</v>
      </c>
      <c r="P240" s="6">
        <f t="shared" si="25"/>
        <v>5712000000</v>
      </c>
      <c r="Q240" s="6">
        <f t="shared" si="26"/>
        <v>2191000000</v>
      </c>
      <c r="R240" s="9">
        <f t="shared" si="27"/>
        <v>5.570998039617292E-2</v>
      </c>
      <c r="S240" s="9">
        <f t="shared" si="28"/>
        <v>2.1369146892159446E-2</v>
      </c>
      <c r="AA240" s="7" t="s">
        <v>347</v>
      </c>
    </row>
    <row r="241" spans="1:27" ht="17" hidden="1" x14ac:dyDescent="0.3">
      <c r="A241">
        <v>261</v>
      </c>
      <c r="B241" t="s">
        <v>115</v>
      </c>
      <c r="C241" t="s">
        <v>7</v>
      </c>
      <c r="D241" s="47">
        <v>42551</v>
      </c>
      <c r="E241" s="3">
        <f t="shared" si="29"/>
        <v>2016</v>
      </c>
      <c r="F241" s="3">
        <f t="shared" si="30"/>
        <v>6</v>
      </c>
      <c r="G241" s="3">
        <f t="shared" si="31"/>
        <v>30</v>
      </c>
      <c r="H241" s="2">
        <v>121546000000</v>
      </c>
      <c r="I241" s="2">
        <v>115003000000</v>
      </c>
      <c r="J241" s="2">
        <v>3648000000</v>
      </c>
      <c r="K241">
        <v>0</v>
      </c>
      <c r="L241" s="2">
        <v>459000000</v>
      </c>
      <c r="M241" t="s">
        <v>15</v>
      </c>
      <c r="N241" t="s">
        <v>18</v>
      </c>
      <c r="O241" s="6">
        <f t="shared" si="24"/>
        <v>4107000000</v>
      </c>
      <c r="P241" s="6">
        <f t="shared" si="25"/>
        <v>6543000000</v>
      </c>
      <c r="Q241" s="6">
        <f t="shared" si="26"/>
        <v>2436000000</v>
      </c>
      <c r="R241" s="9">
        <f t="shared" si="27"/>
        <v>5.3831471212545057E-2</v>
      </c>
      <c r="S241" s="9">
        <f t="shared" si="28"/>
        <v>2.004179487601402E-2</v>
      </c>
      <c r="AA241" s="7" t="s">
        <v>348</v>
      </c>
    </row>
    <row r="242" spans="1:27" ht="17" hidden="1" x14ac:dyDescent="0.3">
      <c r="A242">
        <v>262</v>
      </c>
      <c r="B242" t="s">
        <v>116</v>
      </c>
      <c r="C242" t="s">
        <v>2</v>
      </c>
      <c r="D242" s="47">
        <v>41639</v>
      </c>
      <c r="E242" s="3">
        <f t="shared" si="29"/>
        <v>2013</v>
      </c>
      <c r="F242" s="3">
        <f t="shared" si="30"/>
        <v>12</v>
      </c>
      <c r="G242" s="3">
        <f t="shared" si="31"/>
        <v>31</v>
      </c>
      <c r="H242" s="2">
        <v>55656000000</v>
      </c>
      <c r="I242" s="2">
        <v>41454000000</v>
      </c>
      <c r="J242" s="2">
        <v>6528000000</v>
      </c>
      <c r="K242" s="2">
        <v>2046000000</v>
      </c>
      <c r="L242">
        <v>0</v>
      </c>
      <c r="M242" t="s">
        <v>3</v>
      </c>
      <c r="N242" t="s">
        <v>117</v>
      </c>
      <c r="O242" s="6">
        <f t="shared" si="24"/>
        <v>8574000000</v>
      </c>
      <c r="P242" s="6">
        <f t="shared" si="25"/>
        <v>14202000000</v>
      </c>
      <c r="Q242" s="6">
        <f t="shared" si="26"/>
        <v>5628000000</v>
      </c>
      <c r="R242" s="9">
        <f t="shared" si="27"/>
        <v>0.25517464424320824</v>
      </c>
      <c r="S242" s="9">
        <f t="shared" si="28"/>
        <v>0.10112117291936179</v>
      </c>
      <c r="AA242" s="7" t="s">
        <v>349</v>
      </c>
    </row>
    <row r="243" spans="1:27" ht="17" hidden="1" x14ac:dyDescent="0.3">
      <c r="A243">
        <v>263</v>
      </c>
      <c r="B243" t="s">
        <v>116</v>
      </c>
      <c r="C243" t="s">
        <v>5</v>
      </c>
      <c r="D243" s="47">
        <v>42004</v>
      </c>
      <c r="E243" s="3">
        <f t="shared" si="29"/>
        <v>2014</v>
      </c>
      <c r="F243" s="3">
        <f t="shared" si="30"/>
        <v>12</v>
      </c>
      <c r="G243" s="3">
        <f t="shared" si="31"/>
        <v>31</v>
      </c>
      <c r="H243" s="2">
        <v>55184000000</v>
      </c>
      <c r="I243" s="2">
        <v>41342000000</v>
      </c>
      <c r="J243" s="2">
        <v>8148000000</v>
      </c>
      <c r="K243" s="2">
        <v>2380000000</v>
      </c>
      <c r="L243">
        <v>0</v>
      </c>
      <c r="M243" t="s">
        <v>3</v>
      </c>
      <c r="N243" t="s">
        <v>117</v>
      </c>
      <c r="O243" s="6">
        <f t="shared" si="24"/>
        <v>10528000000</v>
      </c>
      <c r="P243" s="6">
        <f t="shared" si="25"/>
        <v>13842000000</v>
      </c>
      <c r="Q243" s="6">
        <f t="shared" si="26"/>
        <v>3314000000</v>
      </c>
      <c r="R243" s="9">
        <f t="shared" si="27"/>
        <v>0.25083357494926062</v>
      </c>
      <c r="S243" s="9">
        <f t="shared" si="28"/>
        <v>6.0053638735865465E-2</v>
      </c>
      <c r="AA243" s="7" t="s">
        <v>350</v>
      </c>
    </row>
    <row r="244" spans="1:27" ht="17" hidden="1" x14ac:dyDescent="0.3">
      <c r="A244">
        <v>264</v>
      </c>
      <c r="B244" t="s">
        <v>116</v>
      </c>
      <c r="C244" t="s">
        <v>6</v>
      </c>
      <c r="D244" s="47">
        <v>42369</v>
      </c>
      <c r="E244" s="3">
        <f t="shared" si="29"/>
        <v>2015</v>
      </c>
      <c r="F244" s="3">
        <f t="shared" si="30"/>
        <v>12</v>
      </c>
      <c r="G244" s="3">
        <f t="shared" si="31"/>
        <v>31</v>
      </c>
      <c r="H244" s="2">
        <v>47011000000</v>
      </c>
      <c r="I244" s="2">
        <v>34133000000</v>
      </c>
      <c r="J244" s="2">
        <v>6974000000</v>
      </c>
      <c r="K244" s="2">
        <v>2119000000</v>
      </c>
      <c r="L244">
        <v>0</v>
      </c>
      <c r="M244" t="s">
        <v>3</v>
      </c>
      <c r="N244" t="s">
        <v>117</v>
      </c>
      <c r="O244" s="6">
        <f t="shared" si="24"/>
        <v>9093000000</v>
      </c>
      <c r="P244" s="6">
        <f t="shared" si="25"/>
        <v>12878000000</v>
      </c>
      <c r="Q244" s="6">
        <f t="shared" si="26"/>
        <v>3785000000</v>
      </c>
      <c r="R244" s="9">
        <f t="shared" si="27"/>
        <v>0.27393588734551488</v>
      </c>
      <c r="S244" s="9">
        <f t="shared" si="28"/>
        <v>8.0513071408819206E-2</v>
      </c>
      <c r="AA244" s="7" t="s">
        <v>351</v>
      </c>
    </row>
    <row r="245" spans="1:27" ht="17" hidden="1" x14ac:dyDescent="0.3">
      <c r="A245">
        <v>265</v>
      </c>
      <c r="B245" t="s">
        <v>116</v>
      </c>
      <c r="C245" t="s">
        <v>7</v>
      </c>
      <c r="D245" s="47">
        <v>42735</v>
      </c>
      <c r="E245" s="3">
        <f t="shared" si="29"/>
        <v>2016</v>
      </c>
      <c r="F245" s="3">
        <f t="shared" si="30"/>
        <v>12</v>
      </c>
      <c r="G245" s="3">
        <f t="shared" si="31"/>
        <v>31</v>
      </c>
      <c r="H245" s="2">
        <v>38537000000</v>
      </c>
      <c r="I245" s="2">
        <v>28905000000</v>
      </c>
      <c r="J245" s="2">
        <v>6588000000</v>
      </c>
      <c r="K245" s="2">
        <v>1951000000</v>
      </c>
      <c r="L245">
        <v>0</v>
      </c>
      <c r="M245" t="s">
        <v>3</v>
      </c>
      <c r="N245" t="s">
        <v>117</v>
      </c>
      <c r="O245" s="6">
        <f t="shared" si="24"/>
        <v>8539000000</v>
      </c>
      <c r="P245" s="6">
        <f t="shared" si="25"/>
        <v>9632000000</v>
      </c>
      <c r="Q245" s="6">
        <f t="shared" si="26"/>
        <v>1093000000</v>
      </c>
      <c r="R245" s="9">
        <f t="shared" si="27"/>
        <v>0.2499416145522485</v>
      </c>
      <c r="S245" s="9">
        <f t="shared" si="28"/>
        <v>2.8362353063289825E-2</v>
      </c>
      <c r="AA245" s="7" t="s">
        <v>352</v>
      </c>
    </row>
    <row r="246" spans="1:27" ht="17" hidden="1" x14ac:dyDescent="0.3">
      <c r="A246">
        <v>266</v>
      </c>
      <c r="B246" t="s">
        <v>118</v>
      </c>
      <c r="C246" t="s">
        <v>2</v>
      </c>
      <c r="D246" s="47">
        <v>41274</v>
      </c>
      <c r="E246" s="3">
        <f t="shared" si="29"/>
        <v>2012</v>
      </c>
      <c r="F246" s="3">
        <f t="shared" si="30"/>
        <v>12</v>
      </c>
      <c r="G246" s="3">
        <f t="shared" si="31"/>
        <v>31</v>
      </c>
      <c r="H246" s="2">
        <v>17936000000</v>
      </c>
      <c r="I246" s="2">
        <v>12620000000</v>
      </c>
      <c r="J246" s="2">
        <v>2096000000</v>
      </c>
      <c r="K246">
        <v>0</v>
      </c>
      <c r="L246" s="2">
        <v>-6000000</v>
      </c>
      <c r="M246" t="s">
        <v>37</v>
      </c>
      <c r="N246" t="s">
        <v>40</v>
      </c>
      <c r="O246" s="6">
        <f t="shared" si="24"/>
        <v>2090000000</v>
      </c>
      <c r="P246" s="6">
        <f t="shared" si="25"/>
        <v>5316000000</v>
      </c>
      <c r="Q246" s="6">
        <f t="shared" si="26"/>
        <v>3226000000</v>
      </c>
      <c r="R246" s="9">
        <f t="shared" si="27"/>
        <v>0.29638715432649421</v>
      </c>
      <c r="S246" s="9">
        <f t="shared" si="28"/>
        <v>0.17986173059768065</v>
      </c>
      <c r="AA246" s="7" t="s">
        <v>354</v>
      </c>
    </row>
    <row r="247" spans="1:27" ht="17" hidden="1" x14ac:dyDescent="0.3">
      <c r="A247">
        <v>267</v>
      </c>
      <c r="B247" t="s">
        <v>118</v>
      </c>
      <c r="C247" t="s">
        <v>5</v>
      </c>
      <c r="D247" s="47">
        <v>41639</v>
      </c>
      <c r="E247" s="3">
        <f t="shared" si="29"/>
        <v>2013</v>
      </c>
      <c r="F247" s="3">
        <f t="shared" si="30"/>
        <v>12</v>
      </c>
      <c r="G247" s="3">
        <f t="shared" si="31"/>
        <v>31</v>
      </c>
      <c r="H247" s="2">
        <v>19261000000</v>
      </c>
      <c r="I247" s="2">
        <v>12522000000</v>
      </c>
      <c r="J247" s="2">
        <v>2211000000</v>
      </c>
      <c r="K247">
        <v>0</v>
      </c>
      <c r="L247" s="2">
        <v>15000000</v>
      </c>
      <c r="M247" t="s">
        <v>37</v>
      </c>
      <c r="N247" t="s">
        <v>40</v>
      </c>
      <c r="O247" s="6">
        <f t="shared" si="24"/>
        <v>2226000000</v>
      </c>
      <c r="P247" s="6">
        <f t="shared" si="25"/>
        <v>6739000000</v>
      </c>
      <c r="Q247" s="6">
        <f t="shared" si="26"/>
        <v>4513000000</v>
      </c>
      <c r="R247" s="9">
        <f t="shared" si="27"/>
        <v>0.34987799179689527</v>
      </c>
      <c r="S247" s="9">
        <f t="shared" si="28"/>
        <v>0.2343076683453611</v>
      </c>
      <c r="AA247" s="7" t="s">
        <v>355</v>
      </c>
    </row>
    <row r="248" spans="1:27" ht="17" hidden="1" x14ac:dyDescent="0.3">
      <c r="A248">
        <v>268</v>
      </c>
      <c r="B248" t="s">
        <v>118</v>
      </c>
      <c r="C248" t="s">
        <v>6</v>
      </c>
      <c r="D248" s="47">
        <v>42004</v>
      </c>
      <c r="E248" s="3">
        <f t="shared" si="29"/>
        <v>2014</v>
      </c>
      <c r="F248" s="3">
        <f t="shared" si="30"/>
        <v>12</v>
      </c>
      <c r="G248" s="3">
        <f t="shared" si="31"/>
        <v>31</v>
      </c>
      <c r="H248" s="2">
        <v>19171000000</v>
      </c>
      <c r="I248" s="2">
        <v>13241000000</v>
      </c>
      <c r="J248" s="2">
        <v>2245000000</v>
      </c>
      <c r="K248">
        <v>0</v>
      </c>
      <c r="L248" s="2">
        <v>-82000000</v>
      </c>
      <c r="M248" t="s">
        <v>37</v>
      </c>
      <c r="N248" t="s">
        <v>40</v>
      </c>
      <c r="O248" s="6">
        <f t="shared" si="24"/>
        <v>2163000000</v>
      </c>
      <c r="P248" s="6">
        <f t="shared" si="25"/>
        <v>5930000000</v>
      </c>
      <c r="Q248" s="6">
        <f t="shared" si="26"/>
        <v>3767000000</v>
      </c>
      <c r="R248" s="9">
        <f t="shared" si="27"/>
        <v>0.30932137082051014</v>
      </c>
      <c r="S248" s="9">
        <f t="shared" si="28"/>
        <v>0.19649470554483334</v>
      </c>
      <c r="AA248" s="7" t="s">
        <v>357</v>
      </c>
    </row>
    <row r="249" spans="1:27" ht="17" hidden="1" x14ac:dyDescent="0.3">
      <c r="A249">
        <v>269</v>
      </c>
      <c r="B249" t="s">
        <v>118</v>
      </c>
      <c r="C249" t="s">
        <v>7</v>
      </c>
      <c r="D249" s="47">
        <v>42369</v>
      </c>
      <c r="E249" s="3">
        <f t="shared" si="29"/>
        <v>2015</v>
      </c>
      <c r="F249" s="3">
        <f t="shared" si="30"/>
        <v>12</v>
      </c>
      <c r="G249" s="3">
        <f t="shared" si="31"/>
        <v>31</v>
      </c>
      <c r="H249" s="2">
        <v>18987000000</v>
      </c>
      <c r="I249" s="2">
        <v>12968000000</v>
      </c>
      <c r="J249" s="2">
        <v>2270000000</v>
      </c>
      <c r="K249">
        <v>0</v>
      </c>
      <c r="L249" s="2">
        <v>120000000</v>
      </c>
      <c r="M249" t="s">
        <v>37</v>
      </c>
      <c r="N249" t="s">
        <v>40</v>
      </c>
      <c r="O249" s="6">
        <f t="shared" si="24"/>
        <v>2390000000</v>
      </c>
      <c r="P249" s="6">
        <f t="shared" si="25"/>
        <v>6019000000</v>
      </c>
      <c r="Q249" s="6">
        <f t="shared" si="26"/>
        <v>3629000000</v>
      </c>
      <c r="R249" s="9">
        <f t="shared" si="27"/>
        <v>0.31700637278137678</v>
      </c>
      <c r="S249" s="9">
        <f t="shared" si="28"/>
        <v>0.1911307736872597</v>
      </c>
      <c r="AA249" s="7" t="s">
        <v>358</v>
      </c>
    </row>
    <row r="250" spans="1:27" ht="17" hidden="1" x14ac:dyDescent="0.3">
      <c r="A250">
        <v>270</v>
      </c>
      <c r="B250" t="s">
        <v>119</v>
      </c>
      <c r="C250" t="s">
        <v>2</v>
      </c>
      <c r="D250" s="47">
        <v>41274</v>
      </c>
      <c r="E250" s="3">
        <f t="shared" si="29"/>
        <v>2012</v>
      </c>
      <c r="F250" s="3">
        <f t="shared" si="30"/>
        <v>12</v>
      </c>
      <c r="G250" s="3">
        <f t="shared" si="31"/>
        <v>31</v>
      </c>
      <c r="H250" s="2">
        <v>6514099000</v>
      </c>
      <c r="I250" s="2">
        <v>5745428000</v>
      </c>
      <c r="J250">
        <v>0</v>
      </c>
      <c r="K250">
        <v>0</v>
      </c>
      <c r="L250" s="2">
        <v>169645000</v>
      </c>
      <c r="M250" t="s">
        <v>42</v>
      </c>
      <c r="N250" t="s">
        <v>120</v>
      </c>
      <c r="O250" s="6">
        <f t="shared" si="24"/>
        <v>169645000</v>
      </c>
      <c r="P250" s="6">
        <f t="shared" si="25"/>
        <v>768671000</v>
      </c>
      <c r="Q250" s="6">
        <f t="shared" si="26"/>
        <v>599026000</v>
      </c>
      <c r="R250" s="9">
        <f t="shared" si="27"/>
        <v>0.11800112340939251</v>
      </c>
      <c r="S250" s="9">
        <f t="shared" si="28"/>
        <v>9.1958381350974241E-2</v>
      </c>
      <c r="AA250" s="7" t="s">
        <v>359</v>
      </c>
    </row>
    <row r="251" spans="1:27" ht="17" hidden="1" x14ac:dyDescent="0.3">
      <c r="A251">
        <v>271</v>
      </c>
      <c r="B251" t="s">
        <v>119</v>
      </c>
      <c r="C251" t="s">
        <v>5</v>
      </c>
      <c r="D251" s="47">
        <v>41639</v>
      </c>
      <c r="E251" s="3">
        <f t="shared" si="29"/>
        <v>2013</v>
      </c>
      <c r="F251" s="3">
        <f t="shared" si="30"/>
        <v>12</v>
      </c>
      <c r="G251" s="3">
        <f t="shared" si="31"/>
        <v>31</v>
      </c>
      <c r="H251" s="2">
        <v>7184794000</v>
      </c>
      <c r="I251" s="2">
        <v>6293699000</v>
      </c>
      <c r="J251">
        <v>0</v>
      </c>
      <c r="K251">
        <v>0</v>
      </c>
      <c r="L251" s="2">
        <v>190390000</v>
      </c>
      <c r="M251" t="s">
        <v>42</v>
      </c>
      <c r="N251" t="s">
        <v>120</v>
      </c>
      <c r="O251" s="6">
        <f t="shared" si="24"/>
        <v>190390000</v>
      </c>
      <c r="P251" s="6">
        <f t="shared" si="25"/>
        <v>891095000</v>
      </c>
      <c r="Q251" s="6">
        <f t="shared" si="26"/>
        <v>700705000</v>
      </c>
      <c r="R251" s="9">
        <f t="shared" si="27"/>
        <v>0.12402512862581727</v>
      </c>
      <c r="S251" s="9">
        <f t="shared" si="28"/>
        <v>9.7526108612160628E-2</v>
      </c>
      <c r="AA251" s="7" t="s">
        <v>360</v>
      </c>
    </row>
    <row r="252" spans="1:27" ht="17" hidden="1" x14ac:dyDescent="0.3">
      <c r="A252">
        <v>272</v>
      </c>
      <c r="B252" t="s">
        <v>119</v>
      </c>
      <c r="C252" t="s">
        <v>6</v>
      </c>
      <c r="D252" s="47">
        <v>42004</v>
      </c>
      <c r="E252" s="3">
        <f t="shared" si="29"/>
        <v>2014</v>
      </c>
      <c r="F252" s="3">
        <f t="shared" si="30"/>
        <v>12</v>
      </c>
      <c r="G252" s="3">
        <f t="shared" si="31"/>
        <v>31</v>
      </c>
      <c r="H252" s="2">
        <v>9049918000</v>
      </c>
      <c r="I252" s="2">
        <v>8050222000</v>
      </c>
      <c r="J252">
        <v>0</v>
      </c>
      <c r="K252">
        <v>0</v>
      </c>
      <c r="L252" s="2">
        <v>265101000</v>
      </c>
      <c r="M252" t="s">
        <v>42</v>
      </c>
      <c r="N252" t="s">
        <v>120</v>
      </c>
      <c r="O252" s="6">
        <f t="shared" si="24"/>
        <v>265101000</v>
      </c>
      <c r="P252" s="6">
        <f t="shared" si="25"/>
        <v>999696000</v>
      </c>
      <c r="Q252" s="6">
        <f t="shared" si="26"/>
        <v>734595000</v>
      </c>
      <c r="R252" s="9">
        <f t="shared" si="27"/>
        <v>0.11046464730398664</v>
      </c>
      <c r="S252" s="9">
        <f t="shared" si="28"/>
        <v>8.1171453708199351E-2</v>
      </c>
      <c r="AA252" s="7" t="s">
        <v>361</v>
      </c>
    </row>
    <row r="253" spans="1:27" ht="17" hidden="1" x14ac:dyDescent="0.3">
      <c r="A253">
        <v>273</v>
      </c>
      <c r="B253" t="s">
        <v>119</v>
      </c>
      <c r="C253" t="s">
        <v>7</v>
      </c>
      <c r="D253" s="47">
        <v>42369</v>
      </c>
      <c r="E253" s="3">
        <f t="shared" si="29"/>
        <v>2015</v>
      </c>
      <c r="F253" s="3">
        <f t="shared" si="30"/>
        <v>12</v>
      </c>
      <c r="G253" s="3">
        <f t="shared" si="31"/>
        <v>31</v>
      </c>
      <c r="H253" s="2">
        <v>10855810000</v>
      </c>
      <c r="I253" s="2">
        <v>9716541000</v>
      </c>
      <c r="J253">
        <v>0</v>
      </c>
      <c r="K253">
        <v>0</v>
      </c>
      <c r="L253" s="2">
        <v>314096000</v>
      </c>
      <c r="M253" t="s">
        <v>42</v>
      </c>
      <c r="N253" t="s">
        <v>120</v>
      </c>
      <c r="O253" s="6">
        <f t="shared" si="24"/>
        <v>314096000</v>
      </c>
      <c r="P253" s="6">
        <f t="shared" si="25"/>
        <v>1139269000</v>
      </c>
      <c r="Q253" s="6">
        <f t="shared" si="26"/>
        <v>825173000</v>
      </c>
      <c r="R253" s="9">
        <f t="shared" si="27"/>
        <v>0.10494555450030907</v>
      </c>
      <c r="S253" s="9">
        <f t="shared" si="28"/>
        <v>7.6012107802181511E-2</v>
      </c>
      <c r="AA253" s="7" t="s">
        <v>362</v>
      </c>
    </row>
    <row r="254" spans="1:27" ht="17" hidden="1" x14ac:dyDescent="0.3">
      <c r="A254">
        <v>274</v>
      </c>
      <c r="B254" t="s">
        <v>121</v>
      </c>
      <c r="C254" t="s">
        <v>2</v>
      </c>
      <c r="D254" s="47">
        <v>41274</v>
      </c>
      <c r="E254" s="3">
        <f t="shared" si="29"/>
        <v>2012</v>
      </c>
      <c r="F254" s="3">
        <f t="shared" si="30"/>
        <v>12</v>
      </c>
      <c r="G254" s="3">
        <f t="shared" si="31"/>
        <v>31</v>
      </c>
      <c r="H254" s="2">
        <v>2432680000</v>
      </c>
      <c r="I254" s="2">
        <v>728989000</v>
      </c>
      <c r="J254" s="2">
        <v>212572000</v>
      </c>
      <c r="K254">
        <v>0</v>
      </c>
      <c r="L254" s="2">
        <v>622592000</v>
      </c>
      <c r="M254" t="s">
        <v>42</v>
      </c>
      <c r="N254" t="s">
        <v>43</v>
      </c>
      <c r="O254" s="6">
        <f t="shared" si="24"/>
        <v>835164000</v>
      </c>
      <c r="P254" s="6">
        <f t="shared" si="25"/>
        <v>1703691000</v>
      </c>
      <c r="Q254" s="6">
        <f t="shared" si="26"/>
        <v>868527000</v>
      </c>
      <c r="R254" s="9">
        <f t="shared" si="27"/>
        <v>0.70033502145781612</v>
      </c>
      <c r="S254" s="9">
        <f t="shared" si="28"/>
        <v>0.35702476281302925</v>
      </c>
      <c r="AA254" s="7" t="s">
        <v>363</v>
      </c>
    </row>
    <row r="255" spans="1:27" ht="17" hidden="1" x14ac:dyDescent="0.3">
      <c r="A255">
        <v>275</v>
      </c>
      <c r="B255" t="s">
        <v>121</v>
      </c>
      <c r="C255" t="s">
        <v>5</v>
      </c>
      <c r="D255" s="47">
        <v>41639</v>
      </c>
      <c r="E255" s="3">
        <f t="shared" si="29"/>
        <v>2013</v>
      </c>
      <c r="F255" s="3">
        <f t="shared" si="30"/>
        <v>12</v>
      </c>
      <c r="G255" s="3">
        <f t="shared" si="31"/>
        <v>31</v>
      </c>
      <c r="H255" s="2">
        <v>2865751000</v>
      </c>
      <c r="I255" s="2">
        <v>991017000</v>
      </c>
      <c r="J255" s="2">
        <v>213519000</v>
      </c>
      <c r="K255">
        <v>0</v>
      </c>
      <c r="L255" s="2">
        <v>741342000</v>
      </c>
      <c r="M255" t="s">
        <v>42</v>
      </c>
      <c r="N255" t="s">
        <v>43</v>
      </c>
      <c r="O255" s="6">
        <f t="shared" si="24"/>
        <v>954861000</v>
      </c>
      <c r="P255" s="6">
        <f t="shared" si="25"/>
        <v>1874734000</v>
      </c>
      <c r="Q255" s="6">
        <f t="shared" si="26"/>
        <v>919873000</v>
      </c>
      <c r="R255" s="9">
        <f t="shared" si="27"/>
        <v>0.65418593590301466</v>
      </c>
      <c r="S255" s="9">
        <f t="shared" si="28"/>
        <v>0.32098845991853442</v>
      </c>
      <c r="AA255" s="7" t="s">
        <v>364</v>
      </c>
    </row>
    <row r="256" spans="1:27" ht="17" hidden="1" x14ac:dyDescent="0.3">
      <c r="A256">
        <v>276</v>
      </c>
      <c r="B256" t="s">
        <v>121</v>
      </c>
      <c r="C256" t="s">
        <v>6</v>
      </c>
      <c r="D256" s="47">
        <v>42004</v>
      </c>
      <c r="E256" s="3">
        <f t="shared" si="29"/>
        <v>2014</v>
      </c>
      <c r="F256" s="3">
        <f t="shared" si="30"/>
        <v>12</v>
      </c>
      <c r="G256" s="3">
        <f t="shared" si="31"/>
        <v>31</v>
      </c>
      <c r="H256" s="2">
        <v>3538756000</v>
      </c>
      <c r="I256" s="2">
        <v>1306606000</v>
      </c>
      <c r="J256" s="2">
        <v>257296000</v>
      </c>
      <c r="K256">
        <v>0</v>
      </c>
      <c r="L256" s="2">
        <v>985781000</v>
      </c>
      <c r="M256" t="s">
        <v>42</v>
      </c>
      <c r="N256" t="s">
        <v>43</v>
      </c>
      <c r="O256" s="6">
        <f t="shared" si="24"/>
        <v>1243077000</v>
      </c>
      <c r="P256" s="6">
        <f t="shared" si="25"/>
        <v>2232150000</v>
      </c>
      <c r="Q256" s="6">
        <f t="shared" si="26"/>
        <v>989073000</v>
      </c>
      <c r="R256" s="9">
        <f t="shared" si="27"/>
        <v>0.63077250875731472</v>
      </c>
      <c r="S256" s="9">
        <f t="shared" si="28"/>
        <v>0.2794973713926589</v>
      </c>
      <c r="AA256" s="7" t="s">
        <v>365</v>
      </c>
    </row>
    <row r="257" spans="1:27" ht="17" hidden="1" x14ac:dyDescent="0.3">
      <c r="A257">
        <v>277</v>
      </c>
      <c r="B257" t="s">
        <v>121</v>
      </c>
      <c r="C257" t="s">
        <v>7</v>
      </c>
      <c r="D257" s="47">
        <v>42369</v>
      </c>
      <c r="E257" s="3">
        <f t="shared" si="29"/>
        <v>2015</v>
      </c>
      <c r="F257" s="3">
        <f t="shared" si="30"/>
        <v>12</v>
      </c>
      <c r="G257" s="3">
        <f t="shared" si="31"/>
        <v>31</v>
      </c>
      <c r="H257" s="2">
        <v>3663851000</v>
      </c>
      <c r="I257" s="2">
        <v>1321426000</v>
      </c>
      <c r="J257" s="2">
        <v>310921000</v>
      </c>
      <c r="K257">
        <v>0</v>
      </c>
      <c r="L257" s="2">
        <v>1036178000</v>
      </c>
      <c r="M257" t="s">
        <v>42</v>
      </c>
      <c r="N257" t="s">
        <v>43</v>
      </c>
      <c r="O257" s="6">
        <f t="shared" si="24"/>
        <v>1347099000</v>
      </c>
      <c r="P257" s="6">
        <f t="shared" si="25"/>
        <v>2342425000</v>
      </c>
      <c r="Q257" s="6">
        <f t="shared" si="26"/>
        <v>995326000</v>
      </c>
      <c r="R257" s="9">
        <f t="shared" si="27"/>
        <v>0.6393341323105115</v>
      </c>
      <c r="S257" s="9">
        <f t="shared" si="28"/>
        <v>0.27166115652628886</v>
      </c>
      <c r="AA257" s="7" t="s">
        <v>366</v>
      </c>
    </row>
    <row r="258" spans="1:27" ht="17" hidden="1" x14ac:dyDescent="0.3">
      <c r="A258">
        <v>278</v>
      </c>
      <c r="B258" t="s">
        <v>122</v>
      </c>
      <c r="C258" t="s">
        <v>2</v>
      </c>
      <c r="D258" s="47">
        <v>41608</v>
      </c>
      <c r="E258" s="3">
        <f t="shared" si="29"/>
        <v>2013</v>
      </c>
      <c r="F258" s="3">
        <f t="shared" si="30"/>
        <v>11</v>
      </c>
      <c r="G258" s="3">
        <f t="shared" si="31"/>
        <v>30</v>
      </c>
      <c r="H258" s="2">
        <v>15456000000</v>
      </c>
      <c r="I258" s="2">
        <v>10645000000</v>
      </c>
      <c r="J258" s="2">
        <v>1879000000</v>
      </c>
      <c r="K258">
        <v>0</v>
      </c>
      <c r="L258" s="2">
        <v>1590000000</v>
      </c>
      <c r="M258" t="s">
        <v>9</v>
      </c>
      <c r="N258" t="s">
        <v>123</v>
      </c>
      <c r="O258" s="6">
        <f t="shared" si="24"/>
        <v>3469000000</v>
      </c>
      <c r="P258" s="6">
        <f t="shared" si="25"/>
        <v>4811000000</v>
      </c>
      <c r="Q258" s="6">
        <f t="shared" si="26"/>
        <v>1342000000</v>
      </c>
      <c r="R258" s="9">
        <f t="shared" si="27"/>
        <v>0.31127070393374745</v>
      </c>
      <c r="S258" s="9">
        <f t="shared" si="28"/>
        <v>8.6827122153209105E-2</v>
      </c>
      <c r="AA258" s="7" t="s">
        <v>367</v>
      </c>
    </row>
    <row r="259" spans="1:27" ht="17" hidden="1" x14ac:dyDescent="0.3">
      <c r="A259">
        <v>279</v>
      </c>
      <c r="B259" t="s">
        <v>122</v>
      </c>
      <c r="C259" t="s">
        <v>5</v>
      </c>
      <c r="D259" s="47">
        <v>41973</v>
      </c>
      <c r="E259" s="3">
        <f t="shared" si="29"/>
        <v>2014</v>
      </c>
      <c r="F259" s="3">
        <f t="shared" si="30"/>
        <v>11</v>
      </c>
      <c r="G259" s="3">
        <f t="shared" si="31"/>
        <v>30</v>
      </c>
      <c r="H259" s="2">
        <v>15884000000</v>
      </c>
      <c r="I259" s="2">
        <v>10421000000</v>
      </c>
      <c r="J259" s="2">
        <v>2054000000</v>
      </c>
      <c r="K259">
        <v>0</v>
      </c>
      <c r="L259" s="2">
        <v>1637000000</v>
      </c>
      <c r="M259" t="s">
        <v>9</v>
      </c>
      <c r="N259" t="s">
        <v>123</v>
      </c>
      <c r="O259" s="6">
        <f t="shared" si="24"/>
        <v>3691000000</v>
      </c>
      <c r="P259" s="6">
        <f t="shared" si="25"/>
        <v>5463000000</v>
      </c>
      <c r="Q259" s="6">
        <f t="shared" si="26"/>
        <v>1772000000</v>
      </c>
      <c r="R259" s="9">
        <f t="shared" si="27"/>
        <v>0.34393099974817432</v>
      </c>
      <c r="S259" s="9">
        <f t="shared" si="28"/>
        <v>0.11155880130949383</v>
      </c>
      <c r="AA259" s="7" t="s">
        <v>368</v>
      </c>
    </row>
    <row r="260" spans="1:27" ht="17" hidden="1" x14ac:dyDescent="0.3">
      <c r="A260">
        <v>280</v>
      </c>
      <c r="B260" t="s">
        <v>122</v>
      </c>
      <c r="C260" t="s">
        <v>6</v>
      </c>
      <c r="D260" s="47">
        <v>42338</v>
      </c>
      <c r="E260" s="3">
        <f t="shared" si="29"/>
        <v>2015</v>
      </c>
      <c r="F260" s="3">
        <f t="shared" si="30"/>
        <v>11</v>
      </c>
      <c r="G260" s="3">
        <f t="shared" si="31"/>
        <v>30</v>
      </c>
      <c r="H260" s="2">
        <v>15714000000</v>
      </c>
      <c r="I260" s="2">
        <v>9447000000</v>
      </c>
      <c r="J260" s="2">
        <v>2067000000</v>
      </c>
      <c r="K260">
        <v>0</v>
      </c>
      <c r="L260" s="2">
        <v>1626000000</v>
      </c>
      <c r="M260" t="s">
        <v>9</v>
      </c>
      <c r="N260" t="s">
        <v>123</v>
      </c>
      <c r="O260" s="6">
        <f t="shared" ref="O260:O323" si="32">SUM(J260:L260)</f>
        <v>3693000000</v>
      </c>
      <c r="P260" s="6">
        <f t="shared" ref="P260:P323" si="33">H260-I260</f>
        <v>6267000000</v>
      </c>
      <c r="Q260" s="6">
        <f t="shared" ref="Q260:Q323" si="34">P260-SUM(J260:L260)</f>
        <v>2574000000</v>
      </c>
      <c r="R260" s="9">
        <f t="shared" ref="R260:R323" si="35">1-(I260/H260)</f>
        <v>0.39881634211531114</v>
      </c>
      <c r="S260" s="9">
        <f t="shared" ref="S260:S323" si="36">Q260/H260</f>
        <v>0.16380297823596793</v>
      </c>
      <c r="AA260" s="7" t="s">
        <v>370</v>
      </c>
    </row>
    <row r="261" spans="1:27" ht="17" hidden="1" x14ac:dyDescent="0.3">
      <c r="A261">
        <v>281</v>
      </c>
      <c r="B261" t="s">
        <v>122</v>
      </c>
      <c r="C261" t="s">
        <v>7</v>
      </c>
      <c r="D261" s="47">
        <v>42704</v>
      </c>
      <c r="E261" s="3">
        <f t="shared" ref="E261:E324" si="37">YEAR(D261)</f>
        <v>2016</v>
      </c>
      <c r="F261" s="3">
        <f t="shared" ref="F261:F324" si="38">MONTH(D261)</f>
        <v>11</v>
      </c>
      <c r="G261" s="3">
        <f t="shared" ref="G261:G324" si="39">DAY(D261)</f>
        <v>30</v>
      </c>
      <c r="H261" s="2">
        <v>16389000000</v>
      </c>
      <c r="I261" s="2">
        <v>9383000000</v>
      </c>
      <c r="J261" s="2">
        <v>2197000000</v>
      </c>
      <c r="K261">
        <v>0</v>
      </c>
      <c r="L261" s="2">
        <v>1738000000</v>
      </c>
      <c r="M261" t="s">
        <v>9</v>
      </c>
      <c r="N261" t="s">
        <v>123</v>
      </c>
      <c r="O261" s="6">
        <f t="shared" si="32"/>
        <v>3935000000</v>
      </c>
      <c r="P261" s="6">
        <f t="shared" si="33"/>
        <v>7006000000</v>
      </c>
      <c r="Q261" s="6">
        <f t="shared" si="34"/>
        <v>3071000000</v>
      </c>
      <c r="R261" s="9">
        <f t="shared" si="35"/>
        <v>0.42748184758069441</v>
      </c>
      <c r="S261" s="9">
        <f t="shared" si="36"/>
        <v>0.18738178046250534</v>
      </c>
      <c r="AA261" s="7" t="s">
        <v>371</v>
      </c>
    </row>
    <row r="262" spans="1:27" ht="17" hidden="1" x14ac:dyDescent="0.3">
      <c r="A262">
        <v>282</v>
      </c>
      <c r="B262" t="s">
        <v>124</v>
      </c>
      <c r="C262" t="s">
        <v>2</v>
      </c>
      <c r="D262" s="47">
        <v>41639</v>
      </c>
      <c r="E262" s="3">
        <f t="shared" si="37"/>
        <v>2013</v>
      </c>
      <c r="F262" s="3">
        <f t="shared" si="38"/>
        <v>12</v>
      </c>
      <c r="G262" s="3">
        <f t="shared" si="39"/>
        <v>31</v>
      </c>
      <c r="H262" s="2">
        <v>6493900000</v>
      </c>
      <c r="I262" s="2">
        <v>340400000</v>
      </c>
      <c r="J262" s="2">
        <v>1684500000</v>
      </c>
      <c r="K262" s="2">
        <v>2226200000</v>
      </c>
      <c r="L262" s="2">
        <v>262800000</v>
      </c>
      <c r="M262" t="s">
        <v>15</v>
      </c>
      <c r="N262" t="s">
        <v>56</v>
      </c>
      <c r="O262" s="6">
        <f t="shared" si="32"/>
        <v>4173500000</v>
      </c>
      <c r="P262" s="6">
        <f t="shared" si="33"/>
        <v>6153500000</v>
      </c>
      <c r="Q262" s="6">
        <f t="shared" si="34"/>
        <v>1980000000</v>
      </c>
      <c r="R262" s="9">
        <f t="shared" si="35"/>
        <v>0.94758157655646069</v>
      </c>
      <c r="S262" s="9">
        <f t="shared" si="36"/>
        <v>0.30490152296770817</v>
      </c>
      <c r="AA262" s="7" t="s">
        <v>372</v>
      </c>
    </row>
    <row r="263" spans="1:27" ht="17" hidden="1" x14ac:dyDescent="0.3">
      <c r="A263">
        <v>283</v>
      </c>
      <c r="B263" t="s">
        <v>124</v>
      </c>
      <c r="C263" t="s">
        <v>5</v>
      </c>
      <c r="D263" s="47">
        <v>42004</v>
      </c>
      <c r="E263" s="3">
        <f t="shared" si="37"/>
        <v>2014</v>
      </c>
      <c r="F263" s="3">
        <f t="shared" si="38"/>
        <v>12</v>
      </c>
      <c r="G263" s="3">
        <f t="shared" si="39"/>
        <v>31</v>
      </c>
      <c r="H263" s="2">
        <v>7670400000</v>
      </c>
      <c r="I263" s="2">
        <v>385900000</v>
      </c>
      <c r="J263" s="2">
        <v>2027900000</v>
      </c>
      <c r="K263" s="2">
        <v>2430600000</v>
      </c>
      <c r="L263" s="2">
        <v>258300000</v>
      </c>
      <c r="M263" t="s">
        <v>15</v>
      </c>
      <c r="N263" t="s">
        <v>56</v>
      </c>
      <c r="O263" s="6">
        <f t="shared" si="32"/>
        <v>4716800000</v>
      </c>
      <c r="P263" s="6">
        <f t="shared" si="33"/>
        <v>7284500000</v>
      </c>
      <c r="Q263" s="6">
        <f t="shared" si="34"/>
        <v>2567700000</v>
      </c>
      <c r="R263" s="9">
        <f t="shared" si="35"/>
        <v>0.94968971631205679</v>
      </c>
      <c r="S263" s="9">
        <f t="shared" si="36"/>
        <v>0.33475438047559447</v>
      </c>
      <c r="AA263" s="7" t="s">
        <v>374</v>
      </c>
    </row>
    <row r="264" spans="1:27" ht="17" hidden="1" x14ac:dyDescent="0.3">
      <c r="A264">
        <v>284</v>
      </c>
      <c r="B264" t="s">
        <v>124</v>
      </c>
      <c r="C264" t="s">
        <v>6</v>
      </c>
      <c r="D264" s="47">
        <v>42369</v>
      </c>
      <c r="E264" s="3">
        <f t="shared" si="37"/>
        <v>2015</v>
      </c>
      <c r="F264" s="3">
        <f t="shared" si="38"/>
        <v>12</v>
      </c>
      <c r="G264" s="3">
        <f t="shared" si="39"/>
        <v>31</v>
      </c>
      <c r="H264" s="2">
        <v>9256000000</v>
      </c>
      <c r="I264" s="2">
        <v>420100000</v>
      </c>
      <c r="J264" s="2">
        <v>2305400000</v>
      </c>
      <c r="K264" s="2">
        <v>3697300000</v>
      </c>
      <c r="L264" s="2">
        <v>279000000</v>
      </c>
      <c r="M264" t="s">
        <v>15</v>
      </c>
      <c r="N264" t="s">
        <v>56</v>
      </c>
      <c r="O264" s="6">
        <f t="shared" si="32"/>
        <v>6281700000</v>
      </c>
      <c r="P264" s="6">
        <f t="shared" si="33"/>
        <v>8835900000</v>
      </c>
      <c r="Q264" s="6">
        <f t="shared" si="34"/>
        <v>2554200000</v>
      </c>
      <c r="R264" s="9">
        <f t="shared" si="35"/>
        <v>0.95461322385479686</v>
      </c>
      <c r="S264" s="9">
        <f t="shared" si="36"/>
        <v>0.27595073465859982</v>
      </c>
      <c r="AA264" s="7" t="s">
        <v>375</v>
      </c>
    </row>
    <row r="265" spans="1:27" ht="17" hidden="1" x14ac:dyDescent="0.3">
      <c r="A265">
        <v>285</v>
      </c>
      <c r="B265" t="s">
        <v>124</v>
      </c>
      <c r="C265" t="s">
        <v>7</v>
      </c>
      <c r="D265" s="47">
        <v>42735</v>
      </c>
      <c r="E265" s="3">
        <f t="shared" si="37"/>
        <v>2016</v>
      </c>
      <c r="F265" s="3">
        <f t="shared" si="38"/>
        <v>12</v>
      </c>
      <c r="G265" s="3">
        <f t="shared" si="39"/>
        <v>31</v>
      </c>
      <c r="H265" s="2">
        <v>11229200000</v>
      </c>
      <c r="I265" s="2">
        <v>438000000</v>
      </c>
      <c r="J265" s="2">
        <v>2657700000</v>
      </c>
      <c r="K265" s="2">
        <v>4470100000</v>
      </c>
      <c r="L265" s="2">
        <v>459000000</v>
      </c>
      <c r="M265" t="s">
        <v>15</v>
      </c>
      <c r="N265" t="s">
        <v>56</v>
      </c>
      <c r="O265" s="6">
        <f t="shared" si="32"/>
        <v>7586800000</v>
      </c>
      <c r="P265" s="6">
        <f t="shared" si="33"/>
        <v>10791200000</v>
      </c>
      <c r="Q265" s="6">
        <f t="shared" si="34"/>
        <v>3204400000</v>
      </c>
      <c r="R265" s="9">
        <f t="shared" si="35"/>
        <v>0.96099454992341393</v>
      </c>
      <c r="S265" s="9">
        <f t="shared" si="36"/>
        <v>0.28536316033199161</v>
      </c>
      <c r="AA265" s="7" t="s">
        <v>376</v>
      </c>
    </row>
    <row r="266" spans="1:27" ht="17" hidden="1" x14ac:dyDescent="0.3">
      <c r="A266">
        <v>286</v>
      </c>
      <c r="B266" t="s">
        <v>125</v>
      </c>
      <c r="C266" t="s">
        <v>2</v>
      </c>
      <c r="D266" s="47">
        <v>41636</v>
      </c>
      <c r="E266" s="3">
        <f t="shared" si="37"/>
        <v>2013</v>
      </c>
      <c r="F266" s="3">
        <f t="shared" si="38"/>
        <v>12</v>
      </c>
      <c r="G266" s="3">
        <f t="shared" si="39"/>
        <v>28</v>
      </c>
      <c r="H266" s="2">
        <v>2910748000</v>
      </c>
      <c r="I266" s="2">
        <v>514722000</v>
      </c>
      <c r="J266" s="2">
        <v>1468434000</v>
      </c>
      <c r="K266" s="2">
        <v>338786000</v>
      </c>
      <c r="L266" s="2">
        <v>12794000</v>
      </c>
      <c r="M266" t="s">
        <v>15</v>
      </c>
      <c r="N266" t="s">
        <v>126</v>
      </c>
      <c r="O266" s="6">
        <f t="shared" si="32"/>
        <v>1820014000</v>
      </c>
      <c r="P266" s="6">
        <f t="shared" si="33"/>
        <v>2396026000</v>
      </c>
      <c r="Q266" s="6">
        <f t="shared" si="34"/>
        <v>576012000</v>
      </c>
      <c r="R266" s="9">
        <f t="shared" si="35"/>
        <v>0.82316504211288644</v>
      </c>
      <c r="S266" s="9">
        <f t="shared" si="36"/>
        <v>0.19789140111064235</v>
      </c>
      <c r="AA266" s="7" t="s">
        <v>378</v>
      </c>
    </row>
    <row r="267" spans="1:27" ht="17" hidden="1" x14ac:dyDescent="0.3">
      <c r="A267">
        <v>287</v>
      </c>
      <c r="B267" t="s">
        <v>125</v>
      </c>
      <c r="C267" t="s">
        <v>5</v>
      </c>
      <c r="D267" s="47">
        <v>42007</v>
      </c>
      <c r="E267" s="3">
        <f t="shared" si="37"/>
        <v>2015</v>
      </c>
      <c r="F267" s="3">
        <f t="shared" si="38"/>
        <v>1</v>
      </c>
      <c r="G267" s="3">
        <f t="shared" si="39"/>
        <v>3</v>
      </c>
      <c r="H267" s="2">
        <v>3402703000</v>
      </c>
      <c r="I267" s="2">
        <v>604377000</v>
      </c>
      <c r="J267" s="2">
        <v>1628961000</v>
      </c>
      <c r="K267" s="2">
        <v>392805000</v>
      </c>
      <c r="L267" s="2">
        <v>13476000</v>
      </c>
      <c r="M267" t="s">
        <v>15</v>
      </c>
      <c r="N267" t="s">
        <v>126</v>
      </c>
      <c r="O267" s="6">
        <f t="shared" si="32"/>
        <v>2035242000</v>
      </c>
      <c r="P267" s="6">
        <f t="shared" si="33"/>
        <v>2798326000</v>
      </c>
      <c r="Q267" s="6">
        <f t="shared" si="34"/>
        <v>763084000</v>
      </c>
      <c r="R267" s="9">
        <f t="shared" si="35"/>
        <v>0.82238326412854723</v>
      </c>
      <c r="S267" s="9">
        <f t="shared" si="36"/>
        <v>0.22425818533089723</v>
      </c>
      <c r="AA267" s="7" t="s">
        <v>380</v>
      </c>
    </row>
    <row r="268" spans="1:27" ht="17" hidden="1" x14ac:dyDescent="0.3">
      <c r="A268">
        <v>288</v>
      </c>
      <c r="B268" t="s">
        <v>125</v>
      </c>
      <c r="C268" t="s">
        <v>6</v>
      </c>
      <c r="D268" s="47">
        <v>42371</v>
      </c>
      <c r="E268" s="3">
        <f t="shared" si="37"/>
        <v>2016</v>
      </c>
      <c r="F268" s="3">
        <f t="shared" si="38"/>
        <v>1</v>
      </c>
      <c r="G268" s="3">
        <f t="shared" si="39"/>
        <v>2</v>
      </c>
      <c r="H268" s="2">
        <v>4425267000</v>
      </c>
      <c r="I268" s="2">
        <v>750781000</v>
      </c>
      <c r="J268" s="2">
        <v>2262024000</v>
      </c>
      <c r="K268" s="2">
        <v>539799000</v>
      </c>
      <c r="L268" s="2">
        <v>91527000</v>
      </c>
      <c r="M268" t="s">
        <v>15</v>
      </c>
      <c r="N268" t="s">
        <v>126</v>
      </c>
      <c r="O268" s="6">
        <f t="shared" si="32"/>
        <v>2893350000</v>
      </c>
      <c r="P268" s="6">
        <f t="shared" si="33"/>
        <v>3674486000</v>
      </c>
      <c r="Q268" s="6">
        <f t="shared" si="34"/>
        <v>781136000</v>
      </c>
      <c r="R268" s="9">
        <f t="shared" si="35"/>
        <v>0.83034221437938094</v>
      </c>
      <c r="S268" s="9">
        <f t="shared" si="36"/>
        <v>0.17651725873263693</v>
      </c>
      <c r="AA268" s="7" t="s">
        <v>381</v>
      </c>
    </row>
    <row r="269" spans="1:27" ht="17" hidden="1" x14ac:dyDescent="0.3">
      <c r="A269">
        <v>289</v>
      </c>
      <c r="B269" t="s">
        <v>125</v>
      </c>
      <c r="C269" t="s">
        <v>7</v>
      </c>
      <c r="D269" s="47">
        <v>42735</v>
      </c>
      <c r="E269" s="3">
        <f t="shared" si="37"/>
        <v>2016</v>
      </c>
      <c r="F269" s="3">
        <f t="shared" si="38"/>
        <v>12</v>
      </c>
      <c r="G269" s="3">
        <f t="shared" si="39"/>
        <v>31</v>
      </c>
      <c r="H269" s="2">
        <v>4796473000</v>
      </c>
      <c r="I269" s="2">
        <v>779116000</v>
      </c>
      <c r="J269" s="2">
        <v>2464380000</v>
      </c>
      <c r="K269" s="2">
        <v>551418000</v>
      </c>
      <c r="L269" s="2">
        <v>90546000</v>
      </c>
      <c r="M269" t="s">
        <v>15</v>
      </c>
      <c r="N269" t="s">
        <v>126</v>
      </c>
      <c r="O269" s="6">
        <f t="shared" si="32"/>
        <v>3106344000</v>
      </c>
      <c r="P269" s="6">
        <f t="shared" si="33"/>
        <v>4017357000</v>
      </c>
      <c r="Q269" s="6">
        <f t="shared" si="34"/>
        <v>911013000</v>
      </c>
      <c r="R269" s="9">
        <f t="shared" si="35"/>
        <v>0.8375648106431538</v>
      </c>
      <c r="S269" s="9">
        <f t="shared" si="36"/>
        <v>0.18993393687403223</v>
      </c>
      <c r="AA269" s="7" t="s">
        <v>382</v>
      </c>
    </row>
    <row r="270" spans="1:27" ht="17" hidden="1" x14ac:dyDescent="0.3">
      <c r="A270">
        <v>290</v>
      </c>
      <c r="B270" t="s">
        <v>127</v>
      </c>
      <c r="C270" t="s">
        <v>2</v>
      </c>
      <c r="D270" s="47">
        <v>41274</v>
      </c>
      <c r="E270" s="3">
        <f t="shared" si="37"/>
        <v>2012</v>
      </c>
      <c r="F270" s="3">
        <f t="shared" si="38"/>
        <v>12</v>
      </c>
      <c r="G270" s="3">
        <f t="shared" si="39"/>
        <v>31</v>
      </c>
      <c r="H270" s="2">
        <v>6104000000</v>
      </c>
      <c r="I270" s="2">
        <v>2990700000</v>
      </c>
      <c r="J270" s="2">
        <v>200900000</v>
      </c>
      <c r="K270">
        <v>0</v>
      </c>
      <c r="L270">
        <v>0</v>
      </c>
      <c r="M270" t="s">
        <v>49</v>
      </c>
      <c r="N270" t="s">
        <v>128</v>
      </c>
      <c r="O270" s="6">
        <f t="shared" si="32"/>
        <v>200900000</v>
      </c>
      <c r="P270" s="6">
        <f t="shared" si="33"/>
        <v>3113300000</v>
      </c>
      <c r="Q270" s="6">
        <f t="shared" si="34"/>
        <v>2912400000</v>
      </c>
      <c r="R270" s="9">
        <f t="shared" si="35"/>
        <v>0.51004259501965921</v>
      </c>
      <c r="S270" s="9">
        <f t="shared" si="36"/>
        <v>0.47712975098296201</v>
      </c>
      <c r="AA270" s="7" t="s">
        <v>384</v>
      </c>
    </row>
    <row r="271" spans="1:27" ht="17" hidden="1" x14ac:dyDescent="0.3">
      <c r="A271">
        <v>291</v>
      </c>
      <c r="B271" t="s">
        <v>127</v>
      </c>
      <c r="C271" t="s">
        <v>5</v>
      </c>
      <c r="D271" s="47">
        <v>41639</v>
      </c>
      <c r="E271" s="3">
        <f t="shared" si="37"/>
        <v>2013</v>
      </c>
      <c r="F271" s="3">
        <f t="shared" si="38"/>
        <v>12</v>
      </c>
      <c r="G271" s="3">
        <f t="shared" si="39"/>
        <v>31</v>
      </c>
      <c r="H271" s="2">
        <v>5474700000</v>
      </c>
      <c r="I271" s="2">
        <v>2954500000</v>
      </c>
      <c r="J271" s="2">
        <v>150200000</v>
      </c>
      <c r="K271">
        <v>0</v>
      </c>
      <c r="L271">
        <v>0</v>
      </c>
      <c r="M271" t="s">
        <v>49</v>
      </c>
      <c r="N271" t="s">
        <v>128</v>
      </c>
      <c r="O271" s="6">
        <f t="shared" si="32"/>
        <v>150200000</v>
      </c>
      <c r="P271" s="6">
        <f t="shared" si="33"/>
        <v>2520200000</v>
      </c>
      <c r="Q271" s="6">
        <f t="shared" si="34"/>
        <v>2370000000</v>
      </c>
      <c r="R271" s="9">
        <f t="shared" si="35"/>
        <v>0.46033572615851093</v>
      </c>
      <c r="S271" s="9">
        <f t="shared" si="36"/>
        <v>0.4329004329004329</v>
      </c>
      <c r="AA271" s="7" t="s">
        <v>385</v>
      </c>
    </row>
    <row r="272" spans="1:27" ht="17" hidden="1" x14ac:dyDescent="0.3">
      <c r="A272">
        <v>292</v>
      </c>
      <c r="B272" t="s">
        <v>127</v>
      </c>
      <c r="C272" t="s">
        <v>6</v>
      </c>
      <c r="D272" s="47">
        <v>42004</v>
      </c>
      <c r="E272" s="3">
        <f t="shared" si="37"/>
        <v>2014</v>
      </c>
      <c r="F272" s="3">
        <f t="shared" si="38"/>
        <v>12</v>
      </c>
      <c r="G272" s="3">
        <f t="shared" si="39"/>
        <v>31</v>
      </c>
      <c r="H272" s="2">
        <v>4743200000</v>
      </c>
      <c r="I272" s="2">
        <v>2964700000</v>
      </c>
      <c r="J272" s="2">
        <v>205200000</v>
      </c>
      <c r="K272">
        <v>0</v>
      </c>
      <c r="L272">
        <v>0</v>
      </c>
      <c r="M272" t="s">
        <v>49</v>
      </c>
      <c r="N272" t="s">
        <v>128</v>
      </c>
      <c r="O272" s="6">
        <f t="shared" si="32"/>
        <v>205200000</v>
      </c>
      <c r="P272" s="6">
        <f t="shared" si="33"/>
        <v>1778500000</v>
      </c>
      <c r="Q272" s="6">
        <f t="shared" si="34"/>
        <v>1573300000</v>
      </c>
      <c r="R272" s="9">
        <f t="shared" si="35"/>
        <v>0.37495783437341879</v>
      </c>
      <c r="S272" s="9">
        <f t="shared" si="36"/>
        <v>0.33169590150109629</v>
      </c>
      <c r="AA272" s="7" t="s">
        <v>386</v>
      </c>
    </row>
    <row r="273" spans="1:27" ht="17" hidden="1" x14ac:dyDescent="0.3">
      <c r="A273">
        <v>293</v>
      </c>
      <c r="B273" t="s">
        <v>127</v>
      </c>
      <c r="C273" t="s">
        <v>7</v>
      </c>
      <c r="D273" s="47">
        <v>42369</v>
      </c>
      <c r="E273" s="3">
        <f t="shared" si="37"/>
        <v>2015</v>
      </c>
      <c r="F273" s="3">
        <f t="shared" si="38"/>
        <v>12</v>
      </c>
      <c r="G273" s="3">
        <f t="shared" si="39"/>
        <v>31</v>
      </c>
      <c r="H273" s="2">
        <v>4308300000</v>
      </c>
      <c r="I273" s="2">
        <v>2761200000</v>
      </c>
      <c r="J273" s="2">
        <v>319000000</v>
      </c>
      <c r="K273">
        <v>0</v>
      </c>
      <c r="L273">
        <v>0</v>
      </c>
      <c r="M273" t="s">
        <v>49</v>
      </c>
      <c r="N273" t="s">
        <v>128</v>
      </c>
      <c r="O273" s="6">
        <f t="shared" si="32"/>
        <v>319000000</v>
      </c>
      <c r="P273" s="6">
        <f t="shared" si="33"/>
        <v>1547100000</v>
      </c>
      <c r="Q273" s="6">
        <f t="shared" si="34"/>
        <v>1228100000</v>
      </c>
      <c r="R273" s="9">
        <f t="shared" si="35"/>
        <v>0.35909755588050973</v>
      </c>
      <c r="S273" s="9">
        <f t="shared" si="36"/>
        <v>0.2850544298215073</v>
      </c>
      <c r="AA273" s="7" t="s">
        <v>387</v>
      </c>
    </row>
    <row r="274" spans="1:27" ht="17" hidden="1" x14ac:dyDescent="0.3">
      <c r="A274">
        <v>294</v>
      </c>
      <c r="B274" t="s">
        <v>129</v>
      </c>
      <c r="C274" t="s">
        <v>2</v>
      </c>
      <c r="D274" s="47">
        <v>41274</v>
      </c>
      <c r="E274" s="3">
        <f t="shared" si="37"/>
        <v>2012</v>
      </c>
      <c r="F274" s="3">
        <f t="shared" si="38"/>
        <v>12</v>
      </c>
      <c r="G274" s="3">
        <f t="shared" si="39"/>
        <v>31</v>
      </c>
      <c r="H274" s="2">
        <v>5513000000</v>
      </c>
      <c r="I274" s="2">
        <v>375000000</v>
      </c>
      <c r="J274" s="2">
        <v>3380000000</v>
      </c>
      <c r="K274">
        <v>0</v>
      </c>
      <c r="L274" s="2">
        <v>490000000</v>
      </c>
      <c r="M274" t="s">
        <v>37</v>
      </c>
      <c r="N274" t="s">
        <v>130</v>
      </c>
      <c r="O274" s="6">
        <f t="shared" si="32"/>
        <v>3870000000</v>
      </c>
      <c r="P274" s="6">
        <f t="shared" si="33"/>
        <v>5138000000</v>
      </c>
      <c r="Q274" s="6">
        <f t="shared" si="34"/>
        <v>1268000000</v>
      </c>
      <c r="R274" s="9">
        <f t="shared" si="35"/>
        <v>0.93197895882459636</v>
      </c>
      <c r="S274" s="9">
        <f t="shared" si="36"/>
        <v>0.23000181389443133</v>
      </c>
      <c r="AA274" s="7" t="s">
        <v>388</v>
      </c>
    </row>
    <row r="275" spans="1:27" ht="17" hidden="1" x14ac:dyDescent="0.3">
      <c r="A275">
        <v>295</v>
      </c>
      <c r="B275" t="s">
        <v>129</v>
      </c>
      <c r="C275" t="s">
        <v>5</v>
      </c>
      <c r="D275" s="47">
        <v>41639</v>
      </c>
      <c r="E275" s="3">
        <f t="shared" si="37"/>
        <v>2013</v>
      </c>
      <c r="F275" s="3">
        <f t="shared" si="38"/>
        <v>12</v>
      </c>
      <c r="G275" s="3">
        <f t="shared" si="39"/>
        <v>31</v>
      </c>
      <c r="H275" s="2">
        <v>5133000000</v>
      </c>
      <c r="I275" s="2">
        <v>216000000</v>
      </c>
      <c r="J275" s="2">
        <v>3142000000</v>
      </c>
      <c r="K275">
        <v>0</v>
      </c>
      <c r="L275" s="2">
        <v>581000000</v>
      </c>
      <c r="M275" t="s">
        <v>37</v>
      </c>
      <c r="N275" t="s">
        <v>130</v>
      </c>
      <c r="O275" s="6">
        <f t="shared" si="32"/>
        <v>3723000000</v>
      </c>
      <c r="P275" s="6">
        <f t="shared" si="33"/>
        <v>4917000000</v>
      </c>
      <c r="Q275" s="6">
        <f t="shared" si="34"/>
        <v>1194000000</v>
      </c>
      <c r="R275" s="9">
        <f t="shared" si="35"/>
        <v>0.95791934541203971</v>
      </c>
      <c r="S275" s="9">
        <f t="shared" si="36"/>
        <v>0.23261250730566921</v>
      </c>
      <c r="AA275" s="7" t="s">
        <v>389</v>
      </c>
    </row>
    <row r="276" spans="1:27" ht="17" hidden="1" x14ac:dyDescent="0.3">
      <c r="A276">
        <v>296</v>
      </c>
      <c r="B276" t="s">
        <v>129</v>
      </c>
      <c r="C276" t="s">
        <v>6</v>
      </c>
      <c r="D276" s="47">
        <v>42004</v>
      </c>
      <c r="E276" s="3">
        <f t="shared" si="37"/>
        <v>2014</v>
      </c>
      <c r="F276" s="3">
        <f t="shared" si="38"/>
        <v>12</v>
      </c>
      <c r="G276" s="3">
        <f t="shared" si="39"/>
        <v>31</v>
      </c>
      <c r="H276" s="2">
        <v>5342000000</v>
      </c>
      <c r="I276" s="2">
        <v>160000000</v>
      </c>
      <c r="J276" s="2">
        <v>3247000000</v>
      </c>
      <c r="K276">
        <v>0</v>
      </c>
      <c r="L276" s="2">
        <v>464000000</v>
      </c>
      <c r="M276" t="s">
        <v>37</v>
      </c>
      <c r="N276" t="s">
        <v>130</v>
      </c>
      <c r="O276" s="6">
        <f t="shared" si="32"/>
        <v>3711000000</v>
      </c>
      <c r="P276" s="6">
        <f t="shared" si="33"/>
        <v>5182000000</v>
      </c>
      <c r="Q276" s="6">
        <f t="shared" si="34"/>
        <v>1471000000</v>
      </c>
      <c r="R276" s="9">
        <f t="shared" si="35"/>
        <v>0.97004867090977165</v>
      </c>
      <c r="S276" s="9">
        <f t="shared" si="36"/>
        <v>0.27536503182328714</v>
      </c>
      <c r="AA276" s="7" t="s">
        <v>391</v>
      </c>
    </row>
    <row r="277" spans="1:27" ht="17" hidden="1" x14ac:dyDescent="0.3">
      <c r="A277">
        <v>297</v>
      </c>
      <c r="B277" t="s">
        <v>129</v>
      </c>
      <c r="C277" t="s">
        <v>7</v>
      </c>
      <c r="D277" s="47">
        <v>42369</v>
      </c>
      <c r="E277" s="3">
        <f t="shared" si="37"/>
        <v>2015</v>
      </c>
      <c r="F277" s="3">
        <f t="shared" si="38"/>
        <v>12</v>
      </c>
      <c r="G277" s="3">
        <f t="shared" si="39"/>
        <v>31</v>
      </c>
      <c r="H277" s="2">
        <v>5276000000</v>
      </c>
      <c r="I277" s="2">
        <v>237000000</v>
      </c>
      <c r="J277" s="2">
        <v>3113000000</v>
      </c>
      <c r="K277">
        <v>0</v>
      </c>
      <c r="L277" s="2">
        <v>448000000</v>
      </c>
      <c r="M277" t="s">
        <v>37</v>
      </c>
      <c r="N277" t="s">
        <v>130</v>
      </c>
      <c r="O277" s="6">
        <f t="shared" si="32"/>
        <v>3561000000</v>
      </c>
      <c r="P277" s="6">
        <f t="shared" si="33"/>
        <v>5039000000</v>
      </c>
      <c r="Q277" s="6">
        <f t="shared" si="34"/>
        <v>1478000000</v>
      </c>
      <c r="R277" s="9">
        <f t="shared" si="35"/>
        <v>0.95507960576194084</v>
      </c>
      <c r="S277" s="9">
        <f t="shared" si="36"/>
        <v>0.28013646702047007</v>
      </c>
      <c r="AA277" s="7" t="s">
        <v>392</v>
      </c>
    </row>
    <row r="278" spans="1:27" ht="17" hidden="1" x14ac:dyDescent="0.3">
      <c r="A278">
        <v>298</v>
      </c>
      <c r="B278" t="s">
        <v>131</v>
      </c>
      <c r="C278" t="s">
        <v>2</v>
      </c>
      <c r="D278" s="47">
        <v>41274</v>
      </c>
      <c r="E278" s="3">
        <f t="shared" si="37"/>
        <v>2012</v>
      </c>
      <c r="F278" s="3">
        <f t="shared" si="38"/>
        <v>12</v>
      </c>
      <c r="G278" s="3">
        <f t="shared" si="39"/>
        <v>31</v>
      </c>
      <c r="H278" s="2">
        <v>2921900000</v>
      </c>
      <c r="I278" s="2">
        <v>1630500000</v>
      </c>
      <c r="J278" s="2">
        <v>746300000</v>
      </c>
      <c r="K278">
        <v>0</v>
      </c>
      <c r="L278">
        <v>0</v>
      </c>
      <c r="M278" t="s">
        <v>26</v>
      </c>
      <c r="N278" t="s">
        <v>132</v>
      </c>
      <c r="O278" s="6">
        <f t="shared" si="32"/>
        <v>746300000</v>
      </c>
      <c r="P278" s="6">
        <f t="shared" si="33"/>
        <v>1291400000</v>
      </c>
      <c r="Q278" s="6">
        <f t="shared" si="34"/>
        <v>545100000</v>
      </c>
      <c r="R278" s="9">
        <f t="shared" si="35"/>
        <v>0.44197268900373043</v>
      </c>
      <c r="S278" s="9">
        <f t="shared" si="36"/>
        <v>0.18655669256305829</v>
      </c>
      <c r="AA278" s="7" t="s">
        <v>393</v>
      </c>
    </row>
    <row r="279" spans="1:27" ht="17" hidden="1" x14ac:dyDescent="0.3">
      <c r="A279">
        <v>299</v>
      </c>
      <c r="B279" t="s">
        <v>131</v>
      </c>
      <c r="C279" t="s">
        <v>5</v>
      </c>
      <c r="D279" s="47">
        <v>41639</v>
      </c>
      <c r="E279" s="3">
        <f t="shared" si="37"/>
        <v>2013</v>
      </c>
      <c r="F279" s="3">
        <f t="shared" si="38"/>
        <v>12</v>
      </c>
      <c r="G279" s="3">
        <f t="shared" si="39"/>
        <v>31</v>
      </c>
      <c r="H279" s="2">
        <v>3194300000</v>
      </c>
      <c r="I279" s="2">
        <v>1756300000</v>
      </c>
      <c r="J279" s="2">
        <v>815800000</v>
      </c>
      <c r="K279">
        <v>0</v>
      </c>
      <c r="L279">
        <v>0</v>
      </c>
      <c r="M279" t="s">
        <v>26</v>
      </c>
      <c r="N279" t="s">
        <v>132</v>
      </c>
      <c r="O279" s="6">
        <f t="shared" si="32"/>
        <v>815800000</v>
      </c>
      <c r="P279" s="6">
        <f t="shared" si="33"/>
        <v>1438000000</v>
      </c>
      <c r="Q279" s="6">
        <f t="shared" si="34"/>
        <v>622200000</v>
      </c>
      <c r="R279" s="9">
        <f t="shared" si="35"/>
        <v>0.45017687756315938</v>
      </c>
      <c r="S279" s="9">
        <f t="shared" si="36"/>
        <v>0.19478445981905268</v>
      </c>
      <c r="AA279" s="7" t="s">
        <v>394</v>
      </c>
    </row>
    <row r="280" spans="1:27" ht="17" hidden="1" x14ac:dyDescent="0.3">
      <c r="A280">
        <v>300</v>
      </c>
      <c r="B280" t="s">
        <v>131</v>
      </c>
      <c r="C280" t="s">
        <v>6</v>
      </c>
      <c r="D280" s="47">
        <v>42004</v>
      </c>
      <c r="E280" s="3">
        <f t="shared" si="37"/>
        <v>2014</v>
      </c>
      <c r="F280" s="3">
        <f t="shared" si="38"/>
        <v>12</v>
      </c>
      <c r="G280" s="3">
        <f t="shared" si="39"/>
        <v>31</v>
      </c>
      <c r="H280" s="2">
        <v>3297600000</v>
      </c>
      <c r="I280" s="2">
        <v>1844700000</v>
      </c>
      <c r="J280" s="2">
        <v>811700000</v>
      </c>
      <c r="K280">
        <v>0</v>
      </c>
      <c r="L280">
        <v>0</v>
      </c>
      <c r="M280" t="s">
        <v>26</v>
      </c>
      <c r="N280" t="s">
        <v>132</v>
      </c>
      <c r="O280" s="6">
        <f t="shared" si="32"/>
        <v>811700000</v>
      </c>
      <c r="P280" s="6">
        <f t="shared" si="33"/>
        <v>1452900000</v>
      </c>
      <c r="Q280" s="6">
        <f t="shared" si="34"/>
        <v>641200000</v>
      </c>
      <c r="R280" s="9">
        <f t="shared" si="35"/>
        <v>0.44059315866084425</v>
      </c>
      <c r="S280" s="9">
        <f t="shared" si="36"/>
        <v>0.19444444444444445</v>
      </c>
      <c r="AA280" s="7" t="s">
        <v>395</v>
      </c>
    </row>
    <row r="281" spans="1:27" ht="17" hidden="1" x14ac:dyDescent="0.3">
      <c r="A281">
        <v>301</v>
      </c>
      <c r="B281" t="s">
        <v>131</v>
      </c>
      <c r="C281" t="s">
        <v>7</v>
      </c>
      <c r="D281" s="47">
        <v>42369</v>
      </c>
      <c r="E281" s="3">
        <f t="shared" si="37"/>
        <v>2015</v>
      </c>
      <c r="F281" s="3">
        <f t="shared" si="38"/>
        <v>12</v>
      </c>
      <c r="G281" s="3">
        <f t="shared" si="39"/>
        <v>31</v>
      </c>
      <c r="H281" s="2">
        <v>3394800000</v>
      </c>
      <c r="I281" s="2">
        <v>1883000000</v>
      </c>
      <c r="J281" s="2">
        <v>837600000</v>
      </c>
      <c r="K281">
        <v>0</v>
      </c>
      <c r="L281">
        <v>0</v>
      </c>
      <c r="M281" t="s">
        <v>26</v>
      </c>
      <c r="N281" t="s">
        <v>132</v>
      </c>
      <c r="O281" s="6">
        <f t="shared" si="32"/>
        <v>837600000</v>
      </c>
      <c r="P281" s="6">
        <f t="shared" si="33"/>
        <v>1511800000</v>
      </c>
      <c r="Q281" s="6">
        <f t="shared" si="34"/>
        <v>674200000</v>
      </c>
      <c r="R281" s="9">
        <f t="shared" si="35"/>
        <v>0.44532814893366324</v>
      </c>
      <c r="S281" s="9">
        <f t="shared" si="36"/>
        <v>0.19859785554377282</v>
      </c>
      <c r="AA281" s="7" t="s">
        <v>396</v>
      </c>
    </row>
    <row r="282" spans="1:27" ht="17" hidden="1" x14ac:dyDescent="0.3">
      <c r="A282">
        <v>302</v>
      </c>
      <c r="B282" t="s">
        <v>133</v>
      </c>
      <c r="C282" t="s">
        <v>2</v>
      </c>
      <c r="D282" s="47">
        <v>41274</v>
      </c>
      <c r="E282" s="3">
        <f t="shared" si="37"/>
        <v>2012</v>
      </c>
      <c r="F282" s="3">
        <f t="shared" si="38"/>
        <v>12</v>
      </c>
      <c r="G282" s="3">
        <f t="shared" si="39"/>
        <v>31</v>
      </c>
      <c r="H282" s="2">
        <v>12316000000</v>
      </c>
      <c r="I282" s="2">
        <v>7081000000</v>
      </c>
      <c r="J282" s="2">
        <v>723000000</v>
      </c>
      <c r="K282">
        <v>0</v>
      </c>
      <c r="L282" s="2">
        <v>2811000000</v>
      </c>
      <c r="M282" t="s">
        <v>73</v>
      </c>
      <c r="N282" t="s">
        <v>134</v>
      </c>
      <c r="O282" s="6">
        <f t="shared" si="32"/>
        <v>3534000000</v>
      </c>
      <c r="P282" s="6">
        <f t="shared" si="33"/>
        <v>5235000000</v>
      </c>
      <c r="Q282" s="6">
        <f t="shared" si="34"/>
        <v>1701000000</v>
      </c>
      <c r="R282" s="9">
        <f t="shared" si="35"/>
        <v>0.42505683663527116</v>
      </c>
      <c r="S282" s="9">
        <f t="shared" si="36"/>
        <v>0.13811302370899642</v>
      </c>
      <c r="AA282" s="7" t="s">
        <v>397</v>
      </c>
    </row>
    <row r="283" spans="1:27" ht="17" hidden="1" x14ac:dyDescent="0.3">
      <c r="A283">
        <v>303</v>
      </c>
      <c r="B283" t="s">
        <v>133</v>
      </c>
      <c r="C283" t="s">
        <v>5</v>
      </c>
      <c r="D283" s="47">
        <v>41639</v>
      </c>
      <c r="E283" s="3">
        <f t="shared" si="37"/>
        <v>2013</v>
      </c>
      <c r="F283" s="3">
        <f t="shared" si="38"/>
        <v>12</v>
      </c>
      <c r="G283" s="3">
        <f t="shared" si="39"/>
        <v>31</v>
      </c>
      <c r="H283" s="2">
        <v>19080000000</v>
      </c>
      <c r="I283" s="2">
        <v>12930000000</v>
      </c>
      <c r="J283" s="2">
        <v>686000000</v>
      </c>
      <c r="K283">
        <v>0</v>
      </c>
      <c r="L283" s="2">
        <v>2903000000</v>
      </c>
      <c r="M283" t="s">
        <v>73</v>
      </c>
      <c r="N283" t="s">
        <v>134</v>
      </c>
      <c r="O283" s="6">
        <f t="shared" si="32"/>
        <v>3589000000</v>
      </c>
      <c r="P283" s="6">
        <f t="shared" si="33"/>
        <v>6150000000</v>
      </c>
      <c r="Q283" s="6">
        <f t="shared" si="34"/>
        <v>2561000000</v>
      </c>
      <c r="R283" s="9">
        <f t="shared" si="35"/>
        <v>0.32232704402515722</v>
      </c>
      <c r="S283" s="9">
        <f t="shared" si="36"/>
        <v>0.13422431865828091</v>
      </c>
      <c r="AA283" s="7" t="s">
        <v>398</v>
      </c>
    </row>
    <row r="284" spans="1:27" ht="17" hidden="1" x14ac:dyDescent="0.3">
      <c r="A284">
        <v>304</v>
      </c>
      <c r="B284" t="s">
        <v>133</v>
      </c>
      <c r="C284" t="s">
        <v>6</v>
      </c>
      <c r="D284" s="47">
        <v>42004</v>
      </c>
      <c r="E284" s="3">
        <f t="shared" si="37"/>
        <v>2014</v>
      </c>
      <c r="F284" s="3">
        <f t="shared" si="38"/>
        <v>12</v>
      </c>
      <c r="G284" s="3">
        <f t="shared" si="39"/>
        <v>31</v>
      </c>
      <c r="H284" s="2">
        <v>23125000000</v>
      </c>
      <c r="I284" s="2">
        <v>16049000000</v>
      </c>
      <c r="J284" s="2">
        <v>554000000</v>
      </c>
      <c r="K284">
        <v>0</v>
      </c>
      <c r="L284" s="2">
        <v>2915000000</v>
      </c>
      <c r="M284" t="s">
        <v>73</v>
      </c>
      <c r="N284" t="s">
        <v>134</v>
      </c>
      <c r="O284" s="6">
        <f t="shared" si="32"/>
        <v>3469000000</v>
      </c>
      <c r="P284" s="6">
        <f t="shared" si="33"/>
        <v>7076000000</v>
      </c>
      <c r="Q284" s="6">
        <f t="shared" si="34"/>
        <v>3607000000</v>
      </c>
      <c r="R284" s="9">
        <f t="shared" si="35"/>
        <v>0.30598918918918916</v>
      </c>
      <c r="S284" s="9">
        <f t="shared" si="36"/>
        <v>0.15597837837837839</v>
      </c>
      <c r="AA284" s="7" t="s">
        <v>399</v>
      </c>
    </row>
    <row r="285" spans="1:27" ht="17" hidden="1" x14ac:dyDescent="0.3">
      <c r="A285">
        <v>305</v>
      </c>
      <c r="B285" t="s">
        <v>133</v>
      </c>
      <c r="C285" t="s">
        <v>7</v>
      </c>
      <c r="D285" s="47">
        <v>42369</v>
      </c>
      <c r="E285" s="3">
        <f t="shared" si="37"/>
        <v>2015</v>
      </c>
      <c r="F285" s="3">
        <f t="shared" si="38"/>
        <v>12</v>
      </c>
      <c r="G285" s="3">
        <f t="shared" si="39"/>
        <v>31</v>
      </c>
      <c r="H285" s="2">
        <v>12764000000</v>
      </c>
      <c r="I285" s="2">
        <v>10295000000</v>
      </c>
      <c r="J285" s="2">
        <v>334000000</v>
      </c>
      <c r="K285">
        <v>0</v>
      </c>
      <c r="L285" s="2">
        <v>2229000000</v>
      </c>
      <c r="M285" t="s">
        <v>73</v>
      </c>
      <c r="N285" t="s">
        <v>134</v>
      </c>
      <c r="O285" s="6">
        <f t="shared" si="32"/>
        <v>2563000000</v>
      </c>
      <c r="P285" s="6">
        <f t="shared" si="33"/>
        <v>2469000000</v>
      </c>
      <c r="Q285" s="6">
        <f t="shared" si="34"/>
        <v>-94000000</v>
      </c>
      <c r="R285" s="9">
        <f t="shared" si="35"/>
        <v>0.19343465998119713</v>
      </c>
      <c r="S285" s="9">
        <f t="shared" si="36"/>
        <v>-7.3644625509244749E-3</v>
      </c>
      <c r="AA285" s="7" t="s">
        <v>401</v>
      </c>
    </row>
    <row r="286" spans="1:27" ht="17" hidden="1" x14ac:dyDescent="0.3">
      <c r="A286">
        <v>306</v>
      </c>
      <c r="B286" t="s">
        <v>135</v>
      </c>
      <c r="C286" t="s">
        <v>2</v>
      </c>
      <c r="D286" s="47">
        <v>41274</v>
      </c>
      <c r="E286" s="3">
        <f t="shared" si="37"/>
        <v>2012</v>
      </c>
      <c r="F286" s="3">
        <f t="shared" si="38"/>
        <v>12</v>
      </c>
      <c r="G286" s="3">
        <f t="shared" si="39"/>
        <v>31</v>
      </c>
      <c r="H286" s="2">
        <v>11359113000</v>
      </c>
      <c r="I286" s="2">
        <v>9641542000</v>
      </c>
      <c r="J286" s="2">
        <v>1042251000</v>
      </c>
      <c r="K286">
        <v>0</v>
      </c>
      <c r="L286">
        <v>0</v>
      </c>
      <c r="M286" t="s">
        <v>3</v>
      </c>
      <c r="N286" t="s">
        <v>136</v>
      </c>
      <c r="O286" s="6">
        <f t="shared" si="32"/>
        <v>1042251000</v>
      </c>
      <c r="P286" s="6">
        <f t="shared" si="33"/>
        <v>1717571000</v>
      </c>
      <c r="Q286" s="6">
        <f t="shared" si="34"/>
        <v>675320000</v>
      </c>
      <c r="R286" s="9">
        <f t="shared" si="35"/>
        <v>0.15120643662933897</v>
      </c>
      <c r="S286" s="9">
        <f t="shared" si="36"/>
        <v>5.9451825155714184E-2</v>
      </c>
      <c r="AA286" s="7" t="s">
        <v>402</v>
      </c>
    </row>
    <row r="287" spans="1:27" ht="17" hidden="1" x14ac:dyDescent="0.3">
      <c r="A287">
        <v>307</v>
      </c>
      <c r="B287" t="s">
        <v>135</v>
      </c>
      <c r="C287" t="s">
        <v>5</v>
      </c>
      <c r="D287" s="47">
        <v>41639</v>
      </c>
      <c r="E287" s="3">
        <f t="shared" si="37"/>
        <v>2013</v>
      </c>
      <c r="F287" s="3">
        <f t="shared" si="38"/>
        <v>12</v>
      </c>
      <c r="G287" s="3">
        <f t="shared" si="39"/>
        <v>31</v>
      </c>
      <c r="H287" s="2">
        <v>12752076000</v>
      </c>
      <c r="I287" s="2">
        <v>10915981000</v>
      </c>
      <c r="J287" s="2">
        <v>1153445000</v>
      </c>
      <c r="K287">
        <v>0</v>
      </c>
      <c r="L287">
        <v>0</v>
      </c>
      <c r="M287" t="s">
        <v>3</v>
      </c>
      <c r="N287" t="s">
        <v>136</v>
      </c>
      <c r="O287" s="6">
        <f t="shared" si="32"/>
        <v>1153445000</v>
      </c>
      <c r="P287" s="6">
        <f t="shared" si="33"/>
        <v>1836095000</v>
      </c>
      <c r="Q287" s="6">
        <f t="shared" si="34"/>
        <v>682650000</v>
      </c>
      <c r="R287" s="9">
        <f t="shared" si="35"/>
        <v>0.14398400699619418</v>
      </c>
      <c r="S287" s="9">
        <f t="shared" si="36"/>
        <v>5.3532460126492348E-2</v>
      </c>
      <c r="AA287" s="7" t="s">
        <v>403</v>
      </c>
    </row>
    <row r="288" spans="1:27" ht="17" hidden="1" x14ac:dyDescent="0.3">
      <c r="A288">
        <v>308</v>
      </c>
      <c r="B288" t="s">
        <v>135</v>
      </c>
      <c r="C288" t="s">
        <v>6</v>
      </c>
      <c r="D288" s="47">
        <v>42004</v>
      </c>
      <c r="E288" s="3">
        <f t="shared" si="37"/>
        <v>2014</v>
      </c>
      <c r="F288" s="3">
        <f t="shared" si="38"/>
        <v>12</v>
      </c>
      <c r="G288" s="3">
        <f t="shared" si="39"/>
        <v>31</v>
      </c>
      <c r="H288" s="2">
        <v>13470067000</v>
      </c>
      <c r="I288" s="2">
        <v>11462415000</v>
      </c>
      <c r="J288" s="2">
        <v>1259234000</v>
      </c>
      <c r="K288">
        <v>0</v>
      </c>
      <c r="L288">
        <v>0</v>
      </c>
      <c r="M288" t="s">
        <v>3</v>
      </c>
      <c r="N288" t="s">
        <v>136</v>
      </c>
      <c r="O288" s="6">
        <f t="shared" si="32"/>
        <v>1259234000</v>
      </c>
      <c r="P288" s="6">
        <f t="shared" si="33"/>
        <v>2007652000</v>
      </c>
      <c r="Q288" s="6">
        <f t="shared" si="34"/>
        <v>748418000</v>
      </c>
      <c r="R288" s="9">
        <f t="shared" si="35"/>
        <v>0.14904543533450876</v>
      </c>
      <c r="S288" s="9">
        <f t="shared" si="36"/>
        <v>5.5561564764302955E-2</v>
      </c>
      <c r="AA288" s="7" t="s">
        <v>404</v>
      </c>
    </row>
    <row r="289" spans="1:27" ht="17" hidden="1" x14ac:dyDescent="0.3">
      <c r="A289">
        <v>309</v>
      </c>
      <c r="B289" t="s">
        <v>135</v>
      </c>
      <c r="C289" t="s">
        <v>7</v>
      </c>
      <c r="D289" s="47">
        <v>42369</v>
      </c>
      <c r="E289" s="3">
        <f t="shared" si="37"/>
        <v>2015</v>
      </c>
      <c r="F289" s="3">
        <f t="shared" si="38"/>
        <v>12</v>
      </c>
      <c r="G289" s="3">
        <f t="shared" si="39"/>
        <v>31</v>
      </c>
      <c r="H289" s="2">
        <v>13476084000</v>
      </c>
      <c r="I289" s="2">
        <v>11207604000</v>
      </c>
      <c r="J289" s="2">
        <v>1410170000</v>
      </c>
      <c r="K289">
        <v>0</v>
      </c>
      <c r="L289">
        <v>0</v>
      </c>
      <c r="M289" t="s">
        <v>3</v>
      </c>
      <c r="N289" t="s">
        <v>136</v>
      </c>
      <c r="O289" s="6">
        <f t="shared" si="32"/>
        <v>1410170000</v>
      </c>
      <c r="P289" s="6">
        <f t="shared" si="33"/>
        <v>2268480000</v>
      </c>
      <c r="Q289" s="6">
        <f t="shared" si="34"/>
        <v>858310000</v>
      </c>
      <c r="R289" s="9">
        <f t="shared" si="35"/>
        <v>0.16833376817775847</v>
      </c>
      <c r="S289" s="9">
        <f t="shared" si="36"/>
        <v>6.36913512857296E-2</v>
      </c>
      <c r="AA289" s="7" t="s">
        <v>405</v>
      </c>
    </row>
    <row r="290" spans="1:27" ht="17" hidden="1" x14ac:dyDescent="0.3">
      <c r="A290">
        <v>310</v>
      </c>
      <c r="B290" t="s">
        <v>137</v>
      </c>
      <c r="C290" t="s">
        <v>2</v>
      </c>
      <c r="D290" s="47">
        <v>41639</v>
      </c>
      <c r="E290" s="3">
        <f t="shared" si="37"/>
        <v>2013</v>
      </c>
      <c r="F290" s="3">
        <f t="shared" si="38"/>
        <v>12</v>
      </c>
      <c r="G290" s="3">
        <f t="shared" si="39"/>
        <v>31</v>
      </c>
      <c r="H290" s="2">
        <v>8155000000</v>
      </c>
      <c r="I290" s="2">
        <v>5345000000</v>
      </c>
      <c r="J290" s="2">
        <v>47000000</v>
      </c>
      <c r="K290">
        <v>0</v>
      </c>
      <c r="L290" s="2">
        <v>1854000000</v>
      </c>
      <c r="M290" t="s">
        <v>9</v>
      </c>
      <c r="N290" t="s">
        <v>138</v>
      </c>
      <c r="O290" s="6">
        <f t="shared" si="32"/>
        <v>1901000000</v>
      </c>
      <c r="P290" s="6">
        <f t="shared" si="33"/>
        <v>2810000000</v>
      </c>
      <c r="Q290" s="6">
        <f t="shared" si="34"/>
        <v>909000000</v>
      </c>
      <c r="R290" s="9">
        <f t="shared" si="35"/>
        <v>0.34457388105456777</v>
      </c>
      <c r="S290" s="9">
        <f t="shared" si="36"/>
        <v>0.1114653586756591</v>
      </c>
      <c r="AA290" s="7" t="s">
        <v>406</v>
      </c>
    </row>
    <row r="291" spans="1:27" ht="17" hidden="1" x14ac:dyDescent="0.3">
      <c r="A291">
        <v>311</v>
      </c>
      <c r="B291" t="s">
        <v>137</v>
      </c>
      <c r="C291" t="s">
        <v>5</v>
      </c>
      <c r="D291" s="47">
        <v>42004</v>
      </c>
      <c r="E291" s="3">
        <f t="shared" si="37"/>
        <v>2014</v>
      </c>
      <c r="F291" s="3">
        <f t="shared" si="38"/>
        <v>12</v>
      </c>
      <c r="G291" s="3">
        <f t="shared" si="39"/>
        <v>31</v>
      </c>
      <c r="H291" s="2">
        <v>9108000000</v>
      </c>
      <c r="I291" s="2">
        <v>5973000000</v>
      </c>
      <c r="J291" s="2">
        <v>62000000</v>
      </c>
      <c r="K291">
        <v>0</v>
      </c>
      <c r="L291" s="2">
        <v>2102000000</v>
      </c>
      <c r="M291" t="s">
        <v>9</v>
      </c>
      <c r="N291" t="s">
        <v>138</v>
      </c>
      <c r="O291" s="6">
        <f t="shared" si="32"/>
        <v>2164000000</v>
      </c>
      <c r="P291" s="6">
        <f t="shared" si="33"/>
        <v>3135000000</v>
      </c>
      <c r="Q291" s="6">
        <f t="shared" si="34"/>
        <v>971000000</v>
      </c>
      <c r="R291" s="9">
        <f t="shared" si="35"/>
        <v>0.34420289855072461</v>
      </c>
      <c r="S291" s="9">
        <f t="shared" si="36"/>
        <v>0.10660957400087835</v>
      </c>
      <c r="AA291" s="7" t="s">
        <v>407</v>
      </c>
    </row>
    <row r="292" spans="1:27" ht="17" hidden="1" x14ac:dyDescent="0.3">
      <c r="A292">
        <v>312</v>
      </c>
      <c r="B292" t="s">
        <v>137</v>
      </c>
      <c r="C292" t="s">
        <v>6</v>
      </c>
      <c r="D292" s="47">
        <v>42369</v>
      </c>
      <c r="E292" s="3">
        <f t="shared" si="37"/>
        <v>2015</v>
      </c>
      <c r="F292" s="3">
        <f t="shared" si="38"/>
        <v>12</v>
      </c>
      <c r="G292" s="3">
        <f t="shared" si="39"/>
        <v>31</v>
      </c>
      <c r="H292" s="2">
        <v>9754000000</v>
      </c>
      <c r="I292" s="2">
        <v>6426000000</v>
      </c>
      <c r="J292" s="2">
        <v>89000000</v>
      </c>
      <c r="K292">
        <v>0</v>
      </c>
      <c r="L292" s="2">
        <v>2125000000</v>
      </c>
      <c r="M292" t="s">
        <v>9</v>
      </c>
      <c r="N292" t="s">
        <v>138</v>
      </c>
      <c r="O292" s="6">
        <f t="shared" si="32"/>
        <v>2214000000</v>
      </c>
      <c r="P292" s="6">
        <f t="shared" si="33"/>
        <v>3328000000</v>
      </c>
      <c r="Q292" s="6">
        <f t="shared" si="34"/>
        <v>1114000000</v>
      </c>
      <c r="R292" s="9">
        <f t="shared" si="35"/>
        <v>0.34119335657166294</v>
      </c>
      <c r="S292" s="9">
        <f t="shared" si="36"/>
        <v>0.11420955505433668</v>
      </c>
      <c r="AA292" s="7" t="s">
        <v>408</v>
      </c>
    </row>
    <row r="293" spans="1:27" ht="17" hidden="1" x14ac:dyDescent="0.3">
      <c r="A293">
        <v>313</v>
      </c>
      <c r="B293" t="s">
        <v>137</v>
      </c>
      <c r="C293" t="s">
        <v>7</v>
      </c>
      <c r="D293" s="47">
        <v>42735</v>
      </c>
      <c r="E293" s="3">
        <f t="shared" si="37"/>
        <v>2016</v>
      </c>
      <c r="F293" s="3">
        <f t="shared" si="38"/>
        <v>12</v>
      </c>
      <c r="G293" s="3">
        <f t="shared" si="39"/>
        <v>31</v>
      </c>
      <c r="H293" s="2">
        <v>29003000000</v>
      </c>
      <c r="I293" s="2">
        <v>18655000000</v>
      </c>
      <c r="J293" s="2">
        <v>86000000</v>
      </c>
      <c r="K293">
        <v>0</v>
      </c>
      <c r="L293" s="2">
        <v>6907000000</v>
      </c>
      <c r="M293" t="s">
        <v>9</v>
      </c>
      <c r="N293" t="s">
        <v>138</v>
      </c>
      <c r="O293" s="6">
        <f t="shared" si="32"/>
        <v>6993000000</v>
      </c>
      <c r="P293" s="6">
        <f t="shared" si="33"/>
        <v>10348000000</v>
      </c>
      <c r="Q293" s="6">
        <f t="shared" si="34"/>
        <v>3355000000</v>
      </c>
      <c r="R293" s="9">
        <f t="shared" si="35"/>
        <v>0.3567906768265352</v>
      </c>
      <c r="S293" s="9">
        <f t="shared" si="36"/>
        <v>0.11567768851498121</v>
      </c>
      <c r="AA293" s="7" t="s">
        <v>410</v>
      </c>
    </row>
    <row r="294" spans="1:27" ht="17" hidden="1" x14ac:dyDescent="0.3">
      <c r="A294">
        <v>314</v>
      </c>
      <c r="B294" t="s">
        <v>139</v>
      </c>
      <c r="C294" t="s">
        <v>2</v>
      </c>
      <c r="D294" s="47">
        <v>41274</v>
      </c>
      <c r="E294" s="3">
        <f t="shared" si="37"/>
        <v>2012</v>
      </c>
      <c r="F294" s="3">
        <f t="shared" si="38"/>
        <v>12</v>
      </c>
      <c r="G294" s="3">
        <f t="shared" si="39"/>
        <v>31</v>
      </c>
      <c r="H294" s="2">
        <v>29119000000</v>
      </c>
      <c r="I294" s="2">
        <v>17900000000</v>
      </c>
      <c r="J294">
        <v>0</v>
      </c>
      <c r="K294">
        <v>0</v>
      </c>
      <c r="L294" s="2">
        <v>8742000000</v>
      </c>
      <c r="M294" t="s">
        <v>15</v>
      </c>
      <c r="N294" t="s">
        <v>71</v>
      </c>
      <c r="O294" s="6">
        <f t="shared" si="32"/>
        <v>8742000000</v>
      </c>
      <c r="P294" s="6">
        <f t="shared" si="33"/>
        <v>11219000000</v>
      </c>
      <c r="Q294" s="6">
        <f t="shared" si="34"/>
        <v>2477000000</v>
      </c>
      <c r="R294" s="9">
        <f t="shared" si="35"/>
        <v>0.38528108794944882</v>
      </c>
      <c r="S294" s="9">
        <f t="shared" si="36"/>
        <v>8.5064734365877956E-2</v>
      </c>
      <c r="AA294" s="7" t="s">
        <v>411</v>
      </c>
    </row>
    <row r="295" spans="1:27" ht="17" hidden="1" x14ac:dyDescent="0.3">
      <c r="A295">
        <v>315</v>
      </c>
      <c r="B295" t="s">
        <v>139</v>
      </c>
      <c r="C295" t="s">
        <v>5</v>
      </c>
      <c r="D295" s="47">
        <v>41639</v>
      </c>
      <c r="E295" s="3">
        <f t="shared" si="37"/>
        <v>2013</v>
      </c>
      <c r="F295" s="3">
        <f t="shared" si="38"/>
        <v>12</v>
      </c>
      <c r="G295" s="3">
        <f t="shared" si="39"/>
        <v>31</v>
      </c>
      <c r="H295" s="2">
        <v>32380000000</v>
      </c>
      <c r="I295" s="2">
        <v>20865000000</v>
      </c>
      <c r="J295">
        <v>0</v>
      </c>
      <c r="K295">
        <v>0</v>
      </c>
      <c r="L295" s="2">
        <v>9339000000</v>
      </c>
      <c r="M295" t="s">
        <v>15</v>
      </c>
      <c r="N295" t="s">
        <v>71</v>
      </c>
      <c r="O295" s="6">
        <f t="shared" si="32"/>
        <v>9339000000</v>
      </c>
      <c r="P295" s="6">
        <f t="shared" si="33"/>
        <v>11515000000</v>
      </c>
      <c r="Q295" s="6">
        <f t="shared" si="34"/>
        <v>2176000000</v>
      </c>
      <c r="R295" s="9">
        <f t="shared" si="35"/>
        <v>0.35562075355157508</v>
      </c>
      <c r="S295" s="9">
        <f t="shared" si="36"/>
        <v>6.7201976528721438E-2</v>
      </c>
      <c r="AA295" s="7" t="s">
        <v>413</v>
      </c>
    </row>
    <row r="296" spans="1:27" ht="17" hidden="1" x14ac:dyDescent="0.3">
      <c r="A296">
        <v>316</v>
      </c>
      <c r="B296" t="s">
        <v>139</v>
      </c>
      <c r="C296" t="s">
        <v>6</v>
      </c>
      <c r="D296" s="47">
        <v>42004</v>
      </c>
      <c r="E296" s="3">
        <f t="shared" si="37"/>
        <v>2014</v>
      </c>
      <c r="F296" s="3">
        <f t="shared" si="38"/>
        <v>12</v>
      </c>
      <c r="G296" s="3">
        <f t="shared" si="39"/>
        <v>31</v>
      </c>
      <c r="H296" s="2">
        <v>34914000000</v>
      </c>
      <c r="I296" s="2">
        <v>21334000000</v>
      </c>
      <c r="J296">
        <v>0</v>
      </c>
      <c r="K296">
        <v>0</v>
      </c>
      <c r="L296" s="2">
        <v>10276000000</v>
      </c>
      <c r="M296" t="s">
        <v>15</v>
      </c>
      <c r="N296" t="s">
        <v>71</v>
      </c>
      <c r="O296" s="6">
        <f t="shared" si="32"/>
        <v>10276000000</v>
      </c>
      <c r="P296" s="6">
        <f t="shared" si="33"/>
        <v>13580000000</v>
      </c>
      <c r="Q296" s="6">
        <f t="shared" si="34"/>
        <v>3304000000</v>
      </c>
      <c r="R296" s="9">
        <f t="shared" si="35"/>
        <v>0.38895571976857424</v>
      </c>
      <c r="S296" s="9">
        <f t="shared" si="36"/>
        <v>9.4632525634415987E-2</v>
      </c>
      <c r="AA296" s="7" t="s">
        <v>414</v>
      </c>
    </row>
    <row r="297" spans="1:27" ht="17" hidden="1" x14ac:dyDescent="0.3">
      <c r="A297">
        <v>317</v>
      </c>
      <c r="B297" t="s">
        <v>139</v>
      </c>
      <c r="C297" t="s">
        <v>7</v>
      </c>
      <c r="D297" s="47">
        <v>42369</v>
      </c>
      <c r="E297" s="3">
        <f t="shared" si="37"/>
        <v>2015</v>
      </c>
      <c r="F297" s="3">
        <f t="shared" si="38"/>
        <v>12</v>
      </c>
      <c r="G297" s="3">
        <f t="shared" si="39"/>
        <v>31</v>
      </c>
      <c r="H297" s="2">
        <v>37876000000</v>
      </c>
      <c r="I297" s="2">
        <v>23290000000</v>
      </c>
      <c r="J297">
        <v>0</v>
      </c>
      <c r="K297">
        <v>0</v>
      </c>
      <c r="L297" s="2">
        <v>11259000000</v>
      </c>
      <c r="M297" t="s">
        <v>15</v>
      </c>
      <c r="N297" t="s">
        <v>71</v>
      </c>
      <c r="O297" s="6">
        <f t="shared" si="32"/>
        <v>11259000000</v>
      </c>
      <c r="P297" s="6">
        <f t="shared" si="33"/>
        <v>14586000000</v>
      </c>
      <c r="Q297" s="6">
        <f t="shared" si="34"/>
        <v>3327000000</v>
      </c>
      <c r="R297" s="9">
        <f t="shared" si="35"/>
        <v>0.38509874326750448</v>
      </c>
      <c r="S297" s="9">
        <f t="shared" si="36"/>
        <v>8.7839264969901784E-2</v>
      </c>
      <c r="AA297" s="7" t="s">
        <v>415</v>
      </c>
    </row>
    <row r="298" spans="1:27" ht="17" hidden="1" x14ac:dyDescent="0.3">
      <c r="A298">
        <v>318</v>
      </c>
      <c r="B298" t="s">
        <v>140</v>
      </c>
      <c r="C298" t="s">
        <v>2</v>
      </c>
      <c r="D298" s="47">
        <v>41274</v>
      </c>
      <c r="E298" s="3">
        <f t="shared" si="37"/>
        <v>2012</v>
      </c>
      <c r="F298" s="3">
        <f t="shared" si="38"/>
        <v>12</v>
      </c>
      <c r="G298" s="3">
        <f t="shared" si="39"/>
        <v>31</v>
      </c>
      <c r="H298" s="2">
        <v>4111000000</v>
      </c>
      <c r="I298" s="2">
        <v>3477000000</v>
      </c>
      <c r="J298">
        <v>0</v>
      </c>
      <c r="K298">
        <v>0</v>
      </c>
      <c r="L298" s="2">
        <v>14000000</v>
      </c>
      <c r="M298" t="s">
        <v>37</v>
      </c>
      <c r="N298" t="s">
        <v>40</v>
      </c>
      <c r="O298" s="6">
        <f t="shared" si="32"/>
        <v>14000000</v>
      </c>
      <c r="P298" s="6">
        <f t="shared" si="33"/>
        <v>634000000</v>
      </c>
      <c r="Q298" s="6">
        <f t="shared" si="34"/>
        <v>620000000</v>
      </c>
      <c r="R298" s="9">
        <f t="shared" si="35"/>
        <v>0.15422038433471175</v>
      </c>
      <c r="S298" s="9">
        <f t="shared" si="36"/>
        <v>0.15081488688883482</v>
      </c>
      <c r="AA298" s="7" t="s">
        <v>416</v>
      </c>
    </row>
    <row r="299" spans="1:27" ht="17" hidden="1" x14ac:dyDescent="0.3">
      <c r="A299">
        <v>319</v>
      </c>
      <c r="B299" t="s">
        <v>140</v>
      </c>
      <c r="C299" t="s">
        <v>5</v>
      </c>
      <c r="D299" s="47">
        <v>41639</v>
      </c>
      <c r="E299" s="3">
        <f t="shared" si="37"/>
        <v>2013</v>
      </c>
      <c r="F299" s="3">
        <f t="shared" si="38"/>
        <v>12</v>
      </c>
      <c r="G299" s="3">
        <f t="shared" si="39"/>
        <v>31</v>
      </c>
      <c r="H299" s="2">
        <v>4531000000</v>
      </c>
      <c r="I299" s="2">
        <v>3748000000</v>
      </c>
      <c r="J299">
        <v>0</v>
      </c>
      <c r="K299">
        <v>0</v>
      </c>
      <c r="L299" s="2">
        <v>15000000</v>
      </c>
      <c r="M299" t="s">
        <v>37</v>
      </c>
      <c r="N299" t="s">
        <v>40</v>
      </c>
      <c r="O299" s="6">
        <f t="shared" si="32"/>
        <v>15000000</v>
      </c>
      <c r="P299" s="6">
        <f t="shared" si="33"/>
        <v>783000000</v>
      </c>
      <c r="Q299" s="6">
        <f t="shared" si="34"/>
        <v>768000000</v>
      </c>
      <c r="R299" s="9">
        <f t="shared" si="35"/>
        <v>0.17280953431913482</v>
      </c>
      <c r="S299" s="9">
        <f t="shared" si="36"/>
        <v>0.16949900684175678</v>
      </c>
      <c r="AA299" s="7" t="s">
        <v>417</v>
      </c>
    </row>
    <row r="300" spans="1:27" ht="17" hidden="1" x14ac:dyDescent="0.3">
      <c r="A300">
        <v>320</v>
      </c>
      <c r="B300" t="s">
        <v>140</v>
      </c>
      <c r="C300" t="s">
        <v>6</v>
      </c>
      <c r="D300" s="47">
        <v>42004</v>
      </c>
      <c r="E300" s="3">
        <f t="shared" si="37"/>
        <v>2014</v>
      </c>
      <c r="F300" s="3">
        <f t="shared" si="38"/>
        <v>12</v>
      </c>
      <c r="G300" s="3">
        <f t="shared" si="39"/>
        <v>31</v>
      </c>
      <c r="H300" s="2">
        <v>4945000000</v>
      </c>
      <c r="I300" s="2">
        <v>4157000000</v>
      </c>
      <c r="J300">
        <v>0</v>
      </c>
      <c r="K300">
        <v>0</v>
      </c>
      <c r="L300" s="2">
        <v>14000000</v>
      </c>
      <c r="M300" t="s">
        <v>37</v>
      </c>
      <c r="N300" t="s">
        <v>40</v>
      </c>
      <c r="O300" s="6">
        <f t="shared" si="32"/>
        <v>14000000</v>
      </c>
      <c r="P300" s="6">
        <f t="shared" si="33"/>
        <v>788000000</v>
      </c>
      <c r="Q300" s="6">
        <f t="shared" si="34"/>
        <v>774000000</v>
      </c>
      <c r="R300" s="9">
        <f t="shared" si="35"/>
        <v>0.15935288169868556</v>
      </c>
      <c r="S300" s="9">
        <f t="shared" si="36"/>
        <v>0.15652173913043479</v>
      </c>
      <c r="AA300" s="7" t="s">
        <v>418</v>
      </c>
    </row>
    <row r="301" spans="1:27" ht="17" hidden="1" x14ac:dyDescent="0.3">
      <c r="A301">
        <v>321</v>
      </c>
      <c r="B301" t="s">
        <v>140</v>
      </c>
      <c r="C301" t="s">
        <v>7</v>
      </c>
      <c r="D301" s="47">
        <v>42369</v>
      </c>
      <c r="E301" s="3">
        <f t="shared" si="37"/>
        <v>2015</v>
      </c>
      <c r="F301" s="3">
        <f t="shared" si="38"/>
        <v>12</v>
      </c>
      <c r="G301" s="3">
        <f t="shared" si="39"/>
        <v>31</v>
      </c>
      <c r="H301" s="2">
        <v>5142000000</v>
      </c>
      <c r="I301" s="2">
        <v>4195000000</v>
      </c>
      <c r="J301">
        <v>0</v>
      </c>
      <c r="K301">
        <v>0</v>
      </c>
      <c r="L301" s="2">
        <v>13000000</v>
      </c>
      <c r="M301" t="s">
        <v>37</v>
      </c>
      <c r="N301" t="s">
        <v>40</v>
      </c>
      <c r="O301" s="6">
        <f t="shared" si="32"/>
        <v>13000000</v>
      </c>
      <c r="P301" s="6">
        <f t="shared" si="33"/>
        <v>947000000</v>
      </c>
      <c r="Q301" s="6">
        <f t="shared" si="34"/>
        <v>934000000</v>
      </c>
      <c r="R301" s="9">
        <f t="shared" si="35"/>
        <v>0.18416958381952553</v>
      </c>
      <c r="S301" s="9">
        <f t="shared" si="36"/>
        <v>0.18164138467522364</v>
      </c>
      <c r="AA301" s="7" t="s">
        <v>420</v>
      </c>
    </row>
    <row r="302" spans="1:27" ht="17" hidden="1" x14ac:dyDescent="0.3">
      <c r="A302">
        <v>322</v>
      </c>
      <c r="B302" t="s">
        <v>141</v>
      </c>
      <c r="C302" t="s">
        <v>2</v>
      </c>
      <c r="D302" s="47">
        <v>41274</v>
      </c>
      <c r="E302" s="3">
        <f t="shared" si="37"/>
        <v>2012</v>
      </c>
      <c r="F302" s="3">
        <f t="shared" si="38"/>
        <v>12</v>
      </c>
      <c r="G302" s="3">
        <f t="shared" si="39"/>
        <v>31</v>
      </c>
      <c r="H302" s="2">
        <v>17085000000</v>
      </c>
      <c r="I302" s="2">
        <v>7153000000</v>
      </c>
      <c r="J302" s="2">
        <v>6043000000</v>
      </c>
      <c r="K302">
        <v>0</v>
      </c>
      <c r="L302">
        <v>0</v>
      </c>
      <c r="M302" t="s">
        <v>26</v>
      </c>
      <c r="N302" t="s">
        <v>132</v>
      </c>
      <c r="O302" s="6">
        <f t="shared" si="32"/>
        <v>6043000000</v>
      </c>
      <c r="P302" s="6">
        <f t="shared" si="33"/>
        <v>9932000000</v>
      </c>
      <c r="Q302" s="6">
        <f t="shared" si="34"/>
        <v>3889000000</v>
      </c>
      <c r="R302" s="9">
        <f t="shared" si="35"/>
        <v>0.58132865086333041</v>
      </c>
      <c r="S302" s="9">
        <f t="shared" si="36"/>
        <v>0.2276265730172666</v>
      </c>
      <c r="AA302" s="7" t="s">
        <v>422</v>
      </c>
    </row>
    <row r="303" spans="1:27" ht="17" hidden="1" x14ac:dyDescent="0.3">
      <c r="A303">
        <v>323</v>
      </c>
      <c r="B303" t="s">
        <v>141</v>
      </c>
      <c r="C303" t="s">
        <v>5</v>
      </c>
      <c r="D303" s="47">
        <v>41639</v>
      </c>
      <c r="E303" s="3">
        <f t="shared" si="37"/>
        <v>2013</v>
      </c>
      <c r="F303" s="3">
        <f t="shared" si="38"/>
        <v>12</v>
      </c>
      <c r="G303" s="3">
        <f t="shared" si="39"/>
        <v>31</v>
      </c>
      <c r="H303" s="2">
        <v>17420000000</v>
      </c>
      <c r="I303" s="2">
        <v>7219000000</v>
      </c>
      <c r="J303" s="2">
        <v>6645000000</v>
      </c>
      <c r="K303">
        <v>0</v>
      </c>
      <c r="L303">
        <v>0</v>
      </c>
      <c r="M303" t="s">
        <v>26</v>
      </c>
      <c r="N303" t="s">
        <v>132</v>
      </c>
      <c r="O303" s="6">
        <f t="shared" si="32"/>
        <v>6645000000</v>
      </c>
      <c r="P303" s="6">
        <f t="shared" si="33"/>
        <v>10201000000</v>
      </c>
      <c r="Q303" s="6">
        <f t="shared" si="34"/>
        <v>3556000000</v>
      </c>
      <c r="R303" s="9">
        <f t="shared" si="35"/>
        <v>0.58559127439724457</v>
      </c>
      <c r="S303" s="9">
        <f t="shared" si="36"/>
        <v>0.20413318025258323</v>
      </c>
      <c r="AA303" s="7" t="s">
        <v>423</v>
      </c>
    </row>
    <row r="304" spans="1:27" ht="17" hidden="1" x14ac:dyDescent="0.3">
      <c r="A304">
        <v>324</v>
      </c>
      <c r="B304" t="s">
        <v>141</v>
      </c>
      <c r="C304" t="s">
        <v>6</v>
      </c>
      <c r="D304" s="47">
        <v>42004</v>
      </c>
      <c r="E304" s="3">
        <f t="shared" si="37"/>
        <v>2014</v>
      </c>
      <c r="F304" s="3">
        <f t="shared" si="38"/>
        <v>12</v>
      </c>
      <c r="G304" s="3">
        <f t="shared" si="39"/>
        <v>31</v>
      </c>
      <c r="H304" s="2">
        <v>17277000000</v>
      </c>
      <c r="I304" s="2">
        <v>7168000000</v>
      </c>
      <c r="J304" s="2">
        <v>6552000000</v>
      </c>
      <c r="K304">
        <v>0</v>
      </c>
      <c r="L304">
        <v>0</v>
      </c>
      <c r="M304" t="s">
        <v>26</v>
      </c>
      <c r="N304" t="s">
        <v>132</v>
      </c>
      <c r="O304" s="6">
        <f t="shared" si="32"/>
        <v>6552000000</v>
      </c>
      <c r="P304" s="6">
        <f t="shared" si="33"/>
        <v>10109000000</v>
      </c>
      <c r="Q304" s="6">
        <f t="shared" si="34"/>
        <v>3557000000</v>
      </c>
      <c r="R304" s="9">
        <f t="shared" si="35"/>
        <v>0.58511315621925108</v>
      </c>
      <c r="S304" s="9">
        <f t="shared" si="36"/>
        <v>0.20588065057591018</v>
      </c>
      <c r="AA304" s="7" t="s">
        <v>424</v>
      </c>
    </row>
    <row r="305" spans="1:27" ht="17" hidden="1" x14ac:dyDescent="0.3">
      <c r="A305">
        <v>325</v>
      </c>
      <c r="B305" t="s">
        <v>141</v>
      </c>
      <c r="C305" t="s">
        <v>7</v>
      </c>
      <c r="D305" s="47">
        <v>42369</v>
      </c>
      <c r="E305" s="3">
        <f t="shared" si="37"/>
        <v>2015</v>
      </c>
      <c r="F305" s="3">
        <f t="shared" si="38"/>
        <v>12</v>
      </c>
      <c r="G305" s="3">
        <f t="shared" si="39"/>
        <v>31</v>
      </c>
      <c r="H305" s="2">
        <v>16034000000</v>
      </c>
      <c r="I305" s="2">
        <v>6635000000</v>
      </c>
      <c r="J305" s="2">
        <v>6610000000</v>
      </c>
      <c r="K305">
        <v>0</v>
      </c>
      <c r="L305">
        <v>0</v>
      </c>
      <c r="M305" t="s">
        <v>26</v>
      </c>
      <c r="N305" t="s">
        <v>132</v>
      </c>
      <c r="O305" s="6">
        <f t="shared" si="32"/>
        <v>6610000000</v>
      </c>
      <c r="P305" s="6">
        <f t="shared" si="33"/>
        <v>9399000000</v>
      </c>
      <c r="Q305" s="6">
        <f t="shared" si="34"/>
        <v>2789000000</v>
      </c>
      <c r="R305" s="9">
        <f t="shared" si="35"/>
        <v>0.58619184233503807</v>
      </c>
      <c r="S305" s="9">
        <f t="shared" si="36"/>
        <v>0.17394287139827866</v>
      </c>
      <c r="AA305" s="7" t="s">
        <v>425</v>
      </c>
    </row>
    <row r="306" spans="1:27" ht="17" hidden="1" x14ac:dyDescent="0.3">
      <c r="A306">
        <v>326</v>
      </c>
      <c r="B306" t="s">
        <v>142</v>
      </c>
      <c r="C306" t="s">
        <v>2</v>
      </c>
      <c r="D306" s="47">
        <v>41455</v>
      </c>
      <c r="E306" s="3">
        <f t="shared" si="37"/>
        <v>2013</v>
      </c>
      <c r="F306" s="3">
        <f t="shared" si="38"/>
        <v>6</v>
      </c>
      <c r="G306" s="3">
        <f t="shared" si="39"/>
        <v>30</v>
      </c>
      <c r="H306" s="2">
        <v>5533000000</v>
      </c>
      <c r="I306" s="2">
        <v>3142000000</v>
      </c>
      <c r="J306" s="2">
        <v>1291000000</v>
      </c>
      <c r="K306" s="2">
        <v>130000000</v>
      </c>
      <c r="L306">
        <v>0</v>
      </c>
      <c r="M306" t="s">
        <v>26</v>
      </c>
      <c r="N306" t="s">
        <v>132</v>
      </c>
      <c r="O306" s="6">
        <f t="shared" si="32"/>
        <v>1421000000</v>
      </c>
      <c r="P306" s="6">
        <f t="shared" si="33"/>
        <v>2391000000</v>
      </c>
      <c r="Q306" s="6">
        <f t="shared" si="34"/>
        <v>970000000</v>
      </c>
      <c r="R306" s="9">
        <f t="shared" si="35"/>
        <v>0.43213446593168259</v>
      </c>
      <c r="S306" s="9">
        <f t="shared" si="36"/>
        <v>0.17531176576902224</v>
      </c>
      <c r="AA306" s="7" t="s">
        <v>426</v>
      </c>
    </row>
    <row r="307" spans="1:27" ht="17" hidden="1" x14ac:dyDescent="0.3">
      <c r="A307">
        <v>327</v>
      </c>
      <c r="B307" t="s">
        <v>142</v>
      </c>
      <c r="C307" t="s">
        <v>5</v>
      </c>
      <c r="D307" s="47">
        <v>41820</v>
      </c>
      <c r="E307" s="3">
        <f t="shared" si="37"/>
        <v>2014</v>
      </c>
      <c r="F307" s="3">
        <f t="shared" si="38"/>
        <v>6</v>
      </c>
      <c r="G307" s="3">
        <f t="shared" si="39"/>
        <v>30</v>
      </c>
      <c r="H307" s="2">
        <v>5514000000</v>
      </c>
      <c r="I307" s="2">
        <v>3158000000</v>
      </c>
      <c r="J307" s="2">
        <v>1254000000</v>
      </c>
      <c r="K307" s="2">
        <v>125000000</v>
      </c>
      <c r="L307">
        <v>0</v>
      </c>
      <c r="M307" t="s">
        <v>26</v>
      </c>
      <c r="N307" t="s">
        <v>132</v>
      </c>
      <c r="O307" s="6">
        <f t="shared" si="32"/>
        <v>1379000000</v>
      </c>
      <c r="P307" s="6">
        <f t="shared" si="33"/>
        <v>2356000000</v>
      </c>
      <c r="Q307" s="6">
        <f t="shared" si="34"/>
        <v>977000000</v>
      </c>
      <c r="R307" s="9">
        <f t="shared" si="35"/>
        <v>0.42727602466449044</v>
      </c>
      <c r="S307" s="9">
        <f t="shared" si="36"/>
        <v>0.17718534639100472</v>
      </c>
      <c r="AA307" s="7" t="s">
        <v>427</v>
      </c>
    </row>
    <row r="308" spans="1:27" ht="17" hidden="1" x14ac:dyDescent="0.3">
      <c r="A308">
        <v>328</v>
      </c>
      <c r="B308" t="s">
        <v>142</v>
      </c>
      <c r="C308" t="s">
        <v>6</v>
      </c>
      <c r="D308" s="47">
        <v>42185</v>
      </c>
      <c r="E308" s="3">
        <f t="shared" si="37"/>
        <v>2015</v>
      </c>
      <c r="F308" s="3">
        <f t="shared" si="38"/>
        <v>6</v>
      </c>
      <c r="G308" s="3">
        <f t="shared" si="39"/>
        <v>30</v>
      </c>
      <c r="H308" s="2">
        <v>5655000000</v>
      </c>
      <c r="I308" s="2">
        <v>3190000000</v>
      </c>
      <c r="J308" s="2">
        <v>1321000000</v>
      </c>
      <c r="K308" s="2">
        <v>136000000</v>
      </c>
      <c r="L308">
        <v>0</v>
      </c>
      <c r="M308" t="s">
        <v>26</v>
      </c>
      <c r="N308" t="s">
        <v>132</v>
      </c>
      <c r="O308" s="6">
        <f t="shared" si="32"/>
        <v>1457000000</v>
      </c>
      <c r="P308" s="6">
        <f t="shared" si="33"/>
        <v>2465000000</v>
      </c>
      <c r="Q308" s="6">
        <f t="shared" si="34"/>
        <v>1008000000</v>
      </c>
      <c r="R308" s="9">
        <f t="shared" si="35"/>
        <v>0.4358974358974359</v>
      </c>
      <c r="S308" s="9">
        <f t="shared" si="36"/>
        <v>0.17824933687002653</v>
      </c>
      <c r="AA308" s="7" t="s">
        <v>428</v>
      </c>
    </row>
    <row r="309" spans="1:27" ht="17" hidden="1" x14ac:dyDescent="0.3">
      <c r="A309">
        <v>329</v>
      </c>
      <c r="B309" t="s">
        <v>142</v>
      </c>
      <c r="C309" t="s">
        <v>7</v>
      </c>
      <c r="D309" s="47">
        <v>42551</v>
      </c>
      <c r="E309" s="3">
        <f t="shared" si="37"/>
        <v>2016</v>
      </c>
      <c r="F309" s="3">
        <f t="shared" si="38"/>
        <v>6</v>
      </c>
      <c r="G309" s="3">
        <f t="shared" si="39"/>
        <v>30</v>
      </c>
      <c r="H309" s="2">
        <v>5761000000</v>
      </c>
      <c r="I309" s="2">
        <v>3163000000</v>
      </c>
      <c r="J309" s="2">
        <v>1393000000</v>
      </c>
      <c r="K309" s="2">
        <v>141000000</v>
      </c>
      <c r="L309">
        <v>0</v>
      </c>
      <c r="M309" t="s">
        <v>26</v>
      </c>
      <c r="N309" t="s">
        <v>132</v>
      </c>
      <c r="O309" s="6">
        <f t="shared" si="32"/>
        <v>1534000000</v>
      </c>
      <c r="P309" s="6">
        <f t="shared" si="33"/>
        <v>2598000000</v>
      </c>
      <c r="Q309" s="6">
        <f t="shared" si="34"/>
        <v>1064000000</v>
      </c>
      <c r="R309" s="9">
        <f t="shared" si="35"/>
        <v>0.45096337441416423</v>
      </c>
      <c r="S309" s="9">
        <f t="shared" si="36"/>
        <v>0.18469015795868773</v>
      </c>
      <c r="AA309" s="7" t="s">
        <v>429</v>
      </c>
    </row>
    <row r="310" spans="1:27" ht="17" hidden="1" x14ac:dyDescent="0.3">
      <c r="A310">
        <v>330</v>
      </c>
      <c r="B310" t="s">
        <v>143</v>
      </c>
      <c r="C310" t="s">
        <v>2</v>
      </c>
      <c r="D310" s="47">
        <v>41639</v>
      </c>
      <c r="E310" s="3">
        <f t="shared" si="37"/>
        <v>2013</v>
      </c>
      <c r="F310" s="3">
        <f t="shared" si="38"/>
        <v>12</v>
      </c>
      <c r="G310" s="3">
        <f t="shared" si="39"/>
        <v>31</v>
      </c>
      <c r="H310" s="2">
        <v>2666000000</v>
      </c>
      <c r="I310" s="2">
        <v>55000000</v>
      </c>
      <c r="J310" s="2">
        <v>1670000000</v>
      </c>
      <c r="K310">
        <v>0</v>
      </c>
      <c r="L310" s="2">
        <v>46000000</v>
      </c>
      <c r="M310" t="s">
        <v>37</v>
      </c>
      <c r="N310" t="s">
        <v>130</v>
      </c>
      <c r="O310" s="6">
        <f t="shared" si="32"/>
        <v>1716000000</v>
      </c>
      <c r="P310" s="6">
        <f t="shared" si="33"/>
        <v>2611000000</v>
      </c>
      <c r="Q310" s="6">
        <f t="shared" si="34"/>
        <v>895000000</v>
      </c>
      <c r="R310" s="9">
        <f t="shared" si="35"/>
        <v>0.9793698424606152</v>
      </c>
      <c r="S310" s="9">
        <f t="shared" si="36"/>
        <v>0.33570892723180795</v>
      </c>
      <c r="AA310" s="7" t="s">
        <v>430</v>
      </c>
    </row>
    <row r="311" spans="1:27" ht="17" hidden="1" x14ac:dyDescent="0.3">
      <c r="A311">
        <v>331</v>
      </c>
      <c r="B311" t="s">
        <v>143</v>
      </c>
      <c r="C311" t="s">
        <v>5</v>
      </c>
      <c r="D311" s="47">
        <v>42004</v>
      </c>
      <c r="E311" s="3">
        <f t="shared" si="37"/>
        <v>2014</v>
      </c>
      <c r="F311" s="3">
        <f t="shared" si="38"/>
        <v>12</v>
      </c>
      <c r="G311" s="3">
        <f t="shared" si="39"/>
        <v>31</v>
      </c>
      <c r="H311" s="2">
        <v>2607000000</v>
      </c>
      <c r="I311" s="2">
        <v>45000000</v>
      </c>
      <c r="J311" s="2">
        <v>1611000000</v>
      </c>
      <c r="K311">
        <v>0</v>
      </c>
      <c r="L311" s="2">
        <v>27000000</v>
      </c>
      <c r="M311" t="s">
        <v>37</v>
      </c>
      <c r="N311" t="s">
        <v>130</v>
      </c>
      <c r="O311" s="6">
        <f t="shared" si="32"/>
        <v>1638000000</v>
      </c>
      <c r="P311" s="6">
        <f t="shared" si="33"/>
        <v>2562000000</v>
      </c>
      <c r="Q311" s="6">
        <f t="shared" si="34"/>
        <v>924000000</v>
      </c>
      <c r="R311" s="9">
        <f t="shared" si="35"/>
        <v>0.98273878020713468</v>
      </c>
      <c r="S311" s="9">
        <f t="shared" si="36"/>
        <v>0.35443037974683544</v>
      </c>
      <c r="AA311" s="7" t="s">
        <v>431</v>
      </c>
    </row>
    <row r="312" spans="1:27" ht="17" hidden="1" x14ac:dyDescent="0.3">
      <c r="A312">
        <v>332</v>
      </c>
      <c r="B312" t="s">
        <v>143</v>
      </c>
      <c r="C312" t="s">
        <v>6</v>
      </c>
      <c r="D312" s="47">
        <v>42369</v>
      </c>
      <c r="E312" s="3">
        <f t="shared" si="37"/>
        <v>2015</v>
      </c>
      <c r="F312" s="3">
        <f t="shared" si="38"/>
        <v>12</v>
      </c>
      <c r="G312" s="3">
        <f t="shared" si="39"/>
        <v>31</v>
      </c>
      <c r="H312" s="2">
        <v>2819000000</v>
      </c>
      <c r="I312" s="2">
        <v>43000000</v>
      </c>
      <c r="J312" s="2">
        <v>1859000000</v>
      </c>
      <c r="K312">
        <v>0</v>
      </c>
      <c r="L312" s="2">
        <v>147000000</v>
      </c>
      <c r="M312" t="s">
        <v>37</v>
      </c>
      <c r="N312" t="s">
        <v>130</v>
      </c>
      <c r="O312" s="6">
        <f t="shared" si="32"/>
        <v>2006000000</v>
      </c>
      <c r="P312" s="6">
        <f t="shared" si="33"/>
        <v>2776000000</v>
      </c>
      <c r="Q312" s="6">
        <f t="shared" si="34"/>
        <v>770000000</v>
      </c>
      <c r="R312" s="9">
        <f t="shared" si="35"/>
        <v>0.98474636395885062</v>
      </c>
      <c r="S312" s="9">
        <f t="shared" si="36"/>
        <v>0.27314650585313943</v>
      </c>
      <c r="AA312" s="7" t="s">
        <v>432</v>
      </c>
    </row>
    <row r="313" spans="1:27" ht="17" hidden="1" x14ac:dyDescent="0.3">
      <c r="A313">
        <v>333</v>
      </c>
      <c r="B313" t="s">
        <v>143</v>
      </c>
      <c r="C313" t="s">
        <v>7</v>
      </c>
      <c r="D313" s="47">
        <v>42735</v>
      </c>
      <c r="E313" s="3">
        <f t="shared" si="37"/>
        <v>2016</v>
      </c>
      <c r="F313" s="3">
        <f t="shared" si="38"/>
        <v>12</v>
      </c>
      <c r="G313" s="3">
        <f t="shared" si="39"/>
        <v>31</v>
      </c>
      <c r="H313" s="2">
        <v>2960000000</v>
      </c>
      <c r="I313" s="2">
        <v>40000000</v>
      </c>
      <c r="J313" s="2">
        <v>1836000000</v>
      </c>
      <c r="K313">
        <v>0</v>
      </c>
      <c r="L313" s="2">
        <v>248000000</v>
      </c>
      <c r="M313" t="s">
        <v>37</v>
      </c>
      <c r="N313" t="s">
        <v>130</v>
      </c>
      <c r="O313" s="6">
        <f t="shared" si="32"/>
        <v>2084000000</v>
      </c>
      <c r="P313" s="6">
        <f t="shared" si="33"/>
        <v>2920000000</v>
      </c>
      <c r="Q313" s="6">
        <f t="shared" si="34"/>
        <v>836000000</v>
      </c>
      <c r="R313" s="9">
        <f t="shared" si="35"/>
        <v>0.98648648648648651</v>
      </c>
      <c r="S313" s="9">
        <f t="shared" si="36"/>
        <v>0.28243243243243243</v>
      </c>
      <c r="AA313" s="7" t="s">
        <v>433</v>
      </c>
    </row>
    <row r="314" spans="1:27" ht="17" hidden="1" x14ac:dyDescent="0.3">
      <c r="A314">
        <v>338</v>
      </c>
      <c r="B314" t="s">
        <v>144</v>
      </c>
      <c r="C314" t="s">
        <v>2</v>
      </c>
      <c r="D314" s="47">
        <v>41639</v>
      </c>
      <c r="E314" s="3">
        <f t="shared" si="37"/>
        <v>2013</v>
      </c>
      <c r="F314" s="3">
        <f t="shared" si="38"/>
        <v>12</v>
      </c>
      <c r="G314" s="3">
        <f t="shared" si="39"/>
        <v>31</v>
      </c>
      <c r="H314" s="2">
        <v>3214591000</v>
      </c>
      <c r="I314" s="2">
        <v>2359822000</v>
      </c>
      <c r="J314" s="2">
        <v>203733000</v>
      </c>
      <c r="K314">
        <v>0</v>
      </c>
      <c r="L314" s="2">
        <v>96054000</v>
      </c>
      <c r="M314" t="s">
        <v>9</v>
      </c>
      <c r="N314" t="s">
        <v>145</v>
      </c>
      <c r="O314" s="6">
        <f t="shared" si="32"/>
        <v>299787000</v>
      </c>
      <c r="P314" s="6">
        <f t="shared" si="33"/>
        <v>854769000</v>
      </c>
      <c r="Q314" s="6">
        <f t="shared" si="34"/>
        <v>554982000</v>
      </c>
      <c r="R314" s="9">
        <f t="shared" si="35"/>
        <v>0.26590287846883165</v>
      </c>
      <c r="S314" s="9">
        <f t="shared" si="36"/>
        <v>0.1726446692596352</v>
      </c>
      <c r="AA314" s="7" t="s">
        <v>434</v>
      </c>
    </row>
    <row r="315" spans="1:27" ht="17" hidden="1" x14ac:dyDescent="0.3">
      <c r="A315">
        <v>339</v>
      </c>
      <c r="B315" t="s">
        <v>144</v>
      </c>
      <c r="C315" t="s">
        <v>5</v>
      </c>
      <c r="D315" s="47">
        <v>42004</v>
      </c>
      <c r="E315" s="3">
        <f t="shared" si="37"/>
        <v>2014</v>
      </c>
      <c r="F315" s="3">
        <f t="shared" si="38"/>
        <v>12</v>
      </c>
      <c r="G315" s="3">
        <f t="shared" si="39"/>
        <v>31</v>
      </c>
      <c r="H315" s="2">
        <v>4108269000</v>
      </c>
      <c r="I315" s="2">
        <v>2990513000</v>
      </c>
      <c r="J315" s="2">
        <v>273897000</v>
      </c>
      <c r="K315">
        <v>0</v>
      </c>
      <c r="L315" s="2">
        <v>110474000</v>
      </c>
      <c r="M315" t="s">
        <v>9</v>
      </c>
      <c r="N315" t="s">
        <v>145</v>
      </c>
      <c r="O315" s="6">
        <f t="shared" si="32"/>
        <v>384371000</v>
      </c>
      <c r="P315" s="6">
        <f t="shared" si="33"/>
        <v>1117756000</v>
      </c>
      <c r="Q315" s="6">
        <f t="shared" si="34"/>
        <v>733385000</v>
      </c>
      <c r="R315" s="9">
        <f t="shared" si="35"/>
        <v>0.27207468644336585</v>
      </c>
      <c r="S315" s="9">
        <f t="shared" si="36"/>
        <v>0.17851435726336323</v>
      </c>
      <c r="AA315" s="7" t="s">
        <v>435</v>
      </c>
    </row>
    <row r="316" spans="1:27" ht="17" hidden="1" x14ac:dyDescent="0.3">
      <c r="A316">
        <v>340</v>
      </c>
      <c r="B316" t="s">
        <v>144</v>
      </c>
      <c r="C316" t="s">
        <v>6</v>
      </c>
      <c r="D316" s="47">
        <v>42369</v>
      </c>
      <c r="E316" s="3">
        <f t="shared" si="37"/>
        <v>2015</v>
      </c>
      <c r="F316" s="3">
        <f t="shared" si="38"/>
        <v>12</v>
      </c>
      <c r="G316" s="3">
        <f t="shared" si="39"/>
        <v>31</v>
      </c>
      <c r="H316" s="2">
        <v>4501223000</v>
      </c>
      <c r="I316" s="2">
        <v>3326936000</v>
      </c>
      <c r="J316" s="2">
        <v>250214000</v>
      </c>
      <c r="K316">
        <v>0</v>
      </c>
      <c r="L316" s="2">
        <v>130368000</v>
      </c>
      <c r="M316" t="s">
        <v>9</v>
      </c>
      <c r="N316" t="s">
        <v>145</v>
      </c>
      <c r="O316" s="6">
        <f t="shared" si="32"/>
        <v>380582000</v>
      </c>
      <c r="P316" s="6">
        <f t="shared" si="33"/>
        <v>1174287000</v>
      </c>
      <c r="Q316" s="6">
        <f t="shared" si="34"/>
        <v>793705000</v>
      </c>
      <c r="R316" s="9">
        <f t="shared" si="35"/>
        <v>0.26088176480036651</v>
      </c>
      <c r="S316" s="9">
        <f t="shared" si="36"/>
        <v>0.17633096605078219</v>
      </c>
      <c r="AA316" s="7" t="s">
        <v>436</v>
      </c>
    </row>
    <row r="317" spans="1:27" ht="17" hidden="1" x14ac:dyDescent="0.3">
      <c r="A317">
        <v>341</v>
      </c>
      <c r="B317" t="s">
        <v>144</v>
      </c>
      <c r="C317" t="s">
        <v>7</v>
      </c>
      <c r="D317" s="47">
        <v>42735</v>
      </c>
      <c r="E317" s="3">
        <f t="shared" si="37"/>
        <v>2016</v>
      </c>
      <c r="F317" s="3">
        <f t="shared" si="38"/>
        <v>12</v>
      </c>
      <c r="G317" s="3">
        <f t="shared" si="39"/>
        <v>31</v>
      </c>
      <c r="H317" s="2">
        <v>3904384000</v>
      </c>
      <c r="I317" s="2">
        <v>3406170000</v>
      </c>
      <c r="J317" s="2">
        <v>276240000</v>
      </c>
      <c r="K317">
        <v>0</v>
      </c>
      <c r="L317" s="2">
        <v>146368000</v>
      </c>
      <c r="M317" t="s">
        <v>9</v>
      </c>
      <c r="N317" t="s">
        <v>145</v>
      </c>
      <c r="O317" s="6">
        <f t="shared" si="32"/>
        <v>422608000</v>
      </c>
      <c r="P317" s="6">
        <f t="shared" si="33"/>
        <v>498214000</v>
      </c>
      <c r="Q317" s="6">
        <f t="shared" si="34"/>
        <v>75606000</v>
      </c>
      <c r="R317" s="9">
        <f t="shared" si="35"/>
        <v>0.12760373979608564</v>
      </c>
      <c r="S317" s="9">
        <f t="shared" si="36"/>
        <v>1.9364386289873126E-2</v>
      </c>
      <c r="AA317" s="7" t="s">
        <v>437</v>
      </c>
    </row>
    <row r="318" spans="1:27" ht="17" hidden="1" x14ac:dyDescent="0.3">
      <c r="A318">
        <v>342</v>
      </c>
      <c r="B318" t="s">
        <v>146</v>
      </c>
      <c r="C318" t="s">
        <v>2</v>
      </c>
      <c r="D318" s="47">
        <v>41639</v>
      </c>
      <c r="E318" s="3">
        <f t="shared" si="37"/>
        <v>2013</v>
      </c>
      <c r="F318" s="3">
        <f t="shared" si="38"/>
        <v>12</v>
      </c>
      <c r="G318" s="3">
        <f t="shared" si="39"/>
        <v>31</v>
      </c>
      <c r="H318" s="2">
        <v>17301000000</v>
      </c>
      <c r="I318" s="2">
        <v>13021000000</v>
      </c>
      <c r="J318" s="2">
        <v>1827000000</v>
      </c>
      <c r="K318" s="2">
        <v>713000000</v>
      </c>
      <c r="L318">
        <v>0</v>
      </c>
      <c r="M318" t="s">
        <v>3</v>
      </c>
      <c r="N318" t="s">
        <v>147</v>
      </c>
      <c r="O318" s="6">
        <f t="shared" si="32"/>
        <v>2540000000</v>
      </c>
      <c r="P318" s="6">
        <f t="shared" si="33"/>
        <v>4280000000</v>
      </c>
      <c r="Q318" s="6">
        <f t="shared" si="34"/>
        <v>1740000000</v>
      </c>
      <c r="R318" s="9">
        <f t="shared" si="35"/>
        <v>0.24738454424599732</v>
      </c>
      <c r="S318" s="9">
        <f t="shared" si="36"/>
        <v>0.10057222125888678</v>
      </c>
      <c r="AA318" s="7" t="s">
        <v>438</v>
      </c>
    </row>
    <row r="319" spans="1:27" ht="17" hidden="1" x14ac:dyDescent="0.3">
      <c r="A319">
        <v>343</v>
      </c>
      <c r="B319" t="s">
        <v>146</v>
      </c>
      <c r="C319" t="s">
        <v>5</v>
      </c>
      <c r="D319" s="47">
        <v>42004</v>
      </c>
      <c r="E319" s="3">
        <f t="shared" si="37"/>
        <v>2014</v>
      </c>
      <c r="F319" s="3">
        <f t="shared" si="38"/>
        <v>12</v>
      </c>
      <c r="G319" s="3">
        <f t="shared" si="39"/>
        <v>31</v>
      </c>
      <c r="H319" s="2">
        <v>19221000000</v>
      </c>
      <c r="I319" s="2">
        <v>14360000000</v>
      </c>
      <c r="J319" s="2">
        <v>2112000000</v>
      </c>
      <c r="K319" s="2">
        <v>754000000</v>
      </c>
      <c r="L319">
        <v>0</v>
      </c>
      <c r="M319" t="s">
        <v>3</v>
      </c>
      <c r="N319" t="s">
        <v>147</v>
      </c>
      <c r="O319" s="6">
        <f t="shared" si="32"/>
        <v>2866000000</v>
      </c>
      <c r="P319" s="6">
        <f t="shared" si="33"/>
        <v>4861000000</v>
      </c>
      <c r="Q319" s="6">
        <f t="shared" si="34"/>
        <v>1995000000</v>
      </c>
      <c r="R319" s="9">
        <f t="shared" si="35"/>
        <v>0.25290047344050781</v>
      </c>
      <c r="S319" s="9">
        <f t="shared" si="36"/>
        <v>0.10379272670516622</v>
      </c>
      <c r="AA319" s="7" t="s">
        <v>439</v>
      </c>
    </row>
    <row r="320" spans="1:27" ht="17" hidden="1" x14ac:dyDescent="0.3">
      <c r="A320">
        <v>344</v>
      </c>
      <c r="B320" t="s">
        <v>146</v>
      </c>
      <c r="C320" t="s">
        <v>6</v>
      </c>
      <c r="D320" s="47">
        <v>42369</v>
      </c>
      <c r="E320" s="3">
        <f t="shared" si="37"/>
        <v>2015</v>
      </c>
      <c r="F320" s="3">
        <f t="shared" si="38"/>
        <v>12</v>
      </c>
      <c r="G320" s="3">
        <f t="shared" si="39"/>
        <v>31</v>
      </c>
      <c r="H320" s="2">
        <v>19110000000</v>
      </c>
      <c r="I320" s="2">
        <v>14163000000</v>
      </c>
      <c r="J320" s="2">
        <v>2169000000</v>
      </c>
      <c r="K320" s="2">
        <v>735000000</v>
      </c>
      <c r="L320">
        <v>0</v>
      </c>
      <c r="M320" t="s">
        <v>3</v>
      </c>
      <c r="N320" t="s">
        <v>147</v>
      </c>
      <c r="O320" s="6">
        <f t="shared" si="32"/>
        <v>2904000000</v>
      </c>
      <c r="P320" s="6">
        <f t="shared" si="33"/>
        <v>4947000000</v>
      </c>
      <c r="Q320" s="6">
        <f t="shared" si="34"/>
        <v>2043000000</v>
      </c>
      <c r="R320" s="9">
        <f t="shared" si="35"/>
        <v>0.25886970172684454</v>
      </c>
      <c r="S320" s="9">
        <f t="shared" si="36"/>
        <v>0.10690737833594977</v>
      </c>
      <c r="AA320" s="7" t="s">
        <v>440</v>
      </c>
    </row>
    <row r="321" spans="1:27" ht="17" hidden="1" x14ac:dyDescent="0.3">
      <c r="A321">
        <v>345</v>
      </c>
      <c r="B321" t="s">
        <v>146</v>
      </c>
      <c r="C321" t="s">
        <v>7</v>
      </c>
      <c r="D321" s="47">
        <v>42735</v>
      </c>
      <c r="E321" s="3">
        <f t="shared" si="37"/>
        <v>2016</v>
      </c>
      <c r="F321" s="3">
        <f t="shared" si="38"/>
        <v>12</v>
      </c>
      <c r="G321" s="3">
        <f t="shared" si="39"/>
        <v>31</v>
      </c>
      <c r="H321" s="2">
        <v>17509000000</v>
      </c>
      <c r="I321" s="2">
        <v>13057000000</v>
      </c>
      <c r="J321" s="2">
        <v>2189000000</v>
      </c>
      <c r="K321" s="2">
        <v>636000000</v>
      </c>
      <c r="L321">
        <v>0</v>
      </c>
      <c r="M321" t="s">
        <v>3</v>
      </c>
      <c r="N321" t="s">
        <v>147</v>
      </c>
      <c r="O321" s="6">
        <f t="shared" si="32"/>
        <v>2825000000</v>
      </c>
      <c r="P321" s="6">
        <f t="shared" si="33"/>
        <v>4452000000</v>
      </c>
      <c r="Q321" s="6">
        <f t="shared" si="34"/>
        <v>1627000000</v>
      </c>
      <c r="R321" s="9">
        <f t="shared" si="35"/>
        <v>0.2542692329659032</v>
      </c>
      <c r="S321" s="9">
        <f t="shared" si="36"/>
        <v>9.2923639271231942E-2</v>
      </c>
      <c r="AA321" s="7" t="s">
        <v>441</v>
      </c>
    </row>
    <row r="322" spans="1:27" ht="17" hidden="1" x14ac:dyDescent="0.3">
      <c r="A322">
        <v>346</v>
      </c>
      <c r="B322" t="s">
        <v>148</v>
      </c>
      <c r="C322" t="s">
        <v>2</v>
      </c>
      <c r="D322" s="47">
        <v>41639</v>
      </c>
      <c r="E322" s="3">
        <f t="shared" si="37"/>
        <v>2013</v>
      </c>
      <c r="F322" s="3">
        <f t="shared" si="38"/>
        <v>12</v>
      </c>
      <c r="G322" s="3">
        <f t="shared" si="39"/>
        <v>31</v>
      </c>
      <c r="H322" s="2">
        <v>6566000000</v>
      </c>
      <c r="I322" s="2">
        <v>4562000000</v>
      </c>
      <c r="J322" s="2">
        <v>234000000</v>
      </c>
      <c r="K322">
        <v>0</v>
      </c>
      <c r="L322" s="2">
        <v>628000000</v>
      </c>
      <c r="M322" t="s">
        <v>32</v>
      </c>
      <c r="N322" t="s">
        <v>33</v>
      </c>
      <c r="O322" s="6">
        <f t="shared" si="32"/>
        <v>862000000</v>
      </c>
      <c r="P322" s="6">
        <f t="shared" si="33"/>
        <v>2004000000</v>
      </c>
      <c r="Q322" s="6">
        <f t="shared" si="34"/>
        <v>1142000000</v>
      </c>
      <c r="R322" s="9">
        <f t="shared" si="35"/>
        <v>0.30520865062442892</v>
      </c>
      <c r="S322" s="9">
        <f t="shared" si="36"/>
        <v>0.17392628693268353</v>
      </c>
      <c r="AA322" s="7" t="s">
        <v>442</v>
      </c>
    </row>
    <row r="323" spans="1:27" ht="17" hidden="1" x14ac:dyDescent="0.3">
      <c r="A323">
        <v>347</v>
      </c>
      <c r="B323" t="s">
        <v>148</v>
      </c>
      <c r="C323" t="s">
        <v>5</v>
      </c>
      <c r="D323" s="47">
        <v>42004</v>
      </c>
      <c r="E323" s="3">
        <f t="shared" si="37"/>
        <v>2014</v>
      </c>
      <c r="F323" s="3">
        <f t="shared" si="38"/>
        <v>12</v>
      </c>
      <c r="G323" s="3">
        <f t="shared" si="39"/>
        <v>31</v>
      </c>
      <c r="H323" s="2">
        <v>7179000000</v>
      </c>
      <c r="I323" s="2">
        <v>5090000000</v>
      </c>
      <c r="J323" s="2">
        <v>252000000</v>
      </c>
      <c r="K323">
        <v>0</v>
      </c>
      <c r="L323" s="2">
        <v>685000000</v>
      </c>
      <c r="M323" t="s">
        <v>32</v>
      </c>
      <c r="N323" t="s">
        <v>33</v>
      </c>
      <c r="O323" s="6">
        <f t="shared" si="32"/>
        <v>937000000</v>
      </c>
      <c r="P323" s="6">
        <f t="shared" si="33"/>
        <v>2089000000</v>
      </c>
      <c r="Q323" s="6">
        <f t="shared" si="34"/>
        <v>1152000000</v>
      </c>
      <c r="R323" s="9">
        <f t="shared" si="35"/>
        <v>0.29098760273018531</v>
      </c>
      <c r="S323" s="9">
        <f t="shared" si="36"/>
        <v>0.16046803175929794</v>
      </c>
      <c r="AA323" s="7" t="s">
        <v>443</v>
      </c>
    </row>
    <row r="324" spans="1:27" ht="17" hidden="1" x14ac:dyDescent="0.3">
      <c r="A324">
        <v>348</v>
      </c>
      <c r="B324" t="s">
        <v>148</v>
      </c>
      <c r="C324" t="s">
        <v>6</v>
      </c>
      <c r="D324" s="47">
        <v>42369</v>
      </c>
      <c r="E324" s="3">
        <f t="shared" si="37"/>
        <v>2015</v>
      </c>
      <c r="F324" s="3">
        <f t="shared" si="38"/>
        <v>12</v>
      </c>
      <c r="G324" s="3">
        <f t="shared" si="39"/>
        <v>31</v>
      </c>
      <c r="H324" s="2">
        <v>6456000000</v>
      </c>
      <c r="I324" s="2">
        <v>4281000000</v>
      </c>
      <c r="J324" s="2">
        <v>262000000</v>
      </c>
      <c r="K324">
        <v>0</v>
      </c>
      <c r="L324" s="2">
        <v>750000000</v>
      </c>
      <c r="M324" t="s">
        <v>32</v>
      </c>
      <c r="N324" t="s">
        <v>33</v>
      </c>
      <c r="O324" s="6">
        <f t="shared" ref="O324:O387" si="40">SUM(J324:L324)</f>
        <v>1012000000</v>
      </c>
      <c r="P324" s="6">
        <f t="shared" ref="P324:P387" si="41">H324-I324</f>
        <v>2175000000</v>
      </c>
      <c r="Q324" s="6">
        <f t="shared" ref="Q324:Q387" si="42">P324-SUM(J324:L324)</f>
        <v>1163000000</v>
      </c>
      <c r="R324" s="9">
        <f t="shared" ref="R324:R387" si="43">1-(I324/H324)</f>
        <v>0.33689591078066916</v>
      </c>
      <c r="S324" s="9">
        <f t="shared" ref="S324:S387" si="44">Q324/H324</f>
        <v>0.18014250309789342</v>
      </c>
      <c r="AA324" s="7" t="s">
        <v>444</v>
      </c>
    </row>
    <row r="325" spans="1:27" ht="17" hidden="1" x14ac:dyDescent="0.3">
      <c r="A325">
        <v>349</v>
      </c>
      <c r="B325" t="s">
        <v>148</v>
      </c>
      <c r="C325" t="s">
        <v>7</v>
      </c>
      <c r="D325" s="47">
        <v>42735</v>
      </c>
      <c r="E325" s="3">
        <f t="shared" ref="E325:E388" si="45">YEAR(D325)</f>
        <v>2016</v>
      </c>
      <c r="F325" s="3">
        <f t="shared" ref="F325:F388" si="46">MONTH(D325)</f>
        <v>12</v>
      </c>
      <c r="G325" s="3">
        <f t="shared" ref="G325:G388" si="47">DAY(D325)</f>
        <v>31</v>
      </c>
      <c r="H325" s="2">
        <v>6399000000</v>
      </c>
      <c r="I325" s="2">
        <v>4010000000</v>
      </c>
      <c r="J325" s="2">
        <v>281000000</v>
      </c>
      <c r="K325">
        <v>0</v>
      </c>
      <c r="L325" s="2">
        <v>811000000</v>
      </c>
      <c r="M325" t="s">
        <v>32</v>
      </c>
      <c r="N325" t="s">
        <v>33</v>
      </c>
      <c r="O325" s="6">
        <f t="shared" si="40"/>
        <v>1092000000</v>
      </c>
      <c r="P325" s="6">
        <f t="shared" si="41"/>
        <v>2389000000</v>
      </c>
      <c r="Q325" s="6">
        <f t="shared" si="42"/>
        <v>1297000000</v>
      </c>
      <c r="R325" s="9">
        <f t="shared" si="43"/>
        <v>0.37333958431004843</v>
      </c>
      <c r="S325" s="9">
        <f t="shared" si="44"/>
        <v>0.20268791998749805</v>
      </c>
      <c r="AA325" s="7" t="s">
        <v>445</v>
      </c>
    </row>
    <row r="326" spans="1:27" ht="17" hidden="1" x14ac:dyDescent="0.3">
      <c r="A326">
        <v>350</v>
      </c>
      <c r="B326" t="s">
        <v>149</v>
      </c>
      <c r="C326" t="s">
        <v>2</v>
      </c>
      <c r="D326" s="47">
        <v>41274</v>
      </c>
      <c r="E326" s="3">
        <f t="shared" si="45"/>
        <v>2012</v>
      </c>
      <c r="F326" s="3">
        <f t="shared" si="46"/>
        <v>12</v>
      </c>
      <c r="G326" s="3">
        <f t="shared" si="47"/>
        <v>31</v>
      </c>
      <c r="H326" s="2">
        <v>8110000000</v>
      </c>
      <c r="I326" s="2">
        <v>6781000000</v>
      </c>
      <c r="J326" s="2">
        <v>1105000000</v>
      </c>
      <c r="K326">
        <v>0</v>
      </c>
      <c r="L326" s="2">
        <v>88000000</v>
      </c>
      <c r="M326" t="s">
        <v>15</v>
      </c>
      <c r="N326" t="s">
        <v>71</v>
      </c>
      <c r="O326" s="6">
        <f t="shared" si="40"/>
        <v>1193000000</v>
      </c>
      <c r="P326" s="6">
        <f t="shared" si="41"/>
        <v>1329000000</v>
      </c>
      <c r="Q326" s="6">
        <f t="shared" si="42"/>
        <v>136000000</v>
      </c>
      <c r="R326" s="9">
        <f t="shared" si="43"/>
        <v>0.16387176325524044</v>
      </c>
      <c r="S326" s="9">
        <f t="shared" si="44"/>
        <v>1.6769420468557335E-2</v>
      </c>
      <c r="AA326" s="7" t="s">
        <v>446</v>
      </c>
    </row>
    <row r="327" spans="1:27" ht="17" hidden="1" x14ac:dyDescent="0.3">
      <c r="A327">
        <v>351</v>
      </c>
      <c r="B327" t="s">
        <v>149</v>
      </c>
      <c r="C327" t="s">
        <v>5</v>
      </c>
      <c r="D327" s="47">
        <v>41639</v>
      </c>
      <c r="E327" s="3">
        <f t="shared" si="45"/>
        <v>2013</v>
      </c>
      <c r="F327" s="3">
        <f t="shared" si="46"/>
        <v>12</v>
      </c>
      <c r="G327" s="3">
        <f t="shared" si="47"/>
        <v>31</v>
      </c>
      <c r="H327" s="2">
        <v>10863000000</v>
      </c>
      <c r="I327" s="2">
        <v>8995000000</v>
      </c>
      <c r="J327" s="2">
        <v>1264000000</v>
      </c>
      <c r="K327">
        <v>0</v>
      </c>
      <c r="L327" s="2">
        <v>327000000</v>
      </c>
      <c r="M327" t="s">
        <v>15</v>
      </c>
      <c r="N327" t="s">
        <v>71</v>
      </c>
      <c r="O327" s="6">
        <f t="shared" si="40"/>
        <v>1591000000</v>
      </c>
      <c r="P327" s="6">
        <f t="shared" si="41"/>
        <v>1868000000</v>
      </c>
      <c r="Q327" s="6">
        <f t="shared" si="42"/>
        <v>277000000</v>
      </c>
      <c r="R327" s="9">
        <f t="shared" si="43"/>
        <v>0.17195986375770966</v>
      </c>
      <c r="S327" s="9">
        <f t="shared" si="44"/>
        <v>2.5499401638589707E-2</v>
      </c>
      <c r="AA327" s="7" t="s">
        <v>447</v>
      </c>
    </row>
    <row r="328" spans="1:27" ht="17" hidden="1" x14ac:dyDescent="0.3">
      <c r="A328">
        <v>352</v>
      </c>
      <c r="B328" t="s">
        <v>149</v>
      </c>
      <c r="C328" t="s">
        <v>6</v>
      </c>
      <c r="D328" s="47">
        <v>42004</v>
      </c>
      <c r="E328" s="3">
        <f t="shared" si="45"/>
        <v>2014</v>
      </c>
      <c r="F328" s="3">
        <f t="shared" si="46"/>
        <v>12</v>
      </c>
      <c r="G328" s="3">
        <f t="shared" si="47"/>
        <v>31</v>
      </c>
      <c r="H328" s="2">
        <v>16560000000</v>
      </c>
      <c r="I328" s="2">
        <v>12678000000</v>
      </c>
      <c r="J328" s="2">
        <v>2012000000</v>
      </c>
      <c r="K328">
        <v>0</v>
      </c>
      <c r="L328" s="2">
        <v>1406000000</v>
      </c>
      <c r="M328" t="s">
        <v>15</v>
      </c>
      <c r="N328" t="s">
        <v>71</v>
      </c>
      <c r="O328" s="6">
        <f t="shared" si="40"/>
        <v>3418000000</v>
      </c>
      <c r="P328" s="6">
        <f t="shared" si="41"/>
        <v>3882000000</v>
      </c>
      <c r="Q328" s="6">
        <f t="shared" si="42"/>
        <v>464000000</v>
      </c>
      <c r="R328" s="9">
        <f t="shared" si="43"/>
        <v>0.23442028985507246</v>
      </c>
      <c r="S328" s="9">
        <f t="shared" si="44"/>
        <v>2.8019323671497585E-2</v>
      </c>
      <c r="AA328" s="7" t="s">
        <v>448</v>
      </c>
    </row>
    <row r="329" spans="1:27" ht="17" hidden="1" x14ac:dyDescent="0.3">
      <c r="A329">
        <v>353</v>
      </c>
      <c r="B329" t="s">
        <v>149</v>
      </c>
      <c r="C329" t="s">
        <v>7</v>
      </c>
      <c r="D329" s="47">
        <v>42369</v>
      </c>
      <c r="E329" s="3">
        <f t="shared" si="45"/>
        <v>2015</v>
      </c>
      <c r="F329" s="3">
        <f t="shared" si="46"/>
        <v>12</v>
      </c>
      <c r="G329" s="3">
        <f t="shared" si="47"/>
        <v>31</v>
      </c>
      <c r="H329" s="2">
        <v>22760000000</v>
      </c>
      <c r="I329" s="2">
        <v>17242000000</v>
      </c>
      <c r="J329" s="2">
        <v>2977000000</v>
      </c>
      <c r="K329">
        <v>0</v>
      </c>
      <c r="L329" s="2">
        <v>1836000000</v>
      </c>
      <c r="M329" t="s">
        <v>15</v>
      </c>
      <c r="N329" t="s">
        <v>71</v>
      </c>
      <c r="O329" s="6">
        <f t="shared" si="40"/>
        <v>4813000000</v>
      </c>
      <c r="P329" s="6">
        <f t="shared" si="41"/>
        <v>5518000000</v>
      </c>
      <c r="Q329" s="6">
        <f t="shared" si="42"/>
        <v>705000000</v>
      </c>
      <c r="R329" s="9">
        <f t="shared" si="43"/>
        <v>0.24244288224956068</v>
      </c>
      <c r="S329" s="9">
        <f t="shared" si="44"/>
        <v>3.0975395430579963E-2</v>
      </c>
      <c r="AA329" s="7" t="s">
        <v>449</v>
      </c>
    </row>
    <row r="330" spans="1:27" ht="17" hidden="1" x14ac:dyDescent="0.3">
      <c r="A330">
        <v>354</v>
      </c>
      <c r="B330" t="s">
        <v>150</v>
      </c>
      <c r="C330" t="s">
        <v>2</v>
      </c>
      <c r="D330" s="47">
        <v>41274</v>
      </c>
      <c r="E330" s="3">
        <f t="shared" si="45"/>
        <v>2012</v>
      </c>
      <c r="F330" s="3">
        <f t="shared" si="46"/>
        <v>12</v>
      </c>
      <c r="G330" s="3">
        <f t="shared" si="47"/>
        <v>31</v>
      </c>
      <c r="H330" s="2">
        <v>7452000000</v>
      </c>
      <c r="I330" s="2">
        <v>4747000000</v>
      </c>
      <c r="J330" s="2">
        <v>365000000</v>
      </c>
      <c r="K330">
        <v>0</v>
      </c>
      <c r="L330" s="2">
        <v>1050000000</v>
      </c>
      <c r="M330" t="s">
        <v>32</v>
      </c>
      <c r="N330" t="s">
        <v>33</v>
      </c>
      <c r="O330" s="6">
        <f t="shared" si="40"/>
        <v>1415000000</v>
      </c>
      <c r="P330" s="6">
        <f t="shared" si="41"/>
        <v>2705000000</v>
      </c>
      <c r="Q330" s="6">
        <f t="shared" si="42"/>
        <v>1290000000</v>
      </c>
      <c r="R330" s="9">
        <f t="shared" si="43"/>
        <v>0.36298980139559844</v>
      </c>
      <c r="S330" s="9">
        <f t="shared" si="44"/>
        <v>0.17310789049919484</v>
      </c>
      <c r="AA330" s="7" t="s">
        <v>450</v>
      </c>
    </row>
    <row r="331" spans="1:27" ht="17" hidden="1" x14ac:dyDescent="0.3">
      <c r="A331">
        <v>355</v>
      </c>
      <c r="B331" t="s">
        <v>150</v>
      </c>
      <c r="C331" t="s">
        <v>5</v>
      </c>
      <c r="D331" s="47">
        <v>41639</v>
      </c>
      <c r="E331" s="3">
        <f t="shared" si="45"/>
        <v>2013</v>
      </c>
      <c r="F331" s="3">
        <f t="shared" si="46"/>
        <v>12</v>
      </c>
      <c r="G331" s="3">
        <f t="shared" si="47"/>
        <v>31</v>
      </c>
      <c r="H331" s="2">
        <v>8106000000</v>
      </c>
      <c r="I331" s="2">
        <v>5755000000</v>
      </c>
      <c r="J331" s="2">
        <v>387000000</v>
      </c>
      <c r="K331">
        <v>0</v>
      </c>
      <c r="L331" s="2">
        <v>954000000</v>
      </c>
      <c r="M331" t="s">
        <v>32</v>
      </c>
      <c r="N331" t="s">
        <v>33</v>
      </c>
      <c r="O331" s="6">
        <f t="shared" si="40"/>
        <v>1341000000</v>
      </c>
      <c r="P331" s="6">
        <f t="shared" si="41"/>
        <v>2351000000</v>
      </c>
      <c r="Q331" s="6">
        <f t="shared" si="42"/>
        <v>1010000000</v>
      </c>
      <c r="R331" s="9">
        <f t="shared" si="43"/>
        <v>0.29003207500616823</v>
      </c>
      <c r="S331" s="9">
        <f t="shared" si="44"/>
        <v>0.12459906242289662</v>
      </c>
      <c r="AA331" s="7" t="s">
        <v>451</v>
      </c>
    </row>
    <row r="332" spans="1:27" ht="17" hidden="1" x14ac:dyDescent="0.3">
      <c r="A332">
        <v>356</v>
      </c>
      <c r="B332" t="s">
        <v>150</v>
      </c>
      <c r="C332" t="s">
        <v>6</v>
      </c>
      <c r="D332" s="47">
        <v>42004</v>
      </c>
      <c r="E332" s="3">
        <f t="shared" si="45"/>
        <v>2014</v>
      </c>
      <c r="F332" s="3">
        <f t="shared" si="46"/>
        <v>12</v>
      </c>
      <c r="G332" s="3">
        <f t="shared" si="47"/>
        <v>31</v>
      </c>
      <c r="H332" s="2">
        <v>9226000000</v>
      </c>
      <c r="I332" s="2">
        <v>6890000000</v>
      </c>
      <c r="J332" s="2">
        <v>388000000</v>
      </c>
      <c r="K332">
        <v>0</v>
      </c>
      <c r="L332" s="2">
        <v>1013000000</v>
      </c>
      <c r="M332" t="s">
        <v>32</v>
      </c>
      <c r="N332" t="s">
        <v>33</v>
      </c>
      <c r="O332" s="6">
        <f t="shared" si="40"/>
        <v>1401000000</v>
      </c>
      <c r="P332" s="6">
        <f t="shared" si="41"/>
        <v>2336000000</v>
      </c>
      <c r="Q332" s="6">
        <f t="shared" si="42"/>
        <v>935000000</v>
      </c>
      <c r="R332" s="9">
        <f t="shared" si="43"/>
        <v>0.2531974853674398</v>
      </c>
      <c r="S332" s="9">
        <f t="shared" si="44"/>
        <v>0.10134402774766962</v>
      </c>
      <c r="AA332" s="7" t="s">
        <v>453</v>
      </c>
    </row>
    <row r="333" spans="1:27" ht="17" hidden="1" x14ac:dyDescent="0.3">
      <c r="A333">
        <v>357</v>
      </c>
      <c r="B333" t="s">
        <v>150</v>
      </c>
      <c r="C333" t="s">
        <v>7</v>
      </c>
      <c r="D333" s="47">
        <v>42369</v>
      </c>
      <c r="E333" s="3">
        <f t="shared" si="45"/>
        <v>2015</v>
      </c>
      <c r="F333" s="3">
        <f t="shared" si="46"/>
        <v>12</v>
      </c>
      <c r="G333" s="3">
        <f t="shared" si="47"/>
        <v>31</v>
      </c>
      <c r="H333" s="2">
        <v>7386000000</v>
      </c>
      <c r="I333" s="2">
        <v>5109000000</v>
      </c>
      <c r="J333" s="2">
        <v>374000000</v>
      </c>
      <c r="K333">
        <v>0</v>
      </c>
      <c r="L333" s="2">
        <v>970000000</v>
      </c>
      <c r="M333" t="s">
        <v>32</v>
      </c>
      <c r="N333" t="s">
        <v>33</v>
      </c>
      <c r="O333" s="6">
        <f t="shared" si="40"/>
        <v>1344000000</v>
      </c>
      <c r="P333" s="6">
        <f t="shared" si="41"/>
        <v>2277000000</v>
      </c>
      <c r="Q333" s="6">
        <f t="shared" si="42"/>
        <v>933000000</v>
      </c>
      <c r="R333" s="9">
        <f t="shared" si="43"/>
        <v>0.3082859463850528</v>
      </c>
      <c r="S333" s="9">
        <f t="shared" si="44"/>
        <v>0.12632006498781478</v>
      </c>
      <c r="AA333" s="7" t="s">
        <v>454</v>
      </c>
    </row>
    <row r="334" spans="1:27" ht="17" hidden="1" x14ac:dyDescent="0.3">
      <c r="A334">
        <v>358</v>
      </c>
      <c r="B334" t="s">
        <v>151</v>
      </c>
      <c r="C334" t="s">
        <v>2</v>
      </c>
      <c r="D334" s="47">
        <v>41274</v>
      </c>
      <c r="E334" s="3">
        <f t="shared" si="45"/>
        <v>2012</v>
      </c>
      <c r="F334" s="3">
        <f t="shared" si="46"/>
        <v>12</v>
      </c>
      <c r="G334" s="3">
        <f t="shared" si="47"/>
        <v>31</v>
      </c>
      <c r="H334" s="2">
        <v>23771000000</v>
      </c>
      <c r="I334" s="2">
        <v>1403000000</v>
      </c>
      <c r="J334" s="2">
        <v>11188000000</v>
      </c>
      <c r="K334">
        <v>0</v>
      </c>
      <c r="L334" s="2">
        <v>5024000000</v>
      </c>
      <c r="M334" t="s">
        <v>37</v>
      </c>
      <c r="N334" t="s">
        <v>90</v>
      </c>
      <c r="O334" s="6">
        <f t="shared" si="40"/>
        <v>16212000000</v>
      </c>
      <c r="P334" s="6">
        <f t="shared" si="41"/>
        <v>22368000000</v>
      </c>
      <c r="Q334" s="6">
        <f t="shared" si="42"/>
        <v>6156000000</v>
      </c>
      <c r="R334" s="9">
        <f t="shared" si="43"/>
        <v>0.94097850321820709</v>
      </c>
      <c r="S334" s="9">
        <f t="shared" si="44"/>
        <v>0.25897101510243575</v>
      </c>
      <c r="AA334" s="7" t="s">
        <v>455</v>
      </c>
    </row>
    <row r="335" spans="1:27" ht="17" hidden="1" x14ac:dyDescent="0.3">
      <c r="A335">
        <v>359</v>
      </c>
      <c r="B335" t="s">
        <v>151</v>
      </c>
      <c r="C335" t="s">
        <v>5</v>
      </c>
      <c r="D335" s="47">
        <v>41639</v>
      </c>
      <c r="E335" s="3">
        <f t="shared" si="45"/>
        <v>2013</v>
      </c>
      <c r="F335" s="3">
        <f t="shared" si="46"/>
        <v>12</v>
      </c>
      <c r="G335" s="3">
        <f t="shared" si="47"/>
        <v>31</v>
      </c>
      <c r="H335" s="2">
        <v>24176000000</v>
      </c>
      <c r="I335" s="2">
        <v>1241000000</v>
      </c>
      <c r="J335" s="2">
        <v>11682000000</v>
      </c>
      <c r="K335">
        <v>0</v>
      </c>
      <c r="L335" s="2">
        <v>4124000000</v>
      </c>
      <c r="M335" t="s">
        <v>37</v>
      </c>
      <c r="N335" t="s">
        <v>90</v>
      </c>
      <c r="O335" s="6">
        <f t="shared" si="40"/>
        <v>15806000000</v>
      </c>
      <c r="P335" s="6">
        <f t="shared" si="41"/>
        <v>22935000000</v>
      </c>
      <c r="Q335" s="6">
        <f t="shared" si="42"/>
        <v>7129000000</v>
      </c>
      <c r="R335" s="9">
        <f t="shared" si="43"/>
        <v>0.948668100595632</v>
      </c>
      <c r="S335" s="9">
        <f t="shared" si="44"/>
        <v>0.29487921906022502</v>
      </c>
      <c r="AA335" s="7" t="s">
        <v>456</v>
      </c>
    </row>
    <row r="336" spans="1:27" ht="17" hidden="1" x14ac:dyDescent="0.3">
      <c r="A336">
        <v>360</v>
      </c>
      <c r="B336" t="s">
        <v>151</v>
      </c>
      <c r="C336" t="s">
        <v>6</v>
      </c>
      <c r="D336" s="47">
        <v>42004</v>
      </c>
      <c r="E336" s="3">
        <f t="shared" si="45"/>
        <v>2014</v>
      </c>
      <c r="F336" s="3">
        <f t="shared" si="46"/>
        <v>12</v>
      </c>
      <c r="G336" s="3">
        <f t="shared" si="47"/>
        <v>31</v>
      </c>
      <c r="H336" s="2">
        <v>23869000000</v>
      </c>
      <c r="I336" s="2">
        <v>1088000000</v>
      </c>
      <c r="J336" s="2">
        <v>11648000000</v>
      </c>
      <c r="K336">
        <v>0</v>
      </c>
      <c r="L336" s="2">
        <v>4073000000</v>
      </c>
      <c r="M336" t="s">
        <v>37</v>
      </c>
      <c r="N336" t="s">
        <v>90</v>
      </c>
      <c r="O336" s="6">
        <f t="shared" si="40"/>
        <v>15721000000</v>
      </c>
      <c r="P336" s="6">
        <f t="shared" si="41"/>
        <v>22781000000</v>
      </c>
      <c r="Q336" s="6">
        <f t="shared" si="42"/>
        <v>7060000000</v>
      </c>
      <c r="R336" s="9">
        <f t="shared" si="43"/>
        <v>0.95441786417529018</v>
      </c>
      <c r="S336" s="9">
        <f t="shared" si="44"/>
        <v>0.29578113871548872</v>
      </c>
      <c r="AA336" s="7" t="s">
        <v>457</v>
      </c>
    </row>
    <row r="337" spans="1:27" ht="17" hidden="1" x14ac:dyDescent="0.3">
      <c r="A337">
        <v>361</v>
      </c>
      <c r="B337" t="s">
        <v>151</v>
      </c>
      <c r="C337" t="s">
        <v>7</v>
      </c>
      <c r="D337" s="47">
        <v>42369</v>
      </c>
      <c r="E337" s="3">
        <f t="shared" si="45"/>
        <v>2015</v>
      </c>
      <c r="F337" s="3">
        <f t="shared" si="46"/>
        <v>12</v>
      </c>
      <c r="G337" s="3">
        <f t="shared" si="47"/>
        <v>31</v>
      </c>
      <c r="H337" s="2">
        <v>25038000000</v>
      </c>
      <c r="I337" s="2">
        <v>1091000000</v>
      </c>
      <c r="J337" s="2">
        <v>12566000000</v>
      </c>
      <c r="K337">
        <v>0</v>
      </c>
      <c r="L337" s="2">
        <v>4966000000</v>
      </c>
      <c r="M337" t="s">
        <v>37</v>
      </c>
      <c r="N337" t="s">
        <v>90</v>
      </c>
      <c r="O337" s="6">
        <f t="shared" si="40"/>
        <v>17532000000</v>
      </c>
      <c r="P337" s="6">
        <f t="shared" si="41"/>
        <v>23947000000</v>
      </c>
      <c r="Q337" s="6">
        <f t="shared" si="42"/>
        <v>6415000000</v>
      </c>
      <c r="R337" s="9">
        <f t="shared" si="43"/>
        <v>0.95642623212716671</v>
      </c>
      <c r="S337" s="9">
        <f t="shared" si="44"/>
        <v>0.2562105599488777</v>
      </c>
      <c r="AA337" s="7" t="s">
        <v>458</v>
      </c>
    </row>
    <row r="338" spans="1:27" ht="17" hidden="1" x14ac:dyDescent="0.3">
      <c r="A338">
        <v>362</v>
      </c>
      <c r="B338" t="s">
        <v>152</v>
      </c>
      <c r="C338" t="s">
        <v>2</v>
      </c>
      <c r="D338" s="47">
        <v>41274</v>
      </c>
      <c r="E338" s="3">
        <f t="shared" si="45"/>
        <v>2012</v>
      </c>
      <c r="F338" s="3">
        <f t="shared" si="46"/>
        <v>12</v>
      </c>
      <c r="G338" s="3">
        <f t="shared" si="47"/>
        <v>31</v>
      </c>
      <c r="H338" s="2">
        <v>1204546000</v>
      </c>
      <c r="I338" s="2">
        <v>290054000</v>
      </c>
      <c r="J338" s="2">
        <v>170113000</v>
      </c>
      <c r="K338">
        <v>0</v>
      </c>
      <c r="L338" s="2">
        <v>451405000</v>
      </c>
      <c r="M338" t="s">
        <v>73</v>
      </c>
      <c r="N338" t="s">
        <v>74</v>
      </c>
      <c r="O338" s="6">
        <f t="shared" si="40"/>
        <v>621518000</v>
      </c>
      <c r="P338" s="6">
        <f t="shared" si="41"/>
        <v>914492000</v>
      </c>
      <c r="Q338" s="6">
        <f t="shared" si="42"/>
        <v>292974000</v>
      </c>
      <c r="R338" s="9">
        <f t="shared" si="43"/>
        <v>0.75920056187144369</v>
      </c>
      <c r="S338" s="9">
        <f t="shared" si="44"/>
        <v>0.2432235879742243</v>
      </c>
      <c r="AA338" s="7" t="s">
        <v>459</v>
      </c>
    </row>
    <row r="339" spans="1:27" ht="17" hidden="1" x14ac:dyDescent="0.3">
      <c r="A339">
        <v>363</v>
      </c>
      <c r="B339" t="s">
        <v>152</v>
      </c>
      <c r="C339" t="s">
        <v>5</v>
      </c>
      <c r="D339" s="47">
        <v>41639</v>
      </c>
      <c r="E339" s="3">
        <f t="shared" si="45"/>
        <v>2013</v>
      </c>
      <c r="F339" s="3">
        <f t="shared" si="46"/>
        <v>12</v>
      </c>
      <c r="G339" s="3">
        <f t="shared" si="47"/>
        <v>31</v>
      </c>
      <c r="H339" s="2">
        <v>1746278000</v>
      </c>
      <c r="I339" s="2">
        <v>400281000</v>
      </c>
      <c r="J339" s="2">
        <v>147651000</v>
      </c>
      <c r="K339">
        <v>0</v>
      </c>
      <c r="L339" s="2">
        <v>651052000</v>
      </c>
      <c r="M339" t="s">
        <v>73</v>
      </c>
      <c r="N339" t="s">
        <v>74</v>
      </c>
      <c r="O339" s="6">
        <f t="shared" si="40"/>
        <v>798703000</v>
      </c>
      <c r="P339" s="6">
        <f t="shared" si="41"/>
        <v>1345997000</v>
      </c>
      <c r="Q339" s="6">
        <f t="shared" si="42"/>
        <v>547294000</v>
      </c>
      <c r="R339" s="9">
        <f t="shared" si="43"/>
        <v>0.77078048283263034</v>
      </c>
      <c r="S339" s="9">
        <f t="shared" si="44"/>
        <v>0.31340599835764982</v>
      </c>
      <c r="AA339" s="7" t="s">
        <v>460</v>
      </c>
    </row>
    <row r="340" spans="1:27" ht="17" hidden="1" x14ac:dyDescent="0.3">
      <c r="A340">
        <v>364</v>
      </c>
      <c r="B340" t="s">
        <v>152</v>
      </c>
      <c r="C340" t="s">
        <v>6</v>
      </c>
      <c r="D340" s="47">
        <v>42004</v>
      </c>
      <c r="E340" s="3">
        <f t="shared" si="45"/>
        <v>2014</v>
      </c>
      <c r="F340" s="3">
        <f t="shared" si="46"/>
        <v>12</v>
      </c>
      <c r="G340" s="3">
        <f t="shared" si="47"/>
        <v>31</v>
      </c>
      <c r="H340" s="2">
        <v>2173011000</v>
      </c>
      <c r="I340" s="2">
        <v>524880000</v>
      </c>
      <c r="J340" s="2">
        <v>129602000</v>
      </c>
      <c r="K340">
        <v>0</v>
      </c>
      <c r="L340" s="2">
        <v>632760000</v>
      </c>
      <c r="M340" t="s">
        <v>73</v>
      </c>
      <c r="N340" t="s">
        <v>74</v>
      </c>
      <c r="O340" s="6">
        <f t="shared" si="40"/>
        <v>762362000</v>
      </c>
      <c r="P340" s="6">
        <f t="shared" si="41"/>
        <v>1648131000</v>
      </c>
      <c r="Q340" s="6">
        <f t="shared" si="42"/>
        <v>885769000</v>
      </c>
      <c r="R340" s="9">
        <f t="shared" si="43"/>
        <v>0.75845497330662381</v>
      </c>
      <c r="S340" s="9">
        <f t="shared" si="44"/>
        <v>0.40762287903742778</v>
      </c>
      <c r="AA340" s="7" t="s">
        <v>461</v>
      </c>
    </row>
    <row r="341" spans="1:27" ht="17" hidden="1" x14ac:dyDescent="0.3">
      <c r="A341">
        <v>365</v>
      </c>
      <c r="B341" t="s">
        <v>152</v>
      </c>
      <c r="C341" t="s">
        <v>7</v>
      </c>
      <c r="D341" s="47">
        <v>42369</v>
      </c>
      <c r="E341" s="3">
        <f t="shared" si="45"/>
        <v>2015</v>
      </c>
      <c r="F341" s="3">
        <f t="shared" si="46"/>
        <v>12</v>
      </c>
      <c r="G341" s="3">
        <f t="shared" si="47"/>
        <v>31</v>
      </c>
      <c r="H341" s="2">
        <v>1357150000</v>
      </c>
      <c r="I341" s="2">
        <v>580994000</v>
      </c>
      <c r="J341" s="2">
        <v>112253000</v>
      </c>
      <c r="K341">
        <v>0</v>
      </c>
      <c r="L341" s="2">
        <v>622211000</v>
      </c>
      <c r="M341" t="s">
        <v>73</v>
      </c>
      <c r="N341" t="s">
        <v>74</v>
      </c>
      <c r="O341" s="6">
        <f t="shared" si="40"/>
        <v>734464000</v>
      </c>
      <c r="P341" s="6">
        <f t="shared" si="41"/>
        <v>776156000</v>
      </c>
      <c r="Q341" s="6">
        <f t="shared" si="42"/>
        <v>41692000</v>
      </c>
      <c r="R341" s="9">
        <f t="shared" si="43"/>
        <v>0.57190141104520498</v>
      </c>
      <c r="S341" s="9">
        <f t="shared" si="44"/>
        <v>3.0720259367055962E-2</v>
      </c>
      <c r="AA341" s="7" t="s">
        <v>462</v>
      </c>
    </row>
    <row r="342" spans="1:27" ht="17" hidden="1" x14ac:dyDescent="0.3">
      <c r="A342">
        <v>366</v>
      </c>
      <c r="B342" t="s">
        <v>153</v>
      </c>
      <c r="C342" t="s">
        <v>2</v>
      </c>
      <c r="D342" s="47">
        <v>41547</v>
      </c>
      <c r="E342" s="3">
        <f t="shared" si="45"/>
        <v>2013</v>
      </c>
      <c r="F342" s="3">
        <f t="shared" si="46"/>
        <v>9</v>
      </c>
      <c r="G342" s="3">
        <f t="shared" si="47"/>
        <v>30</v>
      </c>
      <c r="H342" s="2">
        <v>4474000000</v>
      </c>
      <c r="I342" s="2">
        <v>3103000000</v>
      </c>
      <c r="J342" s="2">
        <v>495000000</v>
      </c>
      <c r="K342">
        <v>0</v>
      </c>
      <c r="L342">
        <v>0</v>
      </c>
      <c r="M342" t="s">
        <v>3</v>
      </c>
      <c r="N342" t="s">
        <v>154</v>
      </c>
      <c r="O342" s="6">
        <f t="shared" si="40"/>
        <v>495000000</v>
      </c>
      <c r="P342" s="6">
        <f t="shared" si="41"/>
        <v>1371000000</v>
      </c>
      <c r="Q342" s="6">
        <f t="shared" si="42"/>
        <v>876000000</v>
      </c>
      <c r="R342" s="9">
        <f t="shared" si="43"/>
        <v>0.3064371926687528</v>
      </c>
      <c r="S342" s="9">
        <f t="shared" si="44"/>
        <v>0.19579794367456416</v>
      </c>
      <c r="AA342" s="7" t="s">
        <v>463</v>
      </c>
    </row>
    <row r="343" spans="1:27" ht="17" hidden="1" x14ac:dyDescent="0.3">
      <c r="A343">
        <v>367</v>
      </c>
      <c r="B343" t="s">
        <v>153</v>
      </c>
      <c r="C343" t="s">
        <v>5</v>
      </c>
      <c r="D343" s="47">
        <v>41912</v>
      </c>
      <c r="E343" s="3">
        <f t="shared" si="45"/>
        <v>2014</v>
      </c>
      <c r="F343" s="3">
        <f t="shared" si="46"/>
        <v>9</v>
      </c>
      <c r="G343" s="3">
        <f t="shared" si="47"/>
        <v>30</v>
      </c>
      <c r="H343" s="2">
        <v>4979000000</v>
      </c>
      <c r="I343" s="2">
        <v>3469000000</v>
      </c>
      <c r="J343" s="2">
        <v>594000000</v>
      </c>
      <c r="K343">
        <v>0</v>
      </c>
      <c r="L343">
        <v>0</v>
      </c>
      <c r="M343" t="s">
        <v>3</v>
      </c>
      <c r="N343" t="s">
        <v>154</v>
      </c>
      <c r="O343" s="6">
        <f t="shared" si="40"/>
        <v>594000000</v>
      </c>
      <c r="P343" s="6">
        <f t="shared" si="41"/>
        <v>1510000000</v>
      </c>
      <c r="Q343" s="6">
        <f t="shared" si="42"/>
        <v>916000000</v>
      </c>
      <c r="R343" s="9">
        <f t="shared" si="43"/>
        <v>0.30327374974894561</v>
      </c>
      <c r="S343" s="9">
        <f t="shared" si="44"/>
        <v>0.18397268527816832</v>
      </c>
      <c r="AA343" s="7" t="s">
        <v>464</v>
      </c>
    </row>
    <row r="344" spans="1:27" ht="17" hidden="1" x14ac:dyDescent="0.3">
      <c r="A344">
        <v>368</v>
      </c>
      <c r="B344" t="s">
        <v>153</v>
      </c>
      <c r="C344" t="s">
        <v>6</v>
      </c>
      <c r="D344" s="47">
        <v>42277</v>
      </c>
      <c r="E344" s="3">
        <f t="shared" si="45"/>
        <v>2015</v>
      </c>
      <c r="F344" s="3">
        <f t="shared" si="46"/>
        <v>9</v>
      </c>
      <c r="G344" s="3">
        <f t="shared" si="47"/>
        <v>30</v>
      </c>
      <c r="H344" s="2">
        <v>5244000000</v>
      </c>
      <c r="I344" s="2">
        <v>3630000000</v>
      </c>
      <c r="J344" s="2">
        <v>606000000</v>
      </c>
      <c r="K344">
        <v>0</v>
      </c>
      <c r="L344">
        <v>0</v>
      </c>
      <c r="M344" t="s">
        <v>3</v>
      </c>
      <c r="N344" t="s">
        <v>154</v>
      </c>
      <c r="O344" s="6">
        <f t="shared" si="40"/>
        <v>606000000</v>
      </c>
      <c r="P344" s="6">
        <f t="shared" si="41"/>
        <v>1614000000</v>
      </c>
      <c r="Q344" s="6">
        <f t="shared" si="42"/>
        <v>1008000000</v>
      </c>
      <c r="R344" s="9">
        <f t="shared" si="43"/>
        <v>0.30778032036613268</v>
      </c>
      <c r="S344" s="9">
        <f t="shared" si="44"/>
        <v>0.19221967963386727</v>
      </c>
      <c r="AA344" s="7" t="s">
        <v>465</v>
      </c>
    </row>
    <row r="345" spans="1:27" ht="17" hidden="1" x14ac:dyDescent="0.3">
      <c r="A345">
        <v>369</v>
      </c>
      <c r="B345" t="s">
        <v>153</v>
      </c>
      <c r="C345" t="s">
        <v>7</v>
      </c>
      <c r="D345" s="47">
        <v>42643</v>
      </c>
      <c r="E345" s="3">
        <f t="shared" si="45"/>
        <v>2016</v>
      </c>
      <c r="F345" s="3">
        <f t="shared" si="46"/>
        <v>9</v>
      </c>
      <c r="G345" s="3">
        <f t="shared" si="47"/>
        <v>30</v>
      </c>
      <c r="H345" s="2">
        <v>5259000000</v>
      </c>
      <c r="I345" s="2">
        <v>3642000000</v>
      </c>
      <c r="J345" s="2">
        <v>638000000</v>
      </c>
      <c r="K345">
        <v>0</v>
      </c>
      <c r="L345">
        <v>0</v>
      </c>
      <c r="M345" t="s">
        <v>3</v>
      </c>
      <c r="N345" t="s">
        <v>154</v>
      </c>
      <c r="O345" s="6">
        <f t="shared" si="40"/>
        <v>638000000</v>
      </c>
      <c r="P345" s="6">
        <f t="shared" si="41"/>
        <v>1617000000</v>
      </c>
      <c r="Q345" s="6">
        <f t="shared" si="42"/>
        <v>979000000</v>
      </c>
      <c r="R345" s="9">
        <f t="shared" si="43"/>
        <v>0.30747290359383916</v>
      </c>
      <c r="S345" s="9">
        <f t="shared" si="44"/>
        <v>0.18615706408062369</v>
      </c>
      <c r="AA345" s="7" t="s">
        <v>466</v>
      </c>
    </row>
    <row r="346" spans="1:27" ht="17" hidden="1" x14ac:dyDescent="0.3">
      <c r="A346">
        <v>370</v>
      </c>
      <c r="B346" t="s">
        <v>155</v>
      </c>
      <c r="C346" t="s">
        <v>2</v>
      </c>
      <c r="D346" s="47">
        <v>41578</v>
      </c>
      <c r="E346" s="3">
        <f t="shared" si="45"/>
        <v>2013</v>
      </c>
      <c r="F346" s="3">
        <f t="shared" si="46"/>
        <v>10</v>
      </c>
      <c r="G346" s="3">
        <f t="shared" si="47"/>
        <v>31</v>
      </c>
      <c r="H346" s="2">
        <v>1587725000</v>
      </c>
      <c r="I346" s="2">
        <v>560917000</v>
      </c>
      <c r="J346" s="2">
        <v>610735000</v>
      </c>
      <c r="K346" s="2">
        <v>58827000</v>
      </c>
      <c r="L346" s="2">
        <v>30239000</v>
      </c>
      <c r="M346" t="s">
        <v>15</v>
      </c>
      <c r="N346" t="s">
        <v>156</v>
      </c>
      <c r="O346" s="6">
        <f t="shared" si="40"/>
        <v>699801000</v>
      </c>
      <c r="P346" s="6">
        <f t="shared" si="41"/>
        <v>1026808000</v>
      </c>
      <c r="Q346" s="6">
        <f t="shared" si="42"/>
        <v>327007000</v>
      </c>
      <c r="R346" s="9">
        <f t="shared" si="43"/>
        <v>0.64671652836605831</v>
      </c>
      <c r="S346" s="9">
        <f t="shared" si="44"/>
        <v>0.20595947031129447</v>
      </c>
      <c r="AA346" s="7" t="s">
        <v>467</v>
      </c>
    </row>
    <row r="347" spans="1:27" ht="17" hidden="1" x14ac:dyDescent="0.3">
      <c r="A347">
        <v>371</v>
      </c>
      <c r="B347" t="s">
        <v>155</v>
      </c>
      <c r="C347" t="s">
        <v>5</v>
      </c>
      <c r="D347" s="47">
        <v>41943</v>
      </c>
      <c r="E347" s="3">
        <f t="shared" si="45"/>
        <v>2014</v>
      </c>
      <c r="F347" s="3">
        <f t="shared" si="46"/>
        <v>10</v>
      </c>
      <c r="G347" s="3">
        <f t="shared" si="47"/>
        <v>31</v>
      </c>
      <c r="H347" s="2">
        <v>1717776000</v>
      </c>
      <c r="I347" s="2">
        <v>626206000</v>
      </c>
      <c r="J347" s="2">
        <v>683115000</v>
      </c>
      <c r="K347" s="2">
        <v>66259000</v>
      </c>
      <c r="L347" s="2">
        <v>35710000</v>
      </c>
      <c r="M347" t="s">
        <v>15</v>
      </c>
      <c r="N347" t="s">
        <v>156</v>
      </c>
      <c r="O347" s="6">
        <f t="shared" si="40"/>
        <v>785084000</v>
      </c>
      <c r="P347" s="6">
        <f t="shared" si="41"/>
        <v>1091570000</v>
      </c>
      <c r="Q347" s="6">
        <f t="shared" si="42"/>
        <v>306486000</v>
      </c>
      <c r="R347" s="9">
        <f t="shared" si="43"/>
        <v>0.63545537951397624</v>
      </c>
      <c r="S347" s="9">
        <f t="shared" si="44"/>
        <v>0.17842023639869226</v>
      </c>
      <c r="AA347" s="7" t="s">
        <v>469</v>
      </c>
    </row>
    <row r="348" spans="1:27" ht="17" hidden="1" x14ac:dyDescent="0.3">
      <c r="A348">
        <v>372</v>
      </c>
      <c r="B348" t="s">
        <v>155</v>
      </c>
      <c r="C348" t="s">
        <v>6</v>
      </c>
      <c r="D348" s="47">
        <v>42308</v>
      </c>
      <c r="E348" s="3">
        <f t="shared" si="45"/>
        <v>2015</v>
      </c>
      <c r="F348" s="3">
        <f t="shared" si="46"/>
        <v>10</v>
      </c>
      <c r="G348" s="3">
        <f t="shared" si="47"/>
        <v>31</v>
      </c>
      <c r="H348" s="2">
        <v>1797060000</v>
      </c>
      <c r="I348" s="2">
        <v>726798000</v>
      </c>
      <c r="J348" s="2">
        <v>712543000</v>
      </c>
      <c r="K348" s="2">
        <v>69589000</v>
      </c>
      <c r="L348" s="2">
        <v>51459000</v>
      </c>
      <c r="M348" t="s">
        <v>15</v>
      </c>
      <c r="N348" t="s">
        <v>156</v>
      </c>
      <c r="O348" s="6">
        <f t="shared" si="40"/>
        <v>833591000</v>
      </c>
      <c r="P348" s="6">
        <f t="shared" si="41"/>
        <v>1070262000</v>
      </c>
      <c r="Q348" s="6">
        <f t="shared" si="42"/>
        <v>236671000</v>
      </c>
      <c r="R348" s="9">
        <f t="shared" si="43"/>
        <v>0.59556275249574298</v>
      </c>
      <c r="S348" s="9">
        <f t="shared" si="44"/>
        <v>0.13169899725106562</v>
      </c>
      <c r="AA348" s="7" t="s">
        <v>471</v>
      </c>
    </row>
    <row r="349" spans="1:27" ht="17" hidden="1" x14ac:dyDescent="0.3">
      <c r="A349">
        <v>373</v>
      </c>
      <c r="B349" t="s">
        <v>155</v>
      </c>
      <c r="C349" t="s">
        <v>7</v>
      </c>
      <c r="D349" s="47">
        <v>42674</v>
      </c>
      <c r="E349" s="3">
        <f t="shared" si="45"/>
        <v>2016</v>
      </c>
      <c r="F349" s="3">
        <f t="shared" si="46"/>
        <v>10</v>
      </c>
      <c r="G349" s="3">
        <f t="shared" si="47"/>
        <v>31</v>
      </c>
      <c r="H349" s="2">
        <v>1966814000</v>
      </c>
      <c r="I349" s="2">
        <v>793735000</v>
      </c>
      <c r="J349" s="2">
        <v>722798000</v>
      </c>
      <c r="K349" s="2">
        <v>65411000</v>
      </c>
      <c r="L349" s="2">
        <v>60790000</v>
      </c>
      <c r="M349" t="s">
        <v>15</v>
      </c>
      <c r="N349" t="s">
        <v>156</v>
      </c>
      <c r="O349" s="6">
        <f t="shared" si="40"/>
        <v>848999000</v>
      </c>
      <c r="P349" s="6">
        <f t="shared" si="41"/>
        <v>1173079000</v>
      </c>
      <c r="Q349" s="6">
        <f t="shared" si="42"/>
        <v>324080000</v>
      </c>
      <c r="R349" s="9">
        <f t="shared" si="43"/>
        <v>0.59643616529066801</v>
      </c>
      <c r="S349" s="9">
        <f t="shared" si="44"/>
        <v>0.16477409658462874</v>
      </c>
      <c r="AA349" s="7" t="s">
        <v>472</v>
      </c>
    </row>
    <row r="350" spans="1:27" ht="17" hidden="1" x14ac:dyDescent="0.3">
      <c r="A350">
        <v>374</v>
      </c>
      <c r="B350" t="s">
        <v>157</v>
      </c>
      <c r="C350" t="s">
        <v>2</v>
      </c>
      <c r="D350" s="47">
        <v>41518</v>
      </c>
      <c r="E350" s="3">
        <f t="shared" si="45"/>
        <v>2013</v>
      </c>
      <c r="F350" s="3">
        <f t="shared" si="46"/>
        <v>9</v>
      </c>
      <c r="G350" s="3">
        <f t="shared" si="47"/>
        <v>1</v>
      </c>
      <c r="H350" s="2">
        <v>105156000000</v>
      </c>
      <c r="I350" s="2">
        <v>91948000000</v>
      </c>
      <c r="J350" s="2">
        <v>10104000000</v>
      </c>
      <c r="K350">
        <v>0</v>
      </c>
      <c r="L350">
        <v>0</v>
      </c>
      <c r="M350" t="s">
        <v>26</v>
      </c>
      <c r="N350" t="s">
        <v>158</v>
      </c>
      <c r="O350" s="6">
        <f t="shared" si="40"/>
        <v>10104000000</v>
      </c>
      <c r="P350" s="6">
        <f t="shared" si="41"/>
        <v>13208000000</v>
      </c>
      <c r="Q350" s="6">
        <f t="shared" si="42"/>
        <v>3104000000</v>
      </c>
      <c r="R350" s="9">
        <f t="shared" si="43"/>
        <v>0.12560386473429952</v>
      </c>
      <c r="S350" s="9">
        <f t="shared" si="44"/>
        <v>2.9518049374263E-2</v>
      </c>
      <c r="AA350" s="7" t="s">
        <v>473</v>
      </c>
    </row>
    <row r="351" spans="1:27" ht="17" hidden="1" x14ac:dyDescent="0.3">
      <c r="A351">
        <v>375</v>
      </c>
      <c r="B351" t="s">
        <v>157</v>
      </c>
      <c r="C351" t="s">
        <v>5</v>
      </c>
      <c r="D351" s="47">
        <v>41882</v>
      </c>
      <c r="E351" s="3">
        <f t="shared" si="45"/>
        <v>2014</v>
      </c>
      <c r="F351" s="3">
        <f t="shared" si="46"/>
        <v>8</v>
      </c>
      <c r="G351" s="3">
        <f t="shared" si="47"/>
        <v>31</v>
      </c>
      <c r="H351" s="2">
        <v>112640000000</v>
      </c>
      <c r="I351" s="2">
        <v>98458000000</v>
      </c>
      <c r="J351" s="2">
        <v>10899000000</v>
      </c>
      <c r="K351">
        <v>0</v>
      </c>
      <c r="L351">
        <v>0</v>
      </c>
      <c r="M351" t="s">
        <v>26</v>
      </c>
      <c r="N351" t="s">
        <v>158</v>
      </c>
      <c r="O351" s="6">
        <f t="shared" si="40"/>
        <v>10899000000</v>
      </c>
      <c r="P351" s="6">
        <f t="shared" si="41"/>
        <v>14182000000</v>
      </c>
      <c r="Q351" s="6">
        <f t="shared" si="42"/>
        <v>3283000000</v>
      </c>
      <c r="R351" s="9">
        <f t="shared" si="43"/>
        <v>0.12590553977272723</v>
      </c>
      <c r="S351" s="9">
        <f t="shared" si="44"/>
        <v>2.9145951704545453E-2</v>
      </c>
      <c r="AA351" s="7" t="s">
        <v>474</v>
      </c>
    </row>
    <row r="352" spans="1:27" ht="17" hidden="1" x14ac:dyDescent="0.3">
      <c r="A352">
        <v>376</v>
      </c>
      <c r="B352" t="s">
        <v>157</v>
      </c>
      <c r="C352" t="s">
        <v>6</v>
      </c>
      <c r="D352" s="47">
        <v>42246</v>
      </c>
      <c r="E352" s="3">
        <f t="shared" si="45"/>
        <v>2015</v>
      </c>
      <c r="F352" s="3">
        <f t="shared" si="46"/>
        <v>8</v>
      </c>
      <c r="G352" s="3">
        <f t="shared" si="47"/>
        <v>30</v>
      </c>
      <c r="H352" s="2">
        <v>116199000000</v>
      </c>
      <c r="I352" s="2">
        <v>101065000000</v>
      </c>
      <c r="J352" s="2">
        <v>11445000000</v>
      </c>
      <c r="K352">
        <v>0</v>
      </c>
      <c r="L352">
        <v>0</v>
      </c>
      <c r="M352" t="s">
        <v>26</v>
      </c>
      <c r="N352" t="s">
        <v>158</v>
      </c>
      <c r="O352" s="6">
        <f t="shared" si="40"/>
        <v>11445000000</v>
      </c>
      <c r="P352" s="6">
        <f t="shared" si="41"/>
        <v>15134000000</v>
      </c>
      <c r="Q352" s="6">
        <f t="shared" si="42"/>
        <v>3689000000</v>
      </c>
      <c r="R352" s="9">
        <f t="shared" si="43"/>
        <v>0.13024208469952414</v>
      </c>
      <c r="S352" s="9">
        <f t="shared" si="44"/>
        <v>3.1747261164037553E-2</v>
      </c>
      <c r="AA352" s="7" t="s">
        <v>475</v>
      </c>
    </row>
    <row r="353" spans="1:27" ht="17" hidden="1" x14ac:dyDescent="0.3">
      <c r="A353">
        <v>377</v>
      </c>
      <c r="B353" t="s">
        <v>157</v>
      </c>
      <c r="C353" t="s">
        <v>7</v>
      </c>
      <c r="D353" s="47">
        <v>42610</v>
      </c>
      <c r="E353" s="3">
        <f t="shared" si="45"/>
        <v>2016</v>
      </c>
      <c r="F353" s="3">
        <f t="shared" si="46"/>
        <v>8</v>
      </c>
      <c r="G353" s="3">
        <f t="shared" si="47"/>
        <v>28</v>
      </c>
      <c r="H353" s="2">
        <v>118719000000</v>
      </c>
      <c r="I353" s="2">
        <v>102901000000</v>
      </c>
      <c r="J353" s="2">
        <v>12068000000</v>
      </c>
      <c r="K353">
        <v>0</v>
      </c>
      <c r="L353">
        <v>0</v>
      </c>
      <c r="M353" t="s">
        <v>26</v>
      </c>
      <c r="N353" t="s">
        <v>158</v>
      </c>
      <c r="O353" s="6">
        <f t="shared" si="40"/>
        <v>12068000000</v>
      </c>
      <c r="P353" s="6">
        <f t="shared" si="41"/>
        <v>15818000000</v>
      </c>
      <c r="Q353" s="6">
        <f t="shared" si="42"/>
        <v>3750000000</v>
      </c>
      <c r="R353" s="9">
        <f t="shared" si="43"/>
        <v>0.13323899291604546</v>
      </c>
      <c r="S353" s="9">
        <f t="shared" si="44"/>
        <v>3.1587193288353167E-2</v>
      </c>
      <c r="AA353" s="7" t="s">
        <v>476</v>
      </c>
    </row>
    <row r="354" spans="1:27" ht="17" hidden="1" x14ac:dyDescent="0.3">
      <c r="A354">
        <v>378</v>
      </c>
      <c r="B354" t="s">
        <v>159</v>
      </c>
      <c r="C354" t="s">
        <v>2</v>
      </c>
      <c r="D354" s="47">
        <v>37802</v>
      </c>
      <c r="E354" s="3">
        <f t="shared" si="45"/>
        <v>2003</v>
      </c>
      <c r="F354" s="3">
        <f t="shared" si="46"/>
        <v>6</v>
      </c>
      <c r="G354" s="3">
        <f t="shared" si="47"/>
        <v>30</v>
      </c>
      <c r="H354" s="2">
        <v>1577000</v>
      </c>
      <c r="I354" s="2">
        <v>258000</v>
      </c>
      <c r="J354" s="2">
        <v>2410000</v>
      </c>
      <c r="K354" s="2">
        <v>65000</v>
      </c>
      <c r="L354">
        <v>0</v>
      </c>
      <c r="M354" t="s">
        <v>26</v>
      </c>
      <c r="N354" t="s">
        <v>160</v>
      </c>
      <c r="O354" s="6">
        <f t="shared" si="40"/>
        <v>2475000</v>
      </c>
      <c r="P354" s="6">
        <f t="shared" si="41"/>
        <v>1319000</v>
      </c>
      <c r="Q354" s="6">
        <f t="shared" si="42"/>
        <v>-1156000</v>
      </c>
      <c r="R354" s="9">
        <f t="shared" si="43"/>
        <v>0.83639822447685486</v>
      </c>
      <c r="S354" s="9">
        <f t="shared" si="44"/>
        <v>-0.73303741280913126</v>
      </c>
      <c r="AA354" s="7" t="s">
        <v>477</v>
      </c>
    </row>
    <row r="355" spans="1:27" ht="17" hidden="1" x14ac:dyDescent="0.3">
      <c r="A355">
        <v>379</v>
      </c>
      <c r="B355" t="s">
        <v>159</v>
      </c>
      <c r="C355" t="s">
        <v>5</v>
      </c>
      <c r="D355" s="47">
        <v>38168</v>
      </c>
      <c r="E355" s="3">
        <f t="shared" si="45"/>
        <v>2004</v>
      </c>
      <c r="F355" s="3">
        <f t="shared" si="46"/>
        <v>6</v>
      </c>
      <c r="G355" s="3">
        <f t="shared" si="47"/>
        <v>30</v>
      </c>
      <c r="H355" s="2">
        <v>1514000</v>
      </c>
      <c r="I355" s="2">
        <v>142000</v>
      </c>
      <c r="J355" s="2">
        <v>3940000</v>
      </c>
      <c r="K355" s="2">
        <v>30000</v>
      </c>
      <c r="L355" s="2">
        <v>163000</v>
      </c>
      <c r="M355" t="s">
        <v>26</v>
      </c>
      <c r="N355" t="s">
        <v>160</v>
      </c>
      <c r="O355" s="6">
        <f t="shared" si="40"/>
        <v>4133000</v>
      </c>
      <c r="P355" s="6">
        <f t="shared" si="41"/>
        <v>1372000</v>
      </c>
      <c r="Q355" s="6">
        <f t="shared" si="42"/>
        <v>-2761000</v>
      </c>
      <c r="R355" s="9">
        <f t="shared" si="43"/>
        <v>0.90620871862615582</v>
      </c>
      <c r="S355" s="9">
        <f t="shared" si="44"/>
        <v>-1.8236459709379129</v>
      </c>
      <c r="AA355" s="7" t="s">
        <v>478</v>
      </c>
    </row>
    <row r="356" spans="1:27" ht="17" hidden="1" x14ac:dyDescent="0.3">
      <c r="A356">
        <v>380</v>
      </c>
      <c r="B356" t="s">
        <v>159</v>
      </c>
      <c r="C356" t="s">
        <v>6</v>
      </c>
      <c r="D356" s="47">
        <v>38776</v>
      </c>
      <c r="E356" s="3">
        <f t="shared" si="45"/>
        <v>2006</v>
      </c>
      <c r="F356" s="3">
        <f t="shared" si="46"/>
        <v>2</v>
      </c>
      <c r="G356" s="3">
        <f t="shared" si="47"/>
        <v>28</v>
      </c>
      <c r="H356" s="2">
        <v>79562000</v>
      </c>
      <c r="I356" s="2">
        <v>75508000</v>
      </c>
      <c r="J356" s="2">
        <v>15359000</v>
      </c>
      <c r="K356">
        <v>0</v>
      </c>
      <c r="L356">
        <v>0</v>
      </c>
      <c r="M356" t="s">
        <v>26</v>
      </c>
      <c r="N356" t="s">
        <v>160</v>
      </c>
      <c r="O356" s="6">
        <f t="shared" si="40"/>
        <v>15359000</v>
      </c>
      <c r="P356" s="6">
        <f t="shared" si="41"/>
        <v>4054000</v>
      </c>
      <c r="Q356" s="6">
        <f t="shared" si="42"/>
        <v>-11305000</v>
      </c>
      <c r="R356" s="9">
        <f t="shared" si="43"/>
        <v>5.0953973002186959E-2</v>
      </c>
      <c r="S356" s="9">
        <f t="shared" si="44"/>
        <v>-0.14209044518740102</v>
      </c>
      <c r="AA356" s="7" t="s">
        <v>480</v>
      </c>
    </row>
    <row r="357" spans="1:27" ht="17" hidden="1" x14ac:dyDescent="0.3">
      <c r="A357">
        <v>381</v>
      </c>
      <c r="B357" t="s">
        <v>159</v>
      </c>
      <c r="C357" t="s">
        <v>7</v>
      </c>
      <c r="D357" s="47">
        <v>39141</v>
      </c>
      <c r="E357" s="3">
        <f t="shared" si="45"/>
        <v>2007</v>
      </c>
      <c r="F357" s="3">
        <f t="shared" si="46"/>
        <v>2</v>
      </c>
      <c r="G357" s="3">
        <f t="shared" si="47"/>
        <v>28</v>
      </c>
      <c r="H357" s="2">
        <v>99642000</v>
      </c>
      <c r="I357" s="2">
        <v>84477000</v>
      </c>
      <c r="J357" s="2">
        <v>25853000</v>
      </c>
      <c r="K357">
        <v>0</v>
      </c>
      <c r="L357">
        <v>0</v>
      </c>
      <c r="M357" t="s">
        <v>26</v>
      </c>
      <c r="N357" t="s">
        <v>160</v>
      </c>
      <c r="O357" s="6">
        <f t="shared" si="40"/>
        <v>25853000</v>
      </c>
      <c r="P357" s="6">
        <f t="shared" si="41"/>
        <v>15165000</v>
      </c>
      <c r="Q357" s="6">
        <f t="shared" si="42"/>
        <v>-10688000</v>
      </c>
      <c r="R357" s="9">
        <f t="shared" si="43"/>
        <v>0.15219485759017282</v>
      </c>
      <c r="S357" s="9">
        <f t="shared" si="44"/>
        <v>-0.10726400513839546</v>
      </c>
      <c r="AA357" s="7" t="s">
        <v>482</v>
      </c>
    </row>
    <row r="358" spans="1:27" ht="17" hidden="1" x14ac:dyDescent="0.3">
      <c r="A358">
        <v>382</v>
      </c>
      <c r="B358" t="s">
        <v>161</v>
      </c>
      <c r="C358" t="s">
        <v>2</v>
      </c>
      <c r="D358" s="47">
        <v>41483</v>
      </c>
      <c r="E358" s="3">
        <f t="shared" si="45"/>
        <v>2013</v>
      </c>
      <c r="F358" s="3">
        <f t="shared" si="46"/>
        <v>7</v>
      </c>
      <c r="G358" s="3">
        <f t="shared" si="47"/>
        <v>28</v>
      </c>
      <c r="H358" s="2">
        <v>8052000000</v>
      </c>
      <c r="I358" s="2">
        <v>5140000000</v>
      </c>
      <c r="J358" s="2">
        <v>1653000000</v>
      </c>
      <c r="K358" s="2">
        <v>128000000</v>
      </c>
      <c r="L358">
        <v>0</v>
      </c>
      <c r="M358" t="s">
        <v>26</v>
      </c>
      <c r="N358" t="s">
        <v>114</v>
      </c>
      <c r="O358" s="6">
        <f t="shared" si="40"/>
        <v>1781000000</v>
      </c>
      <c r="P358" s="6">
        <f t="shared" si="41"/>
        <v>2912000000</v>
      </c>
      <c r="Q358" s="6">
        <f t="shared" si="42"/>
        <v>1131000000</v>
      </c>
      <c r="R358" s="9">
        <f t="shared" si="43"/>
        <v>0.36164927968206662</v>
      </c>
      <c r="S358" s="9">
        <f t="shared" si="44"/>
        <v>0.14046199701937406</v>
      </c>
      <c r="AA358" s="7" t="s">
        <v>483</v>
      </c>
    </row>
    <row r="359" spans="1:27" ht="17" hidden="1" x14ac:dyDescent="0.3">
      <c r="A359">
        <v>383</v>
      </c>
      <c r="B359" t="s">
        <v>161</v>
      </c>
      <c r="C359" t="s">
        <v>5</v>
      </c>
      <c r="D359" s="47">
        <v>41854</v>
      </c>
      <c r="E359" s="3">
        <f t="shared" si="45"/>
        <v>2014</v>
      </c>
      <c r="F359" s="3">
        <f t="shared" si="46"/>
        <v>8</v>
      </c>
      <c r="G359" s="3">
        <f t="shared" si="47"/>
        <v>3</v>
      </c>
      <c r="H359" s="2">
        <v>8268000000</v>
      </c>
      <c r="I359" s="2">
        <v>5297000000</v>
      </c>
      <c r="J359" s="2">
        <v>1527000000</v>
      </c>
      <c r="K359" s="2">
        <v>122000000</v>
      </c>
      <c r="L359">
        <v>0</v>
      </c>
      <c r="M359" t="s">
        <v>26</v>
      </c>
      <c r="N359" t="s">
        <v>114</v>
      </c>
      <c r="O359" s="6">
        <f t="shared" si="40"/>
        <v>1649000000</v>
      </c>
      <c r="P359" s="6">
        <f t="shared" si="41"/>
        <v>2971000000</v>
      </c>
      <c r="Q359" s="6">
        <f t="shared" si="42"/>
        <v>1322000000</v>
      </c>
      <c r="R359" s="9">
        <f t="shared" si="43"/>
        <v>0.35933720367682631</v>
      </c>
      <c r="S359" s="9">
        <f t="shared" si="44"/>
        <v>0.15989356555394291</v>
      </c>
      <c r="AA359" s="7" t="s">
        <v>484</v>
      </c>
    </row>
    <row r="360" spans="1:27" ht="17" hidden="1" x14ac:dyDescent="0.3">
      <c r="A360">
        <v>384</v>
      </c>
      <c r="B360" t="s">
        <v>161</v>
      </c>
      <c r="C360" t="s">
        <v>6</v>
      </c>
      <c r="D360" s="47">
        <v>42218</v>
      </c>
      <c r="E360" s="3">
        <f t="shared" si="45"/>
        <v>2015</v>
      </c>
      <c r="F360" s="3">
        <f t="shared" si="46"/>
        <v>8</v>
      </c>
      <c r="G360" s="3">
        <f t="shared" si="47"/>
        <v>2</v>
      </c>
      <c r="H360" s="2">
        <v>8082000000</v>
      </c>
      <c r="I360" s="2">
        <v>5300000000</v>
      </c>
      <c r="J360" s="2">
        <v>1509000000</v>
      </c>
      <c r="K360" s="2">
        <v>117000000</v>
      </c>
      <c r="L360">
        <v>0</v>
      </c>
      <c r="M360" t="s">
        <v>26</v>
      </c>
      <c r="N360" t="s">
        <v>114</v>
      </c>
      <c r="O360" s="6">
        <f t="shared" si="40"/>
        <v>1626000000</v>
      </c>
      <c r="P360" s="6">
        <f t="shared" si="41"/>
        <v>2782000000</v>
      </c>
      <c r="Q360" s="6">
        <f t="shared" si="42"/>
        <v>1156000000</v>
      </c>
      <c r="R360" s="9">
        <f t="shared" si="43"/>
        <v>0.34422172729522393</v>
      </c>
      <c r="S360" s="9">
        <f t="shared" si="44"/>
        <v>0.14303390249938133</v>
      </c>
      <c r="AA360" s="7" t="s">
        <v>485</v>
      </c>
    </row>
    <row r="361" spans="1:27" ht="17" hidden="1" x14ac:dyDescent="0.3">
      <c r="A361">
        <v>385</v>
      </c>
      <c r="B361" t="s">
        <v>161</v>
      </c>
      <c r="C361" t="s">
        <v>7</v>
      </c>
      <c r="D361" s="47">
        <v>42582</v>
      </c>
      <c r="E361" s="3">
        <f t="shared" si="45"/>
        <v>2016</v>
      </c>
      <c r="F361" s="3">
        <f t="shared" si="46"/>
        <v>7</v>
      </c>
      <c r="G361" s="3">
        <f t="shared" si="47"/>
        <v>31</v>
      </c>
      <c r="H361" s="2">
        <v>7961000000</v>
      </c>
      <c r="I361" s="2">
        <v>5181000000</v>
      </c>
      <c r="J361" s="2">
        <v>1665000000</v>
      </c>
      <c r="K361" s="2">
        <v>124000000</v>
      </c>
      <c r="L361">
        <v>0</v>
      </c>
      <c r="M361" t="s">
        <v>26</v>
      </c>
      <c r="N361" t="s">
        <v>114</v>
      </c>
      <c r="O361" s="6">
        <f t="shared" si="40"/>
        <v>1789000000</v>
      </c>
      <c r="P361" s="6">
        <f t="shared" si="41"/>
        <v>2780000000</v>
      </c>
      <c r="Q361" s="6">
        <f t="shared" si="42"/>
        <v>991000000</v>
      </c>
      <c r="R361" s="9">
        <f t="shared" si="43"/>
        <v>0.34920236151237283</v>
      </c>
      <c r="S361" s="9">
        <f t="shared" si="44"/>
        <v>0.12448184901394298</v>
      </c>
      <c r="AA361" s="7" t="s">
        <v>486</v>
      </c>
    </row>
    <row r="362" spans="1:27" ht="17" hidden="1" x14ac:dyDescent="0.3">
      <c r="A362">
        <v>386</v>
      </c>
      <c r="B362" t="s">
        <v>162</v>
      </c>
      <c r="C362" t="s">
        <v>2</v>
      </c>
      <c r="D362" s="47">
        <v>41305</v>
      </c>
      <c r="E362" s="3">
        <f t="shared" si="45"/>
        <v>2013</v>
      </c>
      <c r="F362" s="3">
        <f t="shared" si="46"/>
        <v>1</v>
      </c>
      <c r="G362" s="3">
        <f t="shared" si="47"/>
        <v>31</v>
      </c>
      <c r="H362" s="2">
        <v>3050195000</v>
      </c>
      <c r="I362" s="2">
        <v>683579000</v>
      </c>
      <c r="J362" s="2">
        <v>2047847000</v>
      </c>
      <c r="K362" s="2">
        <v>429479000</v>
      </c>
      <c r="L362">
        <v>0</v>
      </c>
      <c r="M362" t="s">
        <v>12</v>
      </c>
      <c r="N362" t="s">
        <v>47</v>
      </c>
      <c r="O362" s="6">
        <f t="shared" si="40"/>
        <v>2477326000</v>
      </c>
      <c r="P362" s="6">
        <f t="shared" si="41"/>
        <v>2366616000</v>
      </c>
      <c r="Q362" s="6">
        <f t="shared" si="42"/>
        <v>-110710000</v>
      </c>
      <c r="R362" s="9">
        <f t="shared" si="43"/>
        <v>0.7758900660449578</v>
      </c>
      <c r="S362" s="9">
        <f t="shared" si="44"/>
        <v>-3.6296040089240193E-2</v>
      </c>
      <c r="AA362" s="7" t="s">
        <v>487</v>
      </c>
    </row>
    <row r="363" spans="1:27" ht="17" hidden="1" x14ac:dyDescent="0.3">
      <c r="A363">
        <v>387</v>
      </c>
      <c r="B363" t="s">
        <v>162</v>
      </c>
      <c r="C363" t="s">
        <v>5</v>
      </c>
      <c r="D363" s="47">
        <v>41670</v>
      </c>
      <c r="E363" s="3">
        <f t="shared" si="45"/>
        <v>2014</v>
      </c>
      <c r="F363" s="3">
        <f t="shared" si="46"/>
        <v>1</v>
      </c>
      <c r="G363" s="3">
        <f t="shared" si="47"/>
        <v>31</v>
      </c>
      <c r="H363" s="2">
        <v>4071003000</v>
      </c>
      <c r="I363" s="2">
        <v>968428000</v>
      </c>
      <c r="J363" s="2">
        <v>2764851000</v>
      </c>
      <c r="K363" s="2">
        <v>623798000</v>
      </c>
      <c r="L363">
        <v>0</v>
      </c>
      <c r="M363" t="s">
        <v>12</v>
      </c>
      <c r="N363" t="s">
        <v>47</v>
      </c>
      <c r="O363" s="6">
        <f t="shared" si="40"/>
        <v>3388649000</v>
      </c>
      <c r="P363" s="6">
        <f t="shared" si="41"/>
        <v>3102575000</v>
      </c>
      <c r="Q363" s="6">
        <f t="shared" si="42"/>
        <v>-286074000</v>
      </c>
      <c r="R363" s="9">
        <f t="shared" si="43"/>
        <v>0.76211562605087735</v>
      </c>
      <c r="S363" s="9">
        <f t="shared" si="44"/>
        <v>-7.0271134656496204E-2</v>
      </c>
      <c r="AA363" s="7" t="s">
        <v>488</v>
      </c>
    </row>
    <row r="364" spans="1:27" ht="17" hidden="1" x14ac:dyDescent="0.3">
      <c r="A364">
        <v>388</v>
      </c>
      <c r="B364" t="s">
        <v>162</v>
      </c>
      <c r="C364" t="s">
        <v>6</v>
      </c>
      <c r="D364" s="47">
        <v>42035</v>
      </c>
      <c r="E364" s="3">
        <f t="shared" si="45"/>
        <v>2015</v>
      </c>
      <c r="F364" s="3">
        <f t="shared" si="46"/>
        <v>1</v>
      </c>
      <c r="G364" s="3">
        <f t="shared" si="47"/>
        <v>31</v>
      </c>
      <c r="H364" s="2">
        <v>5373586000</v>
      </c>
      <c r="I364" s="2">
        <v>1289270000</v>
      </c>
      <c r="J364" s="2">
        <v>3437032000</v>
      </c>
      <c r="K364" s="2">
        <v>792917000</v>
      </c>
      <c r="L364">
        <v>0</v>
      </c>
      <c r="M364" t="s">
        <v>12</v>
      </c>
      <c r="N364" t="s">
        <v>47</v>
      </c>
      <c r="O364" s="6">
        <f t="shared" si="40"/>
        <v>4229949000</v>
      </c>
      <c r="P364" s="6">
        <f t="shared" si="41"/>
        <v>4084316000</v>
      </c>
      <c r="Q364" s="6">
        <f t="shared" si="42"/>
        <v>-145633000</v>
      </c>
      <c r="R364" s="9">
        <f t="shared" si="43"/>
        <v>0.76007269633350982</v>
      </c>
      <c r="S364" s="9">
        <f t="shared" si="44"/>
        <v>-2.7101641250368003E-2</v>
      </c>
      <c r="AA364" s="7" t="s">
        <v>490</v>
      </c>
    </row>
    <row r="365" spans="1:27" ht="17" hidden="1" x14ac:dyDescent="0.3">
      <c r="A365">
        <v>389</v>
      </c>
      <c r="B365" t="s">
        <v>162</v>
      </c>
      <c r="C365" t="s">
        <v>7</v>
      </c>
      <c r="D365" s="47">
        <v>42400</v>
      </c>
      <c r="E365" s="3">
        <f t="shared" si="45"/>
        <v>2016</v>
      </c>
      <c r="F365" s="3">
        <f t="shared" si="46"/>
        <v>1</v>
      </c>
      <c r="G365" s="3">
        <f t="shared" si="47"/>
        <v>31</v>
      </c>
      <c r="H365" s="2">
        <v>6667216000</v>
      </c>
      <c r="I365" s="2">
        <v>1654548000</v>
      </c>
      <c r="J365" s="2">
        <v>3951445000</v>
      </c>
      <c r="K365" s="2">
        <v>946300000</v>
      </c>
      <c r="L365">
        <v>0</v>
      </c>
      <c r="M365" t="s">
        <v>12</v>
      </c>
      <c r="N365" t="s">
        <v>47</v>
      </c>
      <c r="O365" s="6">
        <f t="shared" si="40"/>
        <v>4897745000</v>
      </c>
      <c r="P365" s="6">
        <f t="shared" si="41"/>
        <v>5012668000</v>
      </c>
      <c r="Q365" s="6">
        <f t="shared" si="42"/>
        <v>114923000</v>
      </c>
      <c r="R365" s="9">
        <f t="shared" si="43"/>
        <v>0.75183824852832126</v>
      </c>
      <c r="S365" s="9">
        <f t="shared" si="44"/>
        <v>1.7237029668755295E-2</v>
      </c>
      <c r="AA365" s="7" t="s">
        <v>491</v>
      </c>
    </row>
    <row r="366" spans="1:27" ht="17" hidden="1" x14ac:dyDescent="0.3">
      <c r="A366">
        <v>390</v>
      </c>
      <c r="B366" t="s">
        <v>163</v>
      </c>
      <c r="C366" t="s">
        <v>2</v>
      </c>
      <c r="D366" s="47">
        <v>41482</v>
      </c>
      <c r="E366" s="3">
        <f t="shared" si="45"/>
        <v>2013</v>
      </c>
      <c r="F366" s="3">
        <f t="shared" si="46"/>
        <v>7</v>
      </c>
      <c r="G366" s="3">
        <f t="shared" si="47"/>
        <v>27</v>
      </c>
      <c r="H366" s="2">
        <v>48607000000</v>
      </c>
      <c r="I366" s="2">
        <v>19167000000</v>
      </c>
      <c r="J366" s="2">
        <v>11802000000</v>
      </c>
      <c r="K366" s="2">
        <v>5942000000</v>
      </c>
      <c r="L366" s="2">
        <v>395000000</v>
      </c>
      <c r="M366" t="s">
        <v>12</v>
      </c>
      <c r="N366" t="s">
        <v>164</v>
      </c>
      <c r="O366" s="6">
        <f t="shared" si="40"/>
        <v>18139000000</v>
      </c>
      <c r="P366" s="6">
        <f t="shared" si="41"/>
        <v>29440000000</v>
      </c>
      <c r="Q366" s="6">
        <f t="shared" si="42"/>
        <v>11301000000</v>
      </c>
      <c r="R366" s="9">
        <f t="shared" si="43"/>
        <v>0.60567407986503996</v>
      </c>
      <c r="S366" s="9">
        <f t="shared" si="44"/>
        <v>0.2324973769210196</v>
      </c>
      <c r="AA366" s="7" t="s">
        <v>493</v>
      </c>
    </row>
    <row r="367" spans="1:27" ht="17" hidden="1" x14ac:dyDescent="0.3">
      <c r="A367">
        <v>391</v>
      </c>
      <c r="B367" t="s">
        <v>163</v>
      </c>
      <c r="C367" t="s">
        <v>5</v>
      </c>
      <c r="D367" s="47">
        <v>41846</v>
      </c>
      <c r="E367" s="3">
        <f t="shared" si="45"/>
        <v>2014</v>
      </c>
      <c r="F367" s="3">
        <f t="shared" si="46"/>
        <v>7</v>
      </c>
      <c r="G367" s="3">
        <f t="shared" si="47"/>
        <v>26</v>
      </c>
      <c r="H367" s="2">
        <v>47142000000</v>
      </c>
      <c r="I367" s="2">
        <v>19373000000</v>
      </c>
      <c r="J367" s="2">
        <v>11437000000</v>
      </c>
      <c r="K367" s="2">
        <v>6294000000</v>
      </c>
      <c r="L367" s="2">
        <v>275000000</v>
      </c>
      <c r="M367" t="s">
        <v>12</v>
      </c>
      <c r="N367" t="s">
        <v>164</v>
      </c>
      <c r="O367" s="6">
        <f t="shared" si="40"/>
        <v>18006000000</v>
      </c>
      <c r="P367" s="6">
        <f t="shared" si="41"/>
        <v>27769000000</v>
      </c>
      <c r="Q367" s="6">
        <f t="shared" si="42"/>
        <v>9763000000</v>
      </c>
      <c r="R367" s="9">
        <f t="shared" si="43"/>
        <v>0.58905010394128376</v>
      </c>
      <c r="S367" s="9">
        <f t="shared" si="44"/>
        <v>0.20709770480675407</v>
      </c>
      <c r="AA367" s="7" t="s">
        <v>494</v>
      </c>
    </row>
    <row r="368" spans="1:27" ht="17" hidden="1" x14ac:dyDescent="0.3">
      <c r="A368">
        <v>392</v>
      </c>
      <c r="B368" t="s">
        <v>163</v>
      </c>
      <c r="C368" t="s">
        <v>6</v>
      </c>
      <c r="D368" s="47">
        <v>42210</v>
      </c>
      <c r="E368" s="3">
        <f t="shared" si="45"/>
        <v>2015</v>
      </c>
      <c r="F368" s="3">
        <f t="shared" si="46"/>
        <v>7</v>
      </c>
      <c r="G368" s="3">
        <f t="shared" si="47"/>
        <v>25</v>
      </c>
      <c r="H368" s="2">
        <v>49161000000</v>
      </c>
      <c r="I368" s="2">
        <v>19480000000</v>
      </c>
      <c r="J368" s="2">
        <v>11861000000</v>
      </c>
      <c r="K368" s="2">
        <v>6207000000</v>
      </c>
      <c r="L368" s="2">
        <v>359000000</v>
      </c>
      <c r="M368" t="s">
        <v>12</v>
      </c>
      <c r="N368" t="s">
        <v>164</v>
      </c>
      <c r="O368" s="6">
        <f t="shared" si="40"/>
        <v>18427000000</v>
      </c>
      <c r="P368" s="6">
        <f t="shared" si="41"/>
        <v>29681000000</v>
      </c>
      <c r="Q368" s="6">
        <f t="shared" si="42"/>
        <v>11254000000</v>
      </c>
      <c r="R368" s="9">
        <f t="shared" si="43"/>
        <v>0.60375094078639568</v>
      </c>
      <c r="S368" s="9">
        <f t="shared" si="44"/>
        <v>0.22892129940399911</v>
      </c>
      <c r="AA368" s="7" t="s">
        <v>495</v>
      </c>
    </row>
    <row r="369" spans="1:27" ht="17" hidden="1" x14ac:dyDescent="0.3">
      <c r="A369">
        <v>393</v>
      </c>
      <c r="B369" t="s">
        <v>163</v>
      </c>
      <c r="C369" t="s">
        <v>7</v>
      </c>
      <c r="D369" s="47">
        <v>42581</v>
      </c>
      <c r="E369" s="3">
        <f t="shared" si="45"/>
        <v>2016</v>
      </c>
      <c r="F369" s="3">
        <f t="shared" si="46"/>
        <v>7</v>
      </c>
      <c r="G369" s="3">
        <f t="shared" si="47"/>
        <v>30</v>
      </c>
      <c r="H369" s="2">
        <v>49247000000</v>
      </c>
      <c r="I369" s="2">
        <v>18287000000</v>
      </c>
      <c r="J369" s="2">
        <v>11433000000</v>
      </c>
      <c r="K369" s="2">
        <v>6296000000</v>
      </c>
      <c r="L369" s="2">
        <v>303000000</v>
      </c>
      <c r="M369" t="s">
        <v>12</v>
      </c>
      <c r="N369" t="s">
        <v>164</v>
      </c>
      <c r="O369" s="6">
        <f t="shared" si="40"/>
        <v>18032000000</v>
      </c>
      <c r="P369" s="6">
        <f t="shared" si="41"/>
        <v>30960000000</v>
      </c>
      <c r="Q369" s="6">
        <f t="shared" si="42"/>
        <v>12928000000</v>
      </c>
      <c r="R369" s="9">
        <f t="shared" si="43"/>
        <v>0.62866773610575266</v>
      </c>
      <c r="S369" s="9">
        <f t="shared" si="44"/>
        <v>0.26251345259609721</v>
      </c>
      <c r="AA369" s="7" t="s">
        <v>497</v>
      </c>
    </row>
    <row r="370" spans="1:27" ht="17" hidden="1" x14ac:dyDescent="0.3">
      <c r="A370">
        <v>394</v>
      </c>
      <c r="B370" t="s">
        <v>165</v>
      </c>
      <c r="C370" t="s">
        <v>2</v>
      </c>
      <c r="D370" s="47">
        <v>42097</v>
      </c>
      <c r="E370" s="3">
        <f t="shared" si="45"/>
        <v>2015</v>
      </c>
      <c r="F370" s="3">
        <f t="shared" si="46"/>
        <v>4</v>
      </c>
      <c r="G370" s="3">
        <f t="shared" si="47"/>
        <v>3</v>
      </c>
      <c r="H370" s="2">
        <v>4069746000</v>
      </c>
      <c r="I370" s="2">
        <v>3282301000</v>
      </c>
      <c r="J370" s="2">
        <v>194207000</v>
      </c>
      <c r="K370">
        <v>0</v>
      </c>
      <c r="L370" s="2">
        <v>137058000</v>
      </c>
      <c r="M370" t="s">
        <v>12</v>
      </c>
      <c r="N370" t="s">
        <v>166</v>
      </c>
      <c r="O370" s="6">
        <f t="shared" si="40"/>
        <v>331265000</v>
      </c>
      <c r="P370" s="6">
        <f t="shared" si="41"/>
        <v>787445000</v>
      </c>
      <c r="Q370" s="6">
        <f t="shared" si="42"/>
        <v>456180000</v>
      </c>
      <c r="R370" s="9">
        <f t="shared" si="43"/>
        <v>0.19348750511702695</v>
      </c>
      <c r="S370" s="9">
        <f t="shared" si="44"/>
        <v>0.11209053341412462</v>
      </c>
      <c r="AA370" s="7" t="s">
        <v>499</v>
      </c>
    </row>
    <row r="371" spans="1:27" ht="17" hidden="1" x14ac:dyDescent="0.3">
      <c r="A371">
        <v>395</v>
      </c>
      <c r="B371" t="s">
        <v>165</v>
      </c>
      <c r="C371" t="s">
        <v>5</v>
      </c>
      <c r="D371" s="47">
        <v>42461</v>
      </c>
      <c r="E371" s="3">
        <f t="shared" si="45"/>
        <v>2016</v>
      </c>
      <c r="F371" s="3">
        <f t="shared" si="46"/>
        <v>4</v>
      </c>
      <c r="G371" s="3">
        <f t="shared" si="47"/>
        <v>1</v>
      </c>
      <c r="H371" s="2">
        <v>4250447000</v>
      </c>
      <c r="I371" s="2">
        <v>3575631000</v>
      </c>
      <c r="J371" s="2">
        <v>187244000</v>
      </c>
      <c r="K371">
        <v>0</v>
      </c>
      <c r="L371" s="2">
        <v>182242000</v>
      </c>
      <c r="M371" t="s">
        <v>12</v>
      </c>
      <c r="N371" t="s">
        <v>166</v>
      </c>
      <c r="O371" s="6">
        <f t="shared" si="40"/>
        <v>369486000</v>
      </c>
      <c r="P371" s="6">
        <f t="shared" si="41"/>
        <v>674816000</v>
      </c>
      <c r="Q371" s="6">
        <f t="shared" si="42"/>
        <v>305330000</v>
      </c>
      <c r="R371" s="9">
        <f t="shared" si="43"/>
        <v>0.15876353710562674</v>
      </c>
      <c r="S371" s="9">
        <f t="shared" si="44"/>
        <v>7.1834797610698359E-2</v>
      </c>
      <c r="AA371" s="7" t="s">
        <v>500</v>
      </c>
    </row>
    <row r="372" spans="1:27" ht="17" hidden="1" x14ac:dyDescent="0.3">
      <c r="A372">
        <v>396</v>
      </c>
      <c r="B372" t="s">
        <v>167</v>
      </c>
      <c r="C372" t="s">
        <v>2</v>
      </c>
      <c r="D372" s="47">
        <v>41639</v>
      </c>
      <c r="E372" s="3">
        <f t="shared" si="45"/>
        <v>2013</v>
      </c>
      <c r="F372" s="3">
        <f t="shared" si="46"/>
        <v>12</v>
      </c>
      <c r="G372" s="3">
        <f t="shared" si="47"/>
        <v>31</v>
      </c>
      <c r="H372" s="2">
        <v>12026000000</v>
      </c>
      <c r="I372" s="2">
        <v>3931000000</v>
      </c>
      <c r="J372" s="2">
        <v>3518000000</v>
      </c>
      <c r="K372">
        <v>0</v>
      </c>
      <c r="L372" s="2">
        <v>1104000000</v>
      </c>
      <c r="M372" t="s">
        <v>3</v>
      </c>
      <c r="N372" t="s">
        <v>168</v>
      </c>
      <c r="O372" s="6">
        <f t="shared" si="40"/>
        <v>4622000000</v>
      </c>
      <c r="P372" s="6">
        <f t="shared" si="41"/>
        <v>8095000000</v>
      </c>
      <c r="Q372" s="6">
        <f t="shared" si="42"/>
        <v>3473000000</v>
      </c>
      <c r="R372" s="9">
        <f t="shared" si="43"/>
        <v>0.67312489605853987</v>
      </c>
      <c r="S372" s="9">
        <f t="shared" si="44"/>
        <v>0.28879095293530682</v>
      </c>
      <c r="AA372" s="7" t="s">
        <v>501</v>
      </c>
    </row>
    <row r="373" spans="1:27" ht="17" hidden="1" x14ac:dyDescent="0.3">
      <c r="A373">
        <v>397</v>
      </c>
      <c r="B373" t="s">
        <v>167</v>
      </c>
      <c r="C373" t="s">
        <v>5</v>
      </c>
      <c r="D373" s="47">
        <v>41999</v>
      </c>
      <c r="E373" s="3">
        <f t="shared" si="45"/>
        <v>2014</v>
      </c>
      <c r="F373" s="3">
        <f t="shared" si="46"/>
        <v>12</v>
      </c>
      <c r="G373" s="3">
        <f t="shared" si="47"/>
        <v>26</v>
      </c>
      <c r="H373" s="2">
        <v>12669000000</v>
      </c>
      <c r="I373" s="2">
        <v>4100000000</v>
      </c>
      <c r="J373" s="2">
        <v>3805000000</v>
      </c>
      <c r="K373">
        <v>0</v>
      </c>
      <c r="L373" s="2">
        <v>1151000000</v>
      </c>
      <c r="M373" t="s">
        <v>3</v>
      </c>
      <c r="N373" t="s">
        <v>168</v>
      </c>
      <c r="O373" s="6">
        <f t="shared" si="40"/>
        <v>4956000000</v>
      </c>
      <c r="P373" s="6">
        <f t="shared" si="41"/>
        <v>8569000000</v>
      </c>
      <c r="Q373" s="6">
        <f t="shared" si="42"/>
        <v>3613000000</v>
      </c>
      <c r="R373" s="9">
        <f t="shared" si="43"/>
        <v>0.67637540453074441</v>
      </c>
      <c r="S373" s="9">
        <f t="shared" si="44"/>
        <v>0.28518430815376117</v>
      </c>
      <c r="AA373" s="7" t="s">
        <v>502</v>
      </c>
    </row>
    <row r="374" spans="1:27" ht="17" hidden="1" x14ac:dyDescent="0.3">
      <c r="A374">
        <v>398</v>
      </c>
      <c r="B374" t="s">
        <v>167</v>
      </c>
      <c r="C374" t="s">
        <v>6</v>
      </c>
      <c r="D374" s="47">
        <v>42363</v>
      </c>
      <c r="E374" s="3">
        <f t="shared" si="45"/>
        <v>2015</v>
      </c>
      <c r="F374" s="3">
        <f t="shared" si="46"/>
        <v>12</v>
      </c>
      <c r="G374" s="3">
        <f t="shared" si="47"/>
        <v>25</v>
      </c>
      <c r="H374" s="2">
        <v>11811000000</v>
      </c>
      <c r="I374" s="2">
        <v>3293000000</v>
      </c>
      <c r="J374" s="2">
        <v>3726000000</v>
      </c>
      <c r="K374">
        <v>0</v>
      </c>
      <c r="L374" s="2">
        <v>1208000000</v>
      </c>
      <c r="M374" t="s">
        <v>3</v>
      </c>
      <c r="N374" t="s">
        <v>168</v>
      </c>
      <c r="O374" s="6">
        <f t="shared" si="40"/>
        <v>4934000000</v>
      </c>
      <c r="P374" s="6">
        <f t="shared" si="41"/>
        <v>8518000000</v>
      </c>
      <c r="Q374" s="6">
        <f t="shared" si="42"/>
        <v>3584000000</v>
      </c>
      <c r="R374" s="9">
        <f t="shared" si="43"/>
        <v>0.72119210905088482</v>
      </c>
      <c r="S374" s="9">
        <f t="shared" si="44"/>
        <v>0.30344594022521376</v>
      </c>
      <c r="AA374" s="7" t="s">
        <v>503</v>
      </c>
    </row>
    <row r="375" spans="1:27" ht="17" hidden="1" x14ac:dyDescent="0.3">
      <c r="A375">
        <v>399</v>
      </c>
      <c r="B375" t="s">
        <v>167</v>
      </c>
      <c r="C375" t="s">
        <v>7</v>
      </c>
      <c r="D375" s="47">
        <v>42734</v>
      </c>
      <c r="E375" s="3">
        <f t="shared" si="45"/>
        <v>2016</v>
      </c>
      <c r="F375" s="3">
        <f t="shared" si="46"/>
        <v>12</v>
      </c>
      <c r="G375" s="3">
        <f t="shared" si="47"/>
        <v>30</v>
      </c>
      <c r="H375" s="2">
        <v>11069000000</v>
      </c>
      <c r="I375" s="2">
        <v>2782000000</v>
      </c>
      <c r="J375" s="2">
        <v>3597000000</v>
      </c>
      <c r="K375">
        <v>0</v>
      </c>
      <c r="L375" s="2">
        <v>1301000000</v>
      </c>
      <c r="M375" t="s">
        <v>3</v>
      </c>
      <c r="N375" t="s">
        <v>168</v>
      </c>
      <c r="O375" s="6">
        <f t="shared" si="40"/>
        <v>4898000000</v>
      </c>
      <c r="P375" s="6">
        <f t="shared" si="41"/>
        <v>8287000000</v>
      </c>
      <c r="Q375" s="6">
        <f t="shared" si="42"/>
        <v>3389000000</v>
      </c>
      <c r="R375" s="9">
        <f t="shared" si="43"/>
        <v>0.74866744963411325</v>
      </c>
      <c r="S375" s="9">
        <f t="shared" si="44"/>
        <v>0.30617038576203814</v>
      </c>
      <c r="AA375" s="7" t="s">
        <v>504</v>
      </c>
    </row>
    <row r="376" spans="1:27" ht="17" hidden="1" x14ac:dyDescent="0.3">
      <c r="A376">
        <v>400</v>
      </c>
      <c r="B376" t="s">
        <v>169</v>
      </c>
      <c r="C376" t="s">
        <v>2</v>
      </c>
      <c r="D376" s="47">
        <v>41425</v>
      </c>
      <c r="E376" s="3">
        <f t="shared" si="45"/>
        <v>2013</v>
      </c>
      <c r="F376" s="3">
        <f t="shared" si="46"/>
        <v>5</v>
      </c>
      <c r="G376" s="3">
        <f t="shared" si="47"/>
        <v>31</v>
      </c>
      <c r="H376" s="2">
        <v>4245964000</v>
      </c>
      <c r="I376" s="2">
        <v>2492655000</v>
      </c>
      <c r="J376" s="2">
        <v>1187331000</v>
      </c>
      <c r="K376">
        <v>0</v>
      </c>
      <c r="L376">
        <v>0</v>
      </c>
      <c r="M376" t="s">
        <v>3</v>
      </c>
      <c r="N376" t="s">
        <v>170</v>
      </c>
      <c r="O376" s="6">
        <f t="shared" si="40"/>
        <v>1187331000</v>
      </c>
      <c r="P376" s="6">
        <f t="shared" si="41"/>
        <v>1753309000</v>
      </c>
      <c r="Q376" s="6">
        <f t="shared" si="42"/>
        <v>565978000</v>
      </c>
      <c r="R376" s="9">
        <f t="shared" si="43"/>
        <v>0.41293543704091695</v>
      </c>
      <c r="S376" s="9">
        <f t="shared" si="44"/>
        <v>0.13329788005739096</v>
      </c>
      <c r="AA376" s="7" t="s">
        <v>505</v>
      </c>
    </row>
    <row r="377" spans="1:27" ht="17" hidden="1" x14ac:dyDescent="0.3">
      <c r="A377">
        <v>401</v>
      </c>
      <c r="B377" t="s">
        <v>169</v>
      </c>
      <c r="C377" t="s">
        <v>5</v>
      </c>
      <c r="D377" s="47">
        <v>41790</v>
      </c>
      <c r="E377" s="3">
        <f t="shared" si="45"/>
        <v>2014</v>
      </c>
      <c r="F377" s="3">
        <f t="shared" si="46"/>
        <v>5</v>
      </c>
      <c r="G377" s="3">
        <f t="shared" si="47"/>
        <v>31</v>
      </c>
      <c r="H377" s="2">
        <v>4193844000</v>
      </c>
      <c r="I377" s="2">
        <v>2444085000</v>
      </c>
      <c r="J377" s="2">
        <v>1147039000</v>
      </c>
      <c r="K377">
        <v>0</v>
      </c>
      <c r="L377">
        <v>0</v>
      </c>
      <c r="M377" t="s">
        <v>3</v>
      </c>
      <c r="N377" t="s">
        <v>170</v>
      </c>
      <c r="O377" s="6">
        <f t="shared" si="40"/>
        <v>1147039000</v>
      </c>
      <c r="P377" s="6">
        <f t="shared" si="41"/>
        <v>1749759000</v>
      </c>
      <c r="Q377" s="6">
        <f t="shared" si="42"/>
        <v>602720000</v>
      </c>
      <c r="R377" s="9">
        <f t="shared" si="43"/>
        <v>0.41722081221905249</v>
      </c>
      <c r="S377" s="9">
        <f t="shared" si="44"/>
        <v>0.14371540763080362</v>
      </c>
      <c r="AA377" s="7" t="s">
        <v>506</v>
      </c>
    </row>
    <row r="378" spans="1:27" ht="17" hidden="1" x14ac:dyDescent="0.3">
      <c r="A378">
        <v>402</v>
      </c>
      <c r="B378" t="s">
        <v>169</v>
      </c>
      <c r="C378" t="s">
        <v>6</v>
      </c>
      <c r="D378" s="47">
        <v>42155</v>
      </c>
      <c r="E378" s="3">
        <f t="shared" si="45"/>
        <v>2015</v>
      </c>
      <c r="F378" s="3">
        <f t="shared" si="46"/>
        <v>5</v>
      </c>
      <c r="G378" s="3">
        <f t="shared" si="47"/>
        <v>31</v>
      </c>
      <c r="H378" s="2">
        <v>4476886000</v>
      </c>
      <c r="I378" s="2">
        <v>2555549000</v>
      </c>
      <c r="J378" s="2">
        <v>1224930000</v>
      </c>
      <c r="K378">
        <v>0</v>
      </c>
      <c r="L378">
        <v>0</v>
      </c>
      <c r="M378" t="s">
        <v>3</v>
      </c>
      <c r="N378" t="s">
        <v>170</v>
      </c>
      <c r="O378" s="6">
        <f t="shared" si="40"/>
        <v>1224930000</v>
      </c>
      <c r="P378" s="6">
        <f t="shared" si="41"/>
        <v>1921337000</v>
      </c>
      <c r="Q378" s="6">
        <f t="shared" si="42"/>
        <v>696407000</v>
      </c>
      <c r="R378" s="9">
        <f t="shared" si="43"/>
        <v>0.42916817627252513</v>
      </c>
      <c r="S378" s="9">
        <f t="shared" si="44"/>
        <v>0.15555611646130815</v>
      </c>
      <c r="AA378" s="7" t="s">
        <v>508</v>
      </c>
    </row>
    <row r="379" spans="1:27" ht="17" hidden="1" x14ac:dyDescent="0.3">
      <c r="A379">
        <v>403</v>
      </c>
      <c r="B379" t="s">
        <v>169</v>
      </c>
      <c r="C379" t="s">
        <v>7</v>
      </c>
      <c r="D379" s="47">
        <v>42521</v>
      </c>
      <c r="E379" s="3">
        <f t="shared" si="45"/>
        <v>2016</v>
      </c>
      <c r="F379" s="3">
        <f t="shared" si="46"/>
        <v>5</v>
      </c>
      <c r="G379" s="3">
        <f t="shared" si="47"/>
        <v>31</v>
      </c>
      <c r="H379" s="2">
        <v>4905458000</v>
      </c>
      <c r="I379" s="2">
        <v>2775588000</v>
      </c>
      <c r="J379" s="2">
        <v>1348122000</v>
      </c>
      <c r="K379">
        <v>0</v>
      </c>
      <c r="L379">
        <v>0</v>
      </c>
      <c r="M379" t="s">
        <v>3</v>
      </c>
      <c r="N379" t="s">
        <v>170</v>
      </c>
      <c r="O379" s="6">
        <f t="shared" si="40"/>
        <v>1348122000</v>
      </c>
      <c r="P379" s="6">
        <f t="shared" si="41"/>
        <v>2129870000</v>
      </c>
      <c r="Q379" s="6">
        <f t="shared" si="42"/>
        <v>781748000</v>
      </c>
      <c r="R379" s="9">
        <f t="shared" si="43"/>
        <v>0.43418371944067202</v>
      </c>
      <c r="S379" s="9">
        <f t="shared" si="44"/>
        <v>0.15936289740937543</v>
      </c>
      <c r="AA379" s="7" t="s">
        <v>509</v>
      </c>
    </row>
    <row r="380" spans="1:27" ht="17" hidden="1" x14ac:dyDescent="0.3">
      <c r="A380">
        <v>404</v>
      </c>
      <c r="B380" t="s">
        <v>171</v>
      </c>
      <c r="C380" t="s">
        <v>2</v>
      </c>
      <c r="D380" s="47">
        <v>41274</v>
      </c>
      <c r="E380" s="3">
        <f t="shared" si="45"/>
        <v>2012</v>
      </c>
      <c r="F380" s="3">
        <f t="shared" si="46"/>
        <v>12</v>
      </c>
      <c r="G380" s="3">
        <f t="shared" si="47"/>
        <v>31</v>
      </c>
      <c r="H380" s="2">
        <v>18376000000</v>
      </c>
      <c r="I380" s="2">
        <v>7639000000</v>
      </c>
      <c r="J380" s="2">
        <v>3244000000</v>
      </c>
      <c r="K380">
        <v>0</v>
      </c>
      <c r="L380" s="2">
        <v>4780000000</v>
      </c>
      <c r="M380" t="s">
        <v>172</v>
      </c>
      <c r="N380" t="s">
        <v>173</v>
      </c>
      <c r="O380" s="6">
        <f t="shared" si="40"/>
        <v>8024000000</v>
      </c>
      <c r="P380" s="6">
        <f t="shared" si="41"/>
        <v>10737000000</v>
      </c>
      <c r="Q380" s="6">
        <f t="shared" si="42"/>
        <v>2713000000</v>
      </c>
      <c r="R380" s="9">
        <f t="shared" si="43"/>
        <v>0.58429473225946893</v>
      </c>
      <c r="S380" s="9">
        <f t="shared" si="44"/>
        <v>0.14763822377013497</v>
      </c>
      <c r="AA380" s="7" t="s">
        <v>510</v>
      </c>
    </row>
    <row r="381" spans="1:27" ht="17" hidden="1" x14ac:dyDescent="0.3">
      <c r="A381">
        <v>405</v>
      </c>
      <c r="B381" t="s">
        <v>171</v>
      </c>
      <c r="C381" t="s">
        <v>5</v>
      </c>
      <c r="D381" s="47">
        <v>41639</v>
      </c>
      <c r="E381" s="3">
        <f t="shared" si="45"/>
        <v>2013</v>
      </c>
      <c r="F381" s="3">
        <f t="shared" si="46"/>
        <v>12</v>
      </c>
      <c r="G381" s="3">
        <f t="shared" si="47"/>
        <v>31</v>
      </c>
      <c r="H381" s="2">
        <v>18095000000</v>
      </c>
      <c r="I381" s="2">
        <v>7507000000</v>
      </c>
      <c r="J381" s="2">
        <v>3502000000</v>
      </c>
      <c r="K381">
        <v>0</v>
      </c>
      <c r="L381" s="2">
        <v>4541000000</v>
      </c>
      <c r="M381" t="s">
        <v>172</v>
      </c>
      <c r="N381" t="s">
        <v>173</v>
      </c>
      <c r="O381" s="6">
        <f t="shared" si="40"/>
        <v>8043000000</v>
      </c>
      <c r="P381" s="6">
        <f t="shared" si="41"/>
        <v>10588000000</v>
      </c>
      <c r="Q381" s="6">
        <f t="shared" si="42"/>
        <v>2545000000</v>
      </c>
      <c r="R381" s="9">
        <f t="shared" si="43"/>
        <v>0.58513401492124895</v>
      </c>
      <c r="S381" s="9">
        <f t="shared" si="44"/>
        <v>0.14064658745509809</v>
      </c>
      <c r="AA381" s="7" t="s">
        <v>511</v>
      </c>
    </row>
    <row r="382" spans="1:27" ht="17" hidden="1" x14ac:dyDescent="0.3">
      <c r="A382">
        <v>406</v>
      </c>
      <c r="B382" t="s">
        <v>171</v>
      </c>
      <c r="C382" t="s">
        <v>6</v>
      </c>
      <c r="D382" s="47">
        <v>42004</v>
      </c>
      <c r="E382" s="3">
        <f t="shared" si="45"/>
        <v>2014</v>
      </c>
      <c r="F382" s="3">
        <f t="shared" si="46"/>
        <v>12</v>
      </c>
      <c r="G382" s="3">
        <f t="shared" si="47"/>
        <v>31</v>
      </c>
      <c r="H382" s="2">
        <v>18031000000</v>
      </c>
      <c r="I382" s="2">
        <v>7846000000</v>
      </c>
      <c r="J382" s="2">
        <v>3347000000</v>
      </c>
      <c r="K382">
        <v>0</v>
      </c>
      <c r="L382" s="2">
        <v>4428000000</v>
      </c>
      <c r="M382" t="s">
        <v>172</v>
      </c>
      <c r="N382" t="s">
        <v>173</v>
      </c>
      <c r="O382" s="6">
        <f t="shared" si="40"/>
        <v>7775000000</v>
      </c>
      <c r="P382" s="6">
        <f t="shared" si="41"/>
        <v>10185000000</v>
      </c>
      <c r="Q382" s="6">
        <f t="shared" si="42"/>
        <v>2410000000</v>
      </c>
      <c r="R382" s="9">
        <f t="shared" si="43"/>
        <v>0.56486051799678338</v>
      </c>
      <c r="S382" s="9">
        <f t="shared" si="44"/>
        <v>0.1336586989074372</v>
      </c>
      <c r="AA382" s="7" t="s">
        <v>512</v>
      </c>
    </row>
    <row r="383" spans="1:27" ht="17" hidden="1" x14ac:dyDescent="0.3">
      <c r="A383">
        <v>407</v>
      </c>
      <c r="B383" t="s">
        <v>171</v>
      </c>
      <c r="C383" t="s">
        <v>7</v>
      </c>
      <c r="D383" s="47">
        <v>42369</v>
      </c>
      <c r="E383" s="3">
        <f t="shared" si="45"/>
        <v>2015</v>
      </c>
      <c r="F383" s="3">
        <f t="shared" si="46"/>
        <v>12</v>
      </c>
      <c r="G383" s="3">
        <f t="shared" si="47"/>
        <v>31</v>
      </c>
      <c r="H383" s="2">
        <v>17900000000</v>
      </c>
      <c r="I383" s="2">
        <v>7778000000</v>
      </c>
      <c r="J383" s="2">
        <v>3328000000</v>
      </c>
      <c r="K383">
        <v>0</v>
      </c>
      <c r="L383" s="2">
        <v>4189000000</v>
      </c>
      <c r="M383" t="s">
        <v>172</v>
      </c>
      <c r="N383" t="s">
        <v>173</v>
      </c>
      <c r="O383" s="6">
        <f t="shared" si="40"/>
        <v>7517000000</v>
      </c>
      <c r="P383" s="6">
        <f t="shared" si="41"/>
        <v>10122000000</v>
      </c>
      <c r="Q383" s="6">
        <f t="shared" si="42"/>
        <v>2605000000</v>
      </c>
      <c r="R383" s="9">
        <f t="shared" si="43"/>
        <v>0.56547486033519556</v>
      </c>
      <c r="S383" s="9">
        <f t="shared" si="44"/>
        <v>0.14553072625698324</v>
      </c>
      <c r="AA383" s="7" t="s">
        <v>513</v>
      </c>
    </row>
    <row r="384" spans="1:27" ht="17" hidden="1" x14ac:dyDescent="0.3">
      <c r="A384">
        <v>408</v>
      </c>
      <c r="B384" t="s">
        <v>174</v>
      </c>
      <c r="C384" t="s">
        <v>2</v>
      </c>
      <c r="D384" s="47">
        <v>41274</v>
      </c>
      <c r="E384" s="3">
        <f t="shared" si="45"/>
        <v>2012</v>
      </c>
      <c r="F384" s="3">
        <f t="shared" si="46"/>
        <v>12</v>
      </c>
      <c r="G384" s="3">
        <f t="shared" si="47"/>
        <v>31</v>
      </c>
      <c r="H384" s="2">
        <v>7346472000</v>
      </c>
      <c r="I384" s="2">
        <v>4278241000</v>
      </c>
      <c r="J384" s="2">
        <v>1557646000</v>
      </c>
      <c r="K384">
        <v>0</v>
      </c>
      <c r="L384" s="2">
        <v>149089000</v>
      </c>
      <c r="M384" t="s">
        <v>12</v>
      </c>
      <c r="N384" t="s">
        <v>166</v>
      </c>
      <c r="O384" s="6">
        <f t="shared" si="40"/>
        <v>1706735000</v>
      </c>
      <c r="P384" s="6">
        <f t="shared" si="41"/>
        <v>3068231000</v>
      </c>
      <c r="Q384" s="6">
        <f t="shared" si="42"/>
        <v>1361496000</v>
      </c>
      <c r="R384" s="9">
        <f t="shared" si="43"/>
        <v>0.4176468650530486</v>
      </c>
      <c r="S384" s="9">
        <f t="shared" si="44"/>
        <v>0.18532650774412535</v>
      </c>
      <c r="AA384" s="7" t="s">
        <v>514</v>
      </c>
    </row>
    <row r="385" spans="1:27" ht="17" hidden="1" x14ac:dyDescent="0.3">
      <c r="A385">
        <v>409</v>
      </c>
      <c r="B385" t="s">
        <v>174</v>
      </c>
      <c r="C385" t="s">
        <v>5</v>
      </c>
      <c r="D385" s="47">
        <v>41639</v>
      </c>
      <c r="E385" s="3">
        <f t="shared" si="45"/>
        <v>2013</v>
      </c>
      <c r="F385" s="3">
        <f t="shared" si="46"/>
        <v>12</v>
      </c>
      <c r="G385" s="3">
        <f t="shared" si="47"/>
        <v>31</v>
      </c>
      <c r="H385" s="2">
        <v>8843200000</v>
      </c>
      <c r="I385" s="2">
        <v>5265500000</v>
      </c>
      <c r="J385" s="2">
        <v>1727600000</v>
      </c>
      <c r="K385">
        <v>0</v>
      </c>
      <c r="L385" s="2">
        <v>172200000</v>
      </c>
      <c r="M385" t="s">
        <v>12</v>
      </c>
      <c r="N385" t="s">
        <v>166</v>
      </c>
      <c r="O385" s="6">
        <f t="shared" si="40"/>
        <v>1899800000</v>
      </c>
      <c r="P385" s="6">
        <f t="shared" si="41"/>
        <v>3577700000</v>
      </c>
      <c r="Q385" s="6">
        <f t="shared" si="42"/>
        <v>1677900000</v>
      </c>
      <c r="R385" s="9">
        <f t="shared" si="43"/>
        <v>0.40457074362221823</v>
      </c>
      <c r="S385" s="9">
        <f t="shared" si="44"/>
        <v>0.18973900850370906</v>
      </c>
      <c r="AA385" s="7" t="s">
        <v>515</v>
      </c>
    </row>
    <row r="386" spans="1:27" ht="17" hidden="1" x14ac:dyDescent="0.3">
      <c r="A386">
        <v>410</v>
      </c>
      <c r="B386" t="s">
        <v>174</v>
      </c>
      <c r="C386" t="s">
        <v>6</v>
      </c>
      <c r="D386" s="47">
        <v>42004</v>
      </c>
      <c r="E386" s="3">
        <f t="shared" si="45"/>
        <v>2014</v>
      </c>
      <c r="F386" s="3">
        <f t="shared" si="46"/>
        <v>12</v>
      </c>
      <c r="G386" s="3">
        <f t="shared" si="47"/>
        <v>31</v>
      </c>
      <c r="H386" s="2">
        <v>10262700000</v>
      </c>
      <c r="I386" s="2">
        <v>6141100000</v>
      </c>
      <c r="J386" s="2">
        <v>2037000000</v>
      </c>
      <c r="K386">
        <v>0</v>
      </c>
      <c r="L386" s="2">
        <v>199700000</v>
      </c>
      <c r="M386" t="s">
        <v>12</v>
      </c>
      <c r="N386" t="s">
        <v>166</v>
      </c>
      <c r="O386" s="6">
        <f t="shared" si="40"/>
        <v>2236700000</v>
      </c>
      <c r="P386" s="6">
        <f t="shared" si="41"/>
        <v>4121600000</v>
      </c>
      <c r="Q386" s="6">
        <f t="shared" si="42"/>
        <v>1884900000</v>
      </c>
      <c r="R386" s="9">
        <f t="shared" si="43"/>
        <v>0.4016097128435987</v>
      </c>
      <c r="S386" s="9">
        <f t="shared" si="44"/>
        <v>0.18366511736677482</v>
      </c>
      <c r="AA386" s="7" t="s">
        <v>516</v>
      </c>
    </row>
    <row r="387" spans="1:27" ht="17" hidden="1" x14ac:dyDescent="0.3">
      <c r="A387">
        <v>411</v>
      </c>
      <c r="B387" t="s">
        <v>174</v>
      </c>
      <c r="C387" t="s">
        <v>7</v>
      </c>
      <c r="D387" s="47">
        <v>42369</v>
      </c>
      <c r="E387" s="3">
        <f t="shared" si="45"/>
        <v>2015</v>
      </c>
      <c r="F387" s="3">
        <f t="shared" si="46"/>
        <v>12</v>
      </c>
      <c r="G387" s="3">
        <f t="shared" si="47"/>
        <v>31</v>
      </c>
      <c r="H387" s="2">
        <v>12416000000</v>
      </c>
      <c r="I387" s="2">
        <v>7440200000</v>
      </c>
      <c r="J387" s="2">
        <v>2508600000</v>
      </c>
      <c r="K387">
        <v>0</v>
      </c>
      <c r="L387" s="2">
        <v>325200000</v>
      </c>
      <c r="M387" t="s">
        <v>12</v>
      </c>
      <c r="N387" t="s">
        <v>166</v>
      </c>
      <c r="O387" s="6">
        <f t="shared" si="40"/>
        <v>2833800000</v>
      </c>
      <c r="P387" s="6">
        <f t="shared" si="41"/>
        <v>4975800000</v>
      </c>
      <c r="Q387" s="6">
        <f t="shared" si="42"/>
        <v>2142000000</v>
      </c>
      <c r="R387" s="9">
        <f t="shared" si="43"/>
        <v>0.40075708762886597</v>
      </c>
      <c r="S387" s="9">
        <f t="shared" si="44"/>
        <v>0.17251932989690721</v>
      </c>
      <c r="AA387" s="7" t="s">
        <v>517</v>
      </c>
    </row>
    <row r="388" spans="1:27" ht="17" hidden="1" x14ac:dyDescent="0.3">
      <c r="A388">
        <v>412</v>
      </c>
      <c r="B388" t="s">
        <v>175</v>
      </c>
      <c r="C388" t="s">
        <v>2</v>
      </c>
      <c r="D388" s="47">
        <v>41639</v>
      </c>
      <c r="E388" s="3">
        <f t="shared" si="45"/>
        <v>2013</v>
      </c>
      <c r="F388" s="3">
        <f t="shared" si="46"/>
        <v>12</v>
      </c>
      <c r="G388" s="3">
        <f t="shared" si="47"/>
        <v>31</v>
      </c>
      <c r="H388" s="2">
        <v>2918434000</v>
      </c>
      <c r="I388" s="2">
        <v>502795000</v>
      </c>
      <c r="J388" s="2">
        <v>1476916000</v>
      </c>
      <c r="K388" s="2">
        <v>516338000</v>
      </c>
      <c r="L388" s="2">
        <v>41668000</v>
      </c>
      <c r="M388" t="s">
        <v>12</v>
      </c>
      <c r="N388" t="s">
        <v>47</v>
      </c>
      <c r="O388" s="6">
        <f t="shared" ref="O388:O451" si="48">SUM(J388:L388)</f>
        <v>2034922000</v>
      </c>
      <c r="P388" s="6">
        <f t="shared" ref="P388:P451" si="49">H388-I388</f>
        <v>2415639000</v>
      </c>
      <c r="Q388" s="6">
        <f t="shared" ref="Q388:Q451" si="50">P388-SUM(J388:L388)</f>
        <v>380717000</v>
      </c>
      <c r="R388" s="9">
        <f t="shared" ref="R388:R451" si="51">1-(I388/H388)</f>
        <v>0.82771753618550226</v>
      </c>
      <c r="S388" s="9">
        <f t="shared" ref="S388:S451" si="52">Q388/H388</f>
        <v>0.13045249609893525</v>
      </c>
      <c r="AA388" s="7" t="s">
        <v>518</v>
      </c>
    </row>
    <row r="389" spans="1:27" ht="17" hidden="1" x14ac:dyDescent="0.3">
      <c r="A389">
        <v>413</v>
      </c>
      <c r="B389" t="s">
        <v>175</v>
      </c>
      <c r="C389" t="s">
        <v>5</v>
      </c>
      <c r="D389" s="47">
        <v>42004</v>
      </c>
      <c r="E389" s="3">
        <f t="shared" ref="E389:E452" si="53">YEAR(D389)</f>
        <v>2014</v>
      </c>
      <c r="F389" s="3">
        <f t="shared" ref="F389:F452" si="54">MONTH(D389)</f>
        <v>12</v>
      </c>
      <c r="G389" s="3">
        <f t="shared" ref="G389:G452" si="55">DAY(D389)</f>
        <v>31</v>
      </c>
      <c r="H389" s="2">
        <v>3142856000</v>
      </c>
      <c r="I389" s="2">
        <v>620219000</v>
      </c>
      <c r="J389" s="2">
        <v>1600187000</v>
      </c>
      <c r="K389" s="2">
        <v>553817000</v>
      </c>
      <c r="L389" s="2">
        <v>39577000</v>
      </c>
      <c r="M389" t="s">
        <v>12</v>
      </c>
      <c r="N389" t="s">
        <v>47</v>
      </c>
      <c r="O389" s="6">
        <f t="shared" si="48"/>
        <v>2193581000</v>
      </c>
      <c r="P389" s="6">
        <f t="shared" si="49"/>
        <v>2522637000</v>
      </c>
      <c r="Q389" s="6">
        <f t="shared" si="50"/>
        <v>329056000</v>
      </c>
      <c r="R389" s="9">
        <f t="shared" si="51"/>
        <v>0.80265751914818884</v>
      </c>
      <c r="S389" s="9">
        <f t="shared" si="52"/>
        <v>0.10469967443624525</v>
      </c>
      <c r="AA389" s="7" t="s">
        <v>519</v>
      </c>
    </row>
    <row r="390" spans="1:27" ht="17" hidden="1" x14ac:dyDescent="0.3">
      <c r="A390">
        <v>414</v>
      </c>
      <c r="B390" t="s">
        <v>175</v>
      </c>
      <c r="C390" t="s">
        <v>6</v>
      </c>
      <c r="D390" s="47">
        <v>42369</v>
      </c>
      <c r="E390" s="3">
        <f t="shared" si="53"/>
        <v>2015</v>
      </c>
      <c r="F390" s="3">
        <f t="shared" si="54"/>
        <v>12</v>
      </c>
      <c r="G390" s="3">
        <f t="shared" si="55"/>
        <v>31</v>
      </c>
      <c r="H390" s="2">
        <v>3275594000</v>
      </c>
      <c r="I390" s="2">
        <v>614364000</v>
      </c>
      <c r="J390" s="2">
        <v>1538027000</v>
      </c>
      <c r="K390" s="2">
        <v>563975000</v>
      </c>
      <c r="L390" s="2">
        <v>41595000</v>
      </c>
      <c r="M390" t="s">
        <v>12</v>
      </c>
      <c r="N390" t="s">
        <v>47</v>
      </c>
      <c r="O390" s="6">
        <f t="shared" si="48"/>
        <v>2143597000</v>
      </c>
      <c r="P390" s="6">
        <f t="shared" si="49"/>
        <v>2661230000</v>
      </c>
      <c r="Q390" s="6">
        <f t="shared" si="50"/>
        <v>517633000</v>
      </c>
      <c r="R390" s="9">
        <f t="shared" si="51"/>
        <v>0.81244195709236244</v>
      </c>
      <c r="S390" s="9">
        <f t="shared" si="52"/>
        <v>0.1580272158271141</v>
      </c>
      <c r="AA390" s="7" t="s">
        <v>520</v>
      </c>
    </row>
    <row r="391" spans="1:27" ht="17" hidden="1" x14ac:dyDescent="0.3">
      <c r="A391">
        <v>415</v>
      </c>
      <c r="B391" t="s">
        <v>175</v>
      </c>
      <c r="C391" t="s">
        <v>7</v>
      </c>
      <c r="D391" s="47">
        <v>42735</v>
      </c>
      <c r="E391" s="3">
        <f t="shared" si="53"/>
        <v>2016</v>
      </c>
      <c r="F391" s="3">
        <f t="shared" si="54"/>
        <v>12</v>
      </c>
      <c r="G391" s="3">
        <f t="shared" si="55"/>
        <v>31</v>
      </c>
      <c r="H391" s="2">
        <v>3418265000</v>
      </c>
      <c r="I391" s="2">
        <v>559541000</v>
      </c>
      <c r="J391" s="2">
        <v>1620006000</v>
      </c>
      <c r="K391" s="2">
        <v>489265000</v>
      </c>
      <c r="L391" s="2">
        <v>29173000</v>
      </c>
      <c r="M391" t="s">
        <v>12</v>
      </c>
      <c r="N391" t="s">
        <v>47</v>
      </c>
      <c r="O391" s="6">
        <f t="shared" si="48"/>
        <v>2138444000</v>
      </c>
      <c r="P391" s="6">
        <f t="shared" si="49"/>
        <v>2858724000</v>
      </c>
      <c r="Q391" s="6">
        <f t="shared" si="50"/>
        <v>720280000</v>
      </c>
      <c r="R391" s="9">
        <f t="shared" si="51"/>
        <v>0.83630847813144971</v>
      </c>
      <c r="S391" s="9">
        <f t="shared" si="52"/>
        <v>0.21071508499194766</v>
      </c>
      <c r="AA391" s="7" t="s">
        <v>521</v>
      </c>
    </row>
    <row r="392" spans="1:27" ht="17" hidden="1" x14ac:dyDescent="0.3">
      <c r="A392">
        <v>416</v>
      </c>
      <c r="B392" t="s">
        <v>176</v>
      </c>
      <c r="C392" t="s">
        <v>2</v>
      </c>
      <c r="D392" s="47">
        <v>41639</v>
      </c>
      <c r="E392" s="3">
        <f t="shared" si="53"/>
        <v>2013</v>
      </c>
      <c r="F392" s="3">
        <f t="shared" si="54"/>
        <v>12</v>
      </c>
      <c r="G392" s="3">
        <f t="shared" si="55"/>
        <v>31</v>
      </c>
      <c r="H392" s="2">
        <v>126761000000</v>
      </c>
      <c r="I392" s="2">
        <v>102978000000</v>
      </c>
      <c r="J392">
        <v>0</v>
      </c>
      <c r="K392">
        <v>0</v>
      </c>
      <c r="L392">
        <v>0</v>
      </c>
      <c r="M392" t="s">
        <v>26</v>
      </c>
      <c r="N392" t="s">
        <v>177</v>
      </c>
      <c r="O392" s="6">
        <f t="shared" si="48"/>
        <v>0</v>
      </c>
      <c r="P392" s="6">
        <f t="shared" si="49"/>
        <v>23783000000</v>
      </c>
      <c r="Q392" s="6">
        <f t="shared" si="50"/>
        <v>23783000000</v>
      </c>
      <c r="R392" s="9">
        <f t="shared" si="51"/>
        <v>0.18762079819502842</v>
      </c>
      <c r="S392" s="9">
        <f t="shared" si="52"/>
        <v>0.18762079819502844</v>
      </c>
      <c r="AA392" s="7" t="s">
        <v>522</v>
      </c>
    </row>
    <row r="393" spans="1:27" ht="17" hidden="1" x14ac:dyDescent="0.3">
      <c r="A393">
        <v>417</v>
      </c>
      <c r="B393" t="s">
        <v>176</v>
      </c>
      <c r="C393" t="s">
        <v>5</v>
      </c>
      <c r="D393" s="47">
        <v>42004</v>
      </c>
      <c r="E393" s="3">
        <f t="shared" si="53"/>
        <v>2014</v>
      </c>
      <c r="F393" s="3">
        <f t="shared" si="54"/>
        <v>12</v>
      </c>
      <c r="G393" s="3">
        <f t="shared" si="55"/>
        <v>31</v>
      </c>
      <c r="H393" s="2">
        <v>139367000000</v>
      </c>
      <c r="I393" s="2">
        <v>114000000000</v>
      </c>
      <c r="J393">
        <v>0</v>
      </c>
      <c r="K393">
        <v>0</v>
      </c>
      <c r="L393">
        <v>0</v>
      </c>
      <c r="M393" t="s">
        <v>26</v>
      </c>
      <c r="N393" t="s">
        <v>177</v>
      </c>
      <c r="O393" s="6">
        <f t="shared" si="48"/>
        <v>0</v>
      </c>
      <c r="P393" s="6">
        <f t="shared" si="49"/>
        <v>25367000000</v>
      </c>
      <c r="Q393" s="6">
        <f t="shared" si="50"/>
        <v>25367000000</v>
      </c>
      <c r="R393" s="9">
        <f t="shared" si="51"/>
        <v>0.18201582871124444</v>
      </c>
      <c r="S393" s="9">
        <f t="shared" si="52"/>
        <v>0.18201582871124442</v>
      </c>
      <c r="AA393" s="7" t="s">
        <v>523</v>
      </c>
    </row>
    <row r="394" spans="1:27" ht="17" hidden="1" x14ac:dyDescent="0.3">
      <c r="A394">
        <v>418</v>
      </c>
      <c r="B394" t="s">
        <v>176</v>
      </c>
      <c r="C394" t="s">
        <v>6</v>
      </c>
      <c r="D394" s="47">
        <v>42369</v>
      </c>
      <c r="E394" s="3">
        <f t="shared" si="53"/>
        <v>2015</v>
      </c>
      <c r="F394" s="3">
        <f t="shared" si="54"/>
        <v>12</v>
      </c>
      <c r="G394" s="3">
        <f t="shared" si="55"/>
        <v>31</v>
      </c>
      <c r="H394" s="2">
        <v>153290000000</v>
      </c>
      <c r="I394" s="2">
        <v>126762000000</v>
      </c>
      <c r="J394">
        <v>0</v>
      </c>
      <c r="K394">
        <v>0</v>
      </c>
      <c r="L394">
        <v>0</v>
      </c>
      <c r="M394" t="s">
        <v>26</v>
      </c>
      <c r="N394" t="s">
        <v>177</v>
      </c>
      <c r="O394" s="6">
        <f t="shared" si="48"/>
        <v>0</v>
      </c>
      <c r="P394" s="6">
        <f t="shared" si="49"/>
        <v>26528000000</v>
      </c>
      <c r="Q394" s="6">
        <f t="shared" si="50"/>
        <v>26528000000</v>
      </c>
      <c r="R394" s="9">
        <f t="shared" si="51"/>
        <v>0.17305760323569708</v>
      </c>
      <c r="S394" s="9">
        <f t="shared" si="52"/>
        <v>0.17305760323569705</v>
      </c>
      <c r="AA394" s="7" t="s">
        <v>524</v>
      </c>
    </row>
    <row r="395" spans="1:27" ht="17" hidden="1" x14ac:dyDescent="0.3">
      <c r="A395">
        <v>419</v>
      </c>
      <c r="B395" t="s">
        <v>176</v>
      </c>
      <c r="C395" t="s">
        <v>7</v>
      </c>
      <c r="D395" s="47">
        <v>42735</v>
      </c>
      <c r="E395" s="3">
        <f t="shared" si="53"/>
        <v>2016</v>
      </c>
      <c r="F395" s="3">
        <f t="shared" si="54"/>
        <v>12</v>
      </c>
      <c r="G395" s="3">
        <f t="shared" si="55"/>
        <v>31</v>
      </c>
      <c r="H395" s="2">
        <v>177526000000</v>
      </c>
      <c r="I395" s="2">
        <v>148669000000</v>
      </c>
      <c r="J395">
        <v>0</v>
      </c>
      <c r="K395">
        <v>0</v>
      </c>
      <c r="L395">
        <v>0</v>
      </c>
      <c r="M395" t="s">
        <v>26</v>
      </c>
      <c r="N395" t="s">
        <v>177</v>
      </c>
      <c r="O395" s="6">
        <f t="shared" si="48"/>
        <v>0</v>
      </c>
      <c r="P395" s="6">
        <f t="shared" si="49"/>
        <v>28857000000</v>
      </c>
      <c r="Q395" s="6">
        <f t="shared" si="50"/>
        <v>28857000000</v>
      </c>
      <c r="R395" s="9">
        <f t="shared" si="51"/>
        <v>0.16255083762378464</v>
      </c>
      <c r="S395" s="9">
        <f t="shared" si="52"/>
        <v>0.16255083762378469</v>
      </c>
      <c r="AA395" s="7" t="s">
        <v>525</v>
      </c>
    </row>
    <row r="396" spans="1:27" ht="17" hidden="1" x14ac:dyDescent="0.3">
      <c r="A396">
        <v>420</v>
      </c>
      <c r="B396" t="s">
        <v>178</v>
      </c>
      <c r="C396" t="s">
        <v>2</v>
      </c>
      <c r="D396" s="47">
        <v>41274</v>
      </c>
      <c r="E396" s="3">
        <f t="shared" si="53"/>
        <v>2012</v>
      </c>
      <c r="F396" s="3">
        <f t="shared" si="54"/>
        <v>12</v>
      </c>
      <c r="G396" s="3">
        <f t="shared" si="55"/>
        <v>31</v>
      </c>
      <c r="H396" s="2">
        <v>230590000000</v>
      </c>
      <c r="I396" s="2">
        <v>163336000000</v>
      </c>
      <c r="J396" s="2">
        <v>17100000000</v>
      </c>
      <c r="K396">
        <v>0</v>
      </c>
      <c r="L396" s="2">
        <v>13413000000</v>
      </c>
      <c r="M396" t="s">
        <v>73</v>
      </c>
      <c r="N396" t="s">
        <v>134</v>
      </c>
      <c r="O396" s="6">
        <f t="shared" si="48"/>
        <v>30513000000</v>
      </c>
      <c r="P396" s="6">
        <f t="shared" si="49"/>
        <v>67254000000</v>
      </c>
      <c r="Q396" s="6">
        <f t="shared" si="50"/>
        <v>36741000000</v>
      </c>
      <c r="R396" s="9">
        <f t="shared" si="51"/>
        <v>0.29166052300620149</v>
      </c>
      <c r="S396" s="9">
        <f t="shared" si="52"/>
        <v>0.15933474998915825</v>
      </c>
      <c r="AA396" s="7" t="s">
        <v>526</v>
      </c>
    </row>
    <row r="397" spans="1:27" ht="17" hidden="1" x14ac:dyDescent="0.3">
      <c r="A397">
        <v>421</v>
      </c>
      <c r="B397" t="s">
        <v>178</v>
      </c>
      <c r="C397" t="s">
        <v>5</v>
      </c>
      <c r="D397" s="47">
        <v>41639</v>
      </c>
      <c r="E397" s="3">
        <f t="shared" si="53"/>
        <v>2013</v>
      </c>
      <c r="F397" s="3">
        <f t="shared" si="54"/>
        <v>12</v>
      </c>
      <c r="G397" s="3">
        <f t="shared" si="55"/>
        <v>31</v>
      </c>
      <c r="H397" s="2">
        <v>220156000000</v>
      </c>
      <c r="I397" s="2">
        <v>159323000000</v>
      </c>
      <c r="J397" s="2">
        <v>17573000000</v>
      </c>
      <c r="K397">
        <v>0</v>
      </c>
      <c r="L397" s="2">
        <v>14186000000</v>
      </c>
      <c r="M397" t="s">
        <v>73</v>
      </c>
      <c r="N397" t="s">
        <v>134</v>
      </c>
      <c r="O397" s="6">
        <f t="shared" si="48"/>
        <v>31759000000</v>
      </c>
      <c r="P397" s="6">
        <f t="shared" si="49"/>
        <v>60833000000</v>
      </c>
      <c r="Q397" s="6">
        <f t="shared" si="50"/>
        <v>29074000000</v>
      </c>
      <c r="R397" s="9">
        <f t="shared" si="51"/>
        <v>0.2763177019931321</v>
      </c>
      <c r="S397" s="9">
        <f t="shared" si="52"/>
        <v>0.13206090226929995</v>
      </c>
      <c r="AA397" s="7" t="s">
        <v>527</v>
      </c>
    </row>
    <row r="398" spans="1:27" ht="17" hidden="1" x14ac:dyDescent="0.3">
      <c r="A398">
        <v>422</v>
      </c>
      <c r="B398" t="s">
        <v>178</v>
      </c>
      <c r="C398" t="s">
        <v>6</v>
      </c>
      <c r="D398" s="47">
        <v>42004</v>
      </c>
      <c r="E398" s="3">
        <f t="shared" si="53"/>
        <v>2014</v>
      </c>
      <c r="F398" s="3">
        <f t="shared" si="54"/>
        <v>12</v>
      </c>
      <c r="G398" s="3">
        <f t="shared" si="55"/>
        <v>31</v>
      </c>
      <c r="H398" s="2">
        <v>200494000000</v>
      </c>
      <c r="I398" s="2">
        <v>144956000000</v>
      </c>
      <c r="J398" s="2">
        <v>17034000000</v>
      </c>
      <c r="K398">
        <v>0</v>
      </c>
      <c r="L398" s="2">
        <v>16793000000</v>
      </c>
      <c r="M398" t="s">
        <v>73</v>
      </c>
      <c r="N398" t="s">
        <v>134</v>
      </c>
      <c r="O398" s="6">
        <f t="shared" si="48"/>
        <v>33827000000</v>
      </c>
      <c r="P398" s="6">
        <f t="shared" si="49"/>
        <v>55538000000</v>
      </c>
      <c r="Q398" s="6">
        <f t="shared" si="50"/>
        <v>21711000000</v>
      </c>
      <c r="R398" s="9">
        <f t="shared" si="51"/>
        <v>0.27700579568465888</v>
      </c>
      <c r="S398" s="9">
        <f t="shared" si="52"/>
        <v>0.10828752980139056</v>
      </c>
      <c r="AA398" s="7" t="s">
        <v>528</v>
      </c>
    </row>
    <row r="399" spans="1:27" ht="17" hidden="1" x14ac:dyDescent="0.3">
      <c r="A399">
        <v>423</v>
      </c>
      <c r="B399" t="s">
        <v>178</v>
      </c>
      <c r="C399" t="s">
        <v>7</v>
      </c>
      <c r="D399" s="47">
        <v>42369</v>
      </c>
      <c r="E399" s="3">
        <f t="shared" si="53"/>
        <v>2015</v>
      </c>
      <c r="F399" s="3">
        <f t="shared" si="54"/>
        <v>12</v>
      </c>
      <c r="G399" s="3">
        <f t="shared" si="55"/>
        <v>31</v>
      </c>
      <c r="H399" s="2">
        <v>129925000000</v>
      </c>
      <c r="I399" s="2">
        <v>92785000000</v>
      </c>
      <c r="J399" s="2">
        <v>16473000000</v>
      </c>
      <c r="K399">
        <v>0</v>
      </c>
      <c r="L399" s="2">
        <v>21037000000</v>
      </c>
      <c r="M399" t="s">
        <v>73</v>
      </c>
      <c r="N399" t="s">
        <v>134</v>
      </c>
      <c r="O399" s="6">
        <f t="shared" si="48"/>
        <v>37510000000</v>
      </c>
      <c r="P399" s="6">
        <f t="shared" si="49"/>
        <v>37140000000</v>
      </c>
      <c r="Q399" s="6">
        <f t="shared" si="50"/>
        <v>-370000000</v>
      </c>
      <c r="R399" s="9">
        <f t="shared" si="51"/>
        <v>0.28585722532230129</v>
      </c>
      <c r="S399" s="9">
        <f t="shared" si="52"/>
        <v>-2.8477968058495287E-3</v>
      </c>
      <c r="AA399" s="7" t="s">
        <v>529</v>
      </c>
    </row>
    <row r="400" spans="1:27" ht="17" hidden="1" x14ac:dyDescent="0.3">
      <c r="A400">
        <v>424</v>
      </c>
      <c r="B400" t="s">
        <v>179</v>
      </c>
      <c r="C400" t="s">
        <v>2</v>
      </c>
      <c r="D400" s="47">
        <v>41274</v>
      </c>
      <c r="E400" s="3">
        <f t="shared" si="53"/>
        <v>2012</v>
      </c>
      <c r="F400" s="3">
        <f t="shared" si="54"/>
        <v>12</v>
      </c>
      <c r="G400" s="3">
        <f t="shared" si="55"/>
        <v>31</v>
      </c>
      <c r="H400" s="2">
        <v>1819814000</v>
      </c>
      <c r="I400" s="2">
        <v>343743000</v>
      </c>
      <c r="J400" s="2">
        <v>133796000</v>
      </c>
      <c r="K400">
        <v>0</v>
      </c>
      <c r="L400" s="2">
        <v>579315000</v>
      </c>
      <c r="M400" t="s">
        <v>73</v>
      </c>
      <c r="N400" t="s">
        <v>74</v>
      </c>
      <c r="O400" s="6">
        <f t="shared" si="48"/>
        <v>713111000</v>
      </c>
      <c r="P400" s="6">
        <f t="shared" si="49"/>
        <v>1476071000</v>
      </c>
      <c r="Q400" s="6">
        <f t="shared" si="50"/>
        <v>762960000</v>
      </c>
      <c r="R400" s="9">
        <f t="shared" si="51"/>
        <v>0.81111091573094829</v>
      </c>
      <c r="S400" s="9">
        <f t="shared" si="52"/>
        <v>0.41925163780474267</v>
      </c>
      <c r="AA400" s="7" t="s">
        <v>530</v>
      </c>
    </row>
    <row r="401" spans="1:27" ht="17" hidden="1" x14ac:dyDescent="0.3">
      <c r="A401">
        <v>425</v>
      </c>
      <c r="B401" t="s">
        <v>179</v>
      </c>
      <c r="C401" t="s">
        <v>5</v>
      </c>
      <c r="D401" s="47">
        <v>41639</v>
      </c>
      <c r="E401" s="3">
        <f t="shared" si="53"/>
        <v>2013</v>
      </c>
      <c r="F401" s="3">
        <f t="shared" si="54"/>
        <v>12</v>
      </c>
      <c r="G401" s="3">
        <f t="shared" si="55"/>
        <v>31</v>
      </c>
      <c r="H401" s="2">
        <v>2319919000</v>
      </c>
      <c r="I401" s="2">
        <v>455436000</v>
      </c>
      <c r="J401" s="2">
        <v>169815000</v>
      </c>
      <c r="K401">
        <v>0</v>
      </c>
      <c r="L401" s="2">
        <v>778655000</v>
      </c>
      <c r="M401" t="s">
        <v>73</v>
      </c>
      <c r="N401" t="s">
        <v>74</v>
      </c>
      <c r="O401" s="6">
        <f t="shared" si="48"/>
        <v>948470000</v>
      </c>
      <c r="P401" s="6">
        <f t="shared" si="49"/>
        <v>1864483000</v>
      </c>
      <c r="Q401" s="6">
        <f t="shared" si="50"/>
        <v>916013000</v>
      </c>
      <c r="R401" s="9">
        <f t="shared" si="51"/>
        <v>0.80368452519247435</v>
      </c>
      <c r="S401" s="9">
        <f t="shared" si="52"/>
        <v>0.39484697526077417</v>
      </c>
      <c r="AA401" s="7" t="s">
        <v>531</v>
      </c>
    </row>
    <row r="402" spans="1:27" ht="17" hidden="1" x14ac:dyDescent="0.3">
      <c r="A402">
        <v>426</v>
      </c>
      <c r="B402" t="s">
        <v>179</v>
      </c>
      <c r="C402" t="s">
        <v>6</v>
      </c>
      <c r="D402" s="47">
        <v>42004</v>
      </c>
      <c r="E402" s="3">
        <f t="shared" si="53"/>
        <v>2014</v>
      </c>
      <c r="F402" s="3">
        <f t="shared" si="54"/>
        <v>12</v>
      </c>
      <c r="G402" s="3">
        <f t="shared" si="55"/>
        <v>31</v>
      </c>
      <c r="H402" s="2">
        <v>2660147000</v>
      </c>
      <c r="I402" s="2">
        <v>538374000</v>
      </c>
      <c r="J402" s="2">
        <v>204161000</v>
      </c>
      <c r="K402">
        <v>0</v>
      </c>
      <c r="L402" s="2">
        <v>986812000</v>
      </c>
      <c r="M402" t="s">
        <v>73</v>
      </c>
      <c r="N402" t="s">
        <v>74</v>
      </c>
      <c r="O402" s="6">
        <f t="shared" si="48"/>
        <v>1190973000</v>
      </c>
      <c r="P402" s="6">
        <f t="shared" si="49"/>
        <v>2121773000</v>
      </c>
      <c r="Q402" s="6">
        <f t="shared" si="50"/>
        <v>930800000</v>
      </c>
      <c r="R402" s="9">
        <f t="shared" si="51"/>
        <v>0.79761494383581055</v>
      </c>
      <c r="S402" s="9">
        <f t="shared" si="52"/>
        <v>0.3499054751485538</v>
      </c>
      <c r="AA402" s="7" t="s">
        <v>532</v>
      </c>
    </row>
    <row r="403" spans="1:27" ht="17" hidden="1" x14ac:dyDescent="0.3">
      <c r="A403">
        <v>427</v>
      </c>
      <c r="B403" t="s">
        <v>179</v>
      </c>
      <c r="C403" t="s">
        <v>7</v>
      </c>
      <c r="D403" s="47">
        <v>42369</v>
      </c>
      <c r="E403" s="3">
        <f t="shared" si="53"/>
        <v>2015</v>
      </c>
      <c r="F403" s="3">
        <f t="shared" si="54"/>
        <v>12</v>
      </c>
      <c r="G403" s="3">
        <f t="shared" si="55"/>
        <v>31</v>
      </c>
      <c r="H403" s="2">
        <v>1803573000</v>
      </c>
      <c r="I403" s="2">
        <v>541359000</v>
      </c>
      <c r="J403" s="2">
        <v>230734000</v>
      </c>
      <c r="K403">
        <v>0</v>
      </c>
      <c r="L403" s="2">
        <v>1230853000</v>
      </c>
      <c r="M403" t="s">
        <v>73</v>
      </c>
      <c r="N403" t="s">
        <v>74</v>
      </c>
      <c r="O403" s="6">
        <f t="shared" si="48"/>
        <v>1461587000</v>
      </c>
      <c r="P403" s="6">
        <f t="shared" si="49"/>
        <v>1262214000</v>
      </c>
      <c r="Q403" s="6">
        <f t="shared" si="50"/>
        <v>-199373000</v>
      </c>
      <c r="R403" s="9">
        <f t="shared" si="51"/>
        <v>0.69984081598027914</v>
      </c>
      <c r="S403" s="9">
        <f t="shared" si="52"/>
        <v>-0.11054334922955711</v>
      </c>
      <c r="AA403" s="7" t="s">
        <v>533</v>
      </c>
    </row>
    <row r="404" spans="1:27" ht="17" hidden="1" x14ac:dyDescent="0.3">
      <c r="A404">
        <v>428</v>
      </c>
      <c r="B404" t="s">
        <v>180</v>
      </c>
      <c r="C404" t="s">
        <v>2</v>
      </c>
      <c r="D404" s="47">
        <v>41274</v>
      </c>
      <c r="E404" s="3">
        <f t="shared" si="53"/>
        <v>2012</v>
      </c>
      <c r="F404" s="3">
        <f t="shared" si="54"/>
        <v>12</v>
      </c>
      <c r="G404" s="3">
        <f t="shared" si="55"/>
        <v>31</v>
      </c>
      <c r="H404" s="2">
        <v>12835000000</v>
      </c>
      <c r="I404" s="2">
        <v>8300000000</v>
      </c>
      <c r="J404" s="2">
        <v>550000000</v>
      </c>
      <c r="K404">
        <v>0</v>
      </c>
      <c r="L404" s="2">
        <v>1127000000</v>
      </c>
      <c r="M404" t="s">
        <v>32</v>
      </c>
      <c r="N404" t="s">
        <v>35</v>
      </c>
      <c r="O404" s="6">
        <f t="shared" si="48"/>
        <v>1677000000</v>
      </c>
      <c r="P404" s="6">
        <f t="shared" si="49"/>
        <v>4535000000</v>
      </c>
      <c r="Q404" s="6">
        <f t="shared" si="50"/>
        <v>2858000000</v>
      </c>
      <c r="R404" s="9">
        <f t="shared" si="51"/>
        <v>0.35333073626801714</v>
      </c>
      <c r="S404" s="9">
        <f t="shared" si="52"/>
        <v>0.22267238021036229</v>
      </c>
      <c r="AA404" s="7" t="s">
        <v>534</v>
      </c>
    </row>
    <row r="405" spans="1:27" ht="17" hidden="1" x14ac:dyDescent="0.3">
      <c r="A405">
        <v>429</v>
      </c>
      <c r="B405" t="s">
        <v>180</v>
      </c>
      <c r="C405" t="s">
        <v>5</v>
      </c>
      <c r="D405" s="47">
        <v>41639</v>
      </c>
      <c r="E405" s="3">
        <f t="shared" si="53"/>
        <v>2013</v>
      </c>
      <c r="F405" s="3">
        <f t="shared" si="54"/>
        <v>12</v>
      </c>
      <c r="G405" s="3">
        <f t="shared" si="55"/>
        <v>31</v>
      </c>
      <c r="H405" s="2">
        <v>13120000000</v>
      </c>
      <c r="I405" s="2">
        <v>8033000000</v>
      </c>
      <c r="J405" s="2">
        <v>563000000</v>
      </c>
      <c r="K405">
        <v>0</v>
      </c>
      <c r="L405" s="2">
        <v>1208000000</v>
      </c>
      <c r="M405" t="s">
        <v>32</v>
      </c>
      <c r="N405" t="s">
        <v>35</v>
      </c>
      <c r="O405" s="6">
        <f t="shared" si="48"/>
        <v>1771000000</v>
      </c>
      <c r="P405" s="6">
        <f t="shared" si="49"/>
        <v>5087000000</v>
      </c>
      <c r="Q405" s="6">
        <f t="shared" si="50"/>
        <v>3316000000</v>
      </c>
      <c r="R405" s="9">
        <f t="shared" si="51"/>
        <v>0.38772865853658534</v>
      </c>
      <c r="S405" s="9">
        <f t="shared" si="52"/>
        <v>0.25274390243902439</v>
      </c>
      <c r="AA405" s="7" t="s">
        <v>535</v>
      </c>
    </row>
    <row r="406" spans="1:27" ht="17" hidden="1" x14ac:dyDescent="0.3">
      <c r="A406">
        <v>430</v>
      </c>
      <c r="B406" t="s">
        <v>180</v>
      </c>
      <c r="C406" t="s">
        <v>6</v>
      </c>
      <c r="D406" s="47">
        <v>42004</v>
      </c>
      <c r="E406" s="3">
        <f t="shared" si="53"/>
        <v>2014</v>
      </c>
      <c r="F406" s="3">
        <f t="shared" si="54"/>
        <v>12</v>
      </c>
      <c r="G406" s="3">
        <f t="shared" si="55"/>
        <v>31</v>
      </c>
      <c r="H406" s="2">
        <v>12436000000</v>
      </c>
      <c r="I406" s="2">
        <v>7881000000</v>
      </c>
      <c r="J406" s="2">
        <v>542000000</v>
      </c>
      <c r="K406">
        <v>0</v>
      </c>
      <c r="L406" s="2">
        <v>1292000000</v>
      </c>
      <c r="M406" t="s">
        <v>32</v>
      </c>
      <c r="N406" t="s">
        <v>35</v>
      </c>
      <c r="O406" s="6">
        <f t="shared" si="48"/>
        <v>1834000000</v>
      </c>
      <c r="P406" s="6">
        <f t="shared" si="49"/>
        <v>4555000000</v>
      </c>
      <c r="Q406" s="6">
        <f t="shared" si="50"/>
        <v>2721000000</v>
      </c>
      <c r="R406" s="9">
        <f t="shared" si="51"/>
        <v>0.36627532968800258</v>
      </c>
      <c r="S406" s="9">
        <f t="shared" si="52"/>
        <v>0.21880025731746541</v>
      </c>
      <c r="AA406" s="7" t="s">
        <v>536</v>
      </c>
    </row>
    <row r="407" spans="1:27" ht="17" hidden="1" x14ac:dyDescent="0.3">
      <c r="A407">
        <v>431</v>
      </c>
      <c r="B407" t="s">
        <v>180</v>
      </c>
      <c r="C407" t="s">
        <v>7</v>
      </c>
      <c r="D407" s="47">
        <v>42369</v>
      </c>
      <c r="E407" s="3">
        <f t="shared" si="53"/>
        <v>2015</v>
      </c>
      <c r="F407" s="3">
        <f t="shared" si="54"/>
        <v>12</v>
      </c>
      <c r="G407" s="3">
        <f t="shared" si="55"/>
        <v>31</v>
      </c>
      <c r="H407" s="2">
        <v>11683000000</v>
      </c>
      <c r="I407" s="2">
        <v>6201000000</v>
      </c>
      <c r="J407" s="2">
        <v>551000000</v>
      </c>
      <c r="K407">
        <v>0</v>
      </c>
      <c r="L407" s="2">
        <v>1395000000</v>
      </c>
      <c r="M407" t="s">
        <v>32</v>
      </c>
      <c r="N407" t="s">
        <v>35</v>
      </c>
      <c r="O407" s="6">
        <f t="shared" si="48"/>
        <v>1946000000</v>
      </c>
      <c r="P407" s="6">
        <f t="shared" si="49"/>
        <v>5482000000</v>
      </c>
      <c r="Q407" s="6">
        <f t="shared" si="50"/>
        <v>3536000000</v>
      </c>
      <c r="R407" s="9">
        <f t="shared" si="51"/>
        <v>0.46922879397415052</v>
      </c>
      <c r="S407" s="9">
        <f t="shared" si="52"/>
        <v>0.30266198750320977</v>
      </c>
      <c r="AA407" s="7" t="s">
        <v>537</v>
      </c>
    </row>
    <row r="408" spans="1:27" ht="17" hidden="1" x14ac:dyDescent="0.3">
      <c r="A408">
        <v>432</v>
      </c>
      <c r="B408" t="s">
        <v>181</v>
      </c>
      <c r="C408" t="s">
        <v>2</v>
      </c>
      <c r="D408" s="47">
        <v>41639</v>
      </c>
      <c r="E408" s="3">
        <f t="shared" si="53"/>
        <v>2013</v>
      </c>
      <c r="F408" s="3">
        <f t="shared" si="54"/>
        <v>12</v>
      </c>
      <c r="G408" s="3">
        <f t="shared" si="55"/>
        <v>31</v>
      </c>
      <c r="H408" s="2">
        <v>37773000000</v>
      </c>
      <c r="I408" s="2">
        <v>20964000000</v>
      </c>
      <c r="J408" s="2">
        <v>11349000000</v>
      </c>
      <c r="K408">
        <v>0</v>
      </c>
      <c r="L408" s="2">
        <v>1658000000</v>
      </c>
      <c r="M408" t="s">
        <v>3</v>
      </c>
      <c r="N408" t="s">
        <v>4</v>
      </c>
      <c r="O408" s="6">
        <f t="shared" si="48"/>
        <v>13007000000</v>
      </c>
      <c r="P408" s="6">
        <f t="shared" si="49"/>
        <v>16809000000</v>
      </c>
      <c r="Q408" s="6">
        <f t="shared" si="50"/>
        <v>3802000000</v>
      </c>
      <c r="R408" s="9">
        <f t="shared" si="51"/>
        <v>0.44500039710904615</v>
      </c>
      <c r="S408" s="9">
        <f t="shared" si="52"/>
        <v>0.10065390622931723</v>
      </c>
      <c r="AA408" s="7" t="s">
        <v>538</v>
      </c>
    </row>
    <row r="409" spans="1:27" ht="17" hidden="1" x14ac:dyDescent="0.3">
      <c r="A409">
        <v>433</v>
      </c>
      <c r="B409" t="s">
        <v>181</v>
      </c>
      <c r="C409" t="s">
        <v>5</v>
      </c>
      <c r="D409" s="47">
        <v>42004</v>
      </c>
      <c r="E409" s="3">
        <f t="shared" si="53"/>
        <v>2014</v>
      </c>
      <c r="F409" s="3">
        <f t="shared" si="54"/>
        <v>12</v>
      </c>
      <c r="G409" s="3">
        <f t="shared" si="55"/>
        <v>31</v>
      </c>
      <c r="H409" s="2">
        <v>40362000000</v>
      </c>
      <c r="I409" s="2">
        <v>22967000000</v>
      </c>
      <c r="J409" s="2">
        <v>12702000000</v>
      </c>
      <c r="K409">
        <v>0</v>
      </c>
      <c r="L409" s="2">
        <v>1771000000</v>
      </c>
      <c r="M409" t="s">
        <v>3</v>
      </c>
      <c r="N409" t="s">
        <v>4</v>
      </c>
      <c r="O409" s="6">
        <f t="shared" si="48"/>
        <v>14473000000</v>
      </c>
      <c r="P409" s="6">
        <f t="shared" si="49"/>
        <v>17395000000</v>
      </c>
      <c r="Q409" s="6">
        <f t="shared" si="50"/>
        <v>2922000000</v>
      </c>
      <c r="R409" s="9">
        <f t="shared" si="51"/>
        <v>0.43097467915365939</v>
      </c>
      <c r="S409" s="9">
        <f t="shared" si="52"/>
        <v>7.2394826817303401E-2</v>
      </c>
      <c r="AA409" s="7" t="s">
        <v>539</v>
      </c>
    </row>
    <row r="410" spans="1:27" ht="17" hidden="1" x14ac:dyDescent="0.3">
      <c r="A410">
        <v>434</v>
      </c>
      <c r="B410" t="s">
        <v>181</v>
      </c>
      <c r="C410" t="s">
        <v>6</v>
      </c>
      <c r="D410" s="47">
        <v>42369</v>
      </c>
      <c r="E410" s="3">
        <f t="shared" si="53"/>
        <v>2015</v>
      </c>
      <c r="F410" s="3">
        <f t="shared" si="54"/>
        <v>12</v>
      </c>
      <c r="G410" s="3">
        <f t="shared" si="55"/>
        <v>31</v>
      </c>
      <c r="H410" s="2">
        <v>40704000000</v>
      </c>
      <c r="I410" s="2">
        <v>17096000000</v>
      </c>
      <c r="J410" s="2">
        <v>13936000000</v>
      </c>
      <c r="K410">
        <v>0</v>
      </c>
      <c r="L410" s="2">
        <v>1835000000</v>
      </c>
      <c r="M410" t="s">
        <v>3</v>
      </c>
      <c r="N410" t="s">
        <v>4</v>
      </c>
      <c r="O410" s="6">
        <f t="shared" si="48"/>
        <v>15771000000</v>
      </c>
      <c r="P410" s="6">
        <f t="shared" si="49"/>
        <v>23608000000</v>
      </c>
      <c r="Q410" s="6">
        <f t="shared" si="50"/>
        <v>7837000000</v>
      </c>
      <c r="R410" s="9">
        <f t="shared" si="51"/>
        <v>0.57999213836477992</v>
      </c>
      <c r="S410" s="9">
        <f t="shared" si="52"/>
        <v>0.19253636006289307</v>
      </c>
      <c r="AA410" s="7" t="s">
        <v>540</v>
      </c>
    </row>
    <row r="411" spans="1:27" ht="17" hidden="1" x14ac:dyDescent="0.3">
      <c r="A411">
        <v>435</v>
      </c>
      <c r="B411" t="s">
        <v>181</v>
      </c>
      <c r="C411" t="s">
        <v>7</v>
      </c>
      <c r="D411" s="47">
        <v>42735</v>
      </c>
      <c r="E411" s="3">
        <f t="shared" si="53"/>
        <v>2016</v>
      </c>
      <c r="F411" s="3">
        <f t="shared" si="54"/>
        <v>12</v>
      </c>
      <c r="G411" s="3">
        <f t="shared" si="55"/>
        <v>31</v>
      </c>
      <c r="H411" s="2">
        <v>39639000000</v>
      </c>
      <c r="I411" s="2">
        <v>15940000000</v>
      </c>
      <c r="J411" s="2">
        <v>14845000000</v>
      </c>
      <c r="K411">
        <v>0</v>
      </c>
      <c r="L411" s="2">
        <v>1902000000</v>
      </c>
      <c r="M411" t="s">
        <v>3</v>
      </c>
      <c r="N411" t="s">
        <v>4</v>
      </c>
      <c r="O411" s="6">
        <f t="shared" si="48"/>
        <v>16747000000</v>
      </c>
      <c r="P411" s="6">
        <f t="shared" si="49"/>
        <v>23699000000</v>
      </c>
      <c r="Q411" s="6">
        <f t="shared" si="50"/>
        <v>6952000000</v>
      </c>
      <c r="R411" s="9">
        <f t="shared" si="51"/>
        <v>0.59787078382401171</v>
      </c>
      <c r="S411" s="9">
        <f t="shared" si="52"/>
        <v>0.17538283004112112</v>
      </c>
      <c r="AA411" s="7" t="s">
        <v>541</v>
      </c>
    </row>
    <row r="412" spans="1:27" ht="17" hidden="1" x14ac:dyDescent="0.3">
      <c r="A412">
        <v>436</v>
      </c>
      <c r="B412" t="s">
        <v>182</v>
      </c>
      <c r="C412" t="s">
        <v>2</v>
      </c>
      <c r="D412" s="47">
        <v>41639</v>
      </c>
      <c r="E412" s="3">
        <f t="shared" si="53"/>
        <v>2013</v>
      </c>
      <c r="F412" s="3">
        <f t="shared" si="54"/>
        <v>12</v>
      </c>
      <c r="G412" s="3">
        <f t="shared" si="55"/>
        <v>31</v>
      </c>
      <c r="H412" s="2">
        <v>28998000000</v>
      </c>
      <c r="I412" s="2">
        <v>17642000000</v>
      </c>
      <c r="J412" s="2">
        <v>6564000000</v>
      </c>
      <c r="K412" s="2">
        <v>2037000000</v>
      </c>
      <c r="L412">
        <v>0</v>
      </c>
      <c r="M412" t="s">
        <v>49</v>
      </c>
      <c r="N412" t="s">
        <v>183</v>
      </c>
      <c r="O412" s="6">
        <f t="shared" si="48"/>
        <v>8601000000</v>
      </c>
      <c r="P412" s="6">
        <f t="shared" si="49"/>
        <v>11356000000</v>
      </c>
      <c r="Q412" s="6">
        <f t="shared" si="50"/>
        <v>2755000000</v>
      </c>
      <c r="R412" s="9">
        <f t="shared" si="51"/>
        <v>0.39161321470446242</v>
      </c>
      <c r="S412" s="9">
        <f t="shared" si="52"/>
        <v>9.5006552176012143E-2</v>
      </c>
      <c r="AA412" s="7" t="s">
        <v>542</v>
      </c>
    </row>
    <row r="413" spans="1:27" ht="17" hidden="1" x14ac:dyDescent="0.3">
      <c r="A413">
        <v>437</v>
      </c>
      <c r="B413" t="s">
        <v>182</v>
      </c>
      <c r="C413" t="s">
        <v>5</v>
      </c>
      <c r="D413" s="47">
        <v>42004</v>
      </c>
      <c r="E413" s="3">
        <f t="shared" si="53"/>
        <v>2014</v>
      </c>
      <c r="F413" s="3">
        <f t="shared" si="54"/>
        <v>12</v>
      </c>
      <c r="G413" s="3">
        <f t="shared" si="55"/>
        <v>31</v>
      </c>
      <c r="H413" s="2">
        <v>28406000000</v>
      </c>
      <c r="I413" s="2">
        <v>17023000000</v>
      </c>
      <c r="J413" s="2">
        <v>5536000000</v>
      </c>
      <c r="K413" s="2">
        <v>1958000000</v>
      </c>
      <c r="L413">
        <v>0</v>
      </c>
      <c r="M413" t="s">
        <v>49</v>
      </c>
      <c r="N413" t="s">
        <v>183</v>
      </c>
      <c r="O413" s="6">
        <f t="shared" si="48"/>
        <v>7494000000</v>
      </c>
      <c r="P413" s="6">
        <f t="shared" si="49"/>
        <v>11383000000</v>
      </c>
      <c r="Q413" s="6">
        <f t="shared" si="50"/>
        <v>3889000000</v>
      </c>
      <c r="R413" s="9">
        <f t="shared" si="51"/>
        <v>0.40072519890164049</v>
      </c>
      <c r="S413" s="9">
        <f t="shared" si="52"/>
        <v>0.13690769555727664</v>
      </c>
      <c r="AA413" s="7" t="s">
        <v>543</v>
      </c>
    </row>
    <row r="414" spans="1:27" ht="17" hidden="1" x14ac:dyDescent="0.3">
      <c r="A414">
        <v>438</v>
      </c>
      <c r="B414" t="s">
        <v>182</v>
      </c>
      <c r="C414" t="s">
        <v>6</v>
      </c>
      <c r="D414" s="47">
        <v>42369</v>
      </c>
      <c r="E414" s="3">
        <f t="shared" si="53"/>
        <v>2015</v>
      </c>
      <c r="F414" s="3">
        <f t="shared" si="54"/>
        <v>12</v>
      </c>
      <c r="G414" s="3">
        <f t="shared" si="55"/>
        <v>31</v>
      </c>
      <c r="H414" s="2">
        <v>25130000000</v>
      </c>
      <c r="I414" s="2">
        <v>15112000000</v>
      </c>
      <c r="J414" s="2">
        <v>5074000000</v>
      </c>
      <c r="K414" s="2">
        <v>1898000000</v>
      </c>
      <c r="L414">
        <v>0</v>
      </c>
      <c r="M414" t="s">
        <v>49</v>
      </c>
      <c r="N414" t="s">
        <v>183</v>
      </c>
      <c r="O414" s="6">
        <f t="shared" si="48"/>
        <v>6972000000</v>
      </c>
      <c r="P414" s="6">
        <f t="shared" si="49"/>
        <v>10018000000</v>
      </c>
      <c r="Q414" s="6">
        <f t="shared" si="50"/>
        <v>3046000000</v>
      </c>
      <c r="R414" s="9">
        <f t="shared" si="51"/>
        <v>0.39864703541583768</v>
      </c>
      <c r="S414" s="9">
        <f t="shared" si="52"/>
        <v>0.12120970951054516</v>
      </c>
      <c r="AA414" s="7" t="s">
        <v>545</v>
      </c>
    </row>
    <row r="415" spans="1:27" ht="17" hidden="1" x14ac:dyDescent="0.3">
      <c r="A415">
        <v>439</v>
      </c>
      <c r="B415" t="s">
        <v>182</v>
      </c>
      <c r="C415" t="s">
        <v>7</v>
      </c>
      <c r="D415" s="47">
        <v>42735</v>
      </c>
      <c r="E415" s="3">
        <f t="shared" si="53"/>
        <v>2016</v>
      </c>
      <c r="F415" s="3">
        <f t="shared" si="54"/>
        <v>12</v>
      </c>
      <c r="G415" s="3">
        <f t="shared" si="55"/>
        <v>31</v>
      </c>
      <c r="H415" s="2">
        <v>24594000000</v>
      </c>
      <c r="I415" s="2">
        <v>14469000000</v>
      </c>
      <c r="J415" s="2">
        <v>5005000000</v>
      </c>
      <c r="K415" s="2">
        <v>1641000000</v>
      </c>
      <c r="L415">
        <v>0</v>
      </c>
      <c r="M415" t="s">
        <v>49</v>
      </c>
      <c r="N415" t="s">
        <v>183</v>
      </c>
      <c r="O415" s="6">
        <f t="shared" si="48"/>
        <v>6646000000</v>
      </c>
      <c r="P415" s="6">
        <f t="shared" si="49"/>
        <v>10125000000</v>
      </c>
      <c r="Q415" s="6">
        <f t="shared" si="50"/>
        <v>3479000000</v>
      </c>
      <c r="R415" s="9">
        <f t="shared" si="51"/>
        <v>0.41168577701878506</v>
      </c>
      <c r="S415" s="9">
        <f t="shared" si="52"/>
        <v>0.14145726599983735</v>
      </c>
      <c r="AA415" s="7" t="s">
        <v>546</v>
      </c>
    </row>
    <row r="416" spans="1:27" ht="17" hidden="1" x14ac:dyDescent="0.3">
      <c r="A416">
        <v>440</v>
      </c>
      <c r="B416" t="s">
        <v>184</v>
      </c>
      <c r="C416" t="s">
        <v>2</v>
      </c>
      <c r="D416" s="47">
        <v>41578</v>
      </c>
      <c r="E416" s="3">
        <f t="shared" si="53"/>
        <v>2013</v>
      </c>
      <c r="F416" s="3">
        <f t="shared" si="54"/>
        <v>10</v>
      </c>
      <c r="G416" s="3">
        <f t="shared" si="55"/>
        <v>31</v>
      </c>
      <c r="H416" s="2">
        <v>37795400000</v>
      </c>
      <c r="I416" s="2">
        <v>25667300000</v>
      </c>
      <c r="J416" s="2">
        <v>4426100000</v>
      </c>
      <c r="K416" s="2">
        <v>1477300000</v>
      </c>
      <c r="L416">
        <v>0</v>
      </c>
      <c r="M416" t="s">
        <v>3</v>
      </c>
      <c r="N416" t="s">
        <v>117</v>
      </c>
      <c r="O416" s="6">
        <f t="shared" si="48"/>
        <v>5903400000</v>
      </c>
      <c r="P416" s="6">
        <f t="shared" si="49"/>
        <v>12128100000</v>
      </c>
      <c r="Q416" s="6">
        <f t="shared" si="50"/>
        <v>6224700000</v>
      </c>
      <c r="R416" s="9">
        <f t="shared" si="51"/>
        <v>0.32088825624282324</v>
      </c>
      <c r="S416" s="9">
        <f t="shared" si="52"/>
        <v>0.16469464538012563</v>
      </c>
      <c r="AA416" s="7" t="s">
        <v>547</v>
      </c>
    </row>
    <row r="417" spans="1:27" ht="17" hidden="1" x14ac:dyDescent="0.3">
      <c r="A417">
        <v>441</v>
      </c>
      <c r="B417" t="s">
        <v>184</v>
      </c>
      <c r="C417" t="s">
        <v>5</v>
      </c>
      <c r="D417" s="47">
        <v>41943</v>
      </c>
      <c r="E417" s="3">
        <f t="shared" si="53"/>
        <v>2014</v>
      </c>
      <c r="F417" s="3">
        <f t="shared" si="54"/>
        <v>10</v>
      </c>
      <c r="G417" s="3">
        <f t="shared" si="55"/>
        <v>31</v>
      </c>
      <c r="H417" s="2">
        <v>36066900000</v>
      </c>
      <c r="I417" s="2">
        <v>24775800000</v>
      </c>
      <c r="J417" s="2">
        <v>4377700000</v>
      </c>
      <c r="K417" s="2">
        <v>1452000000</v>
      </c>
      <c r="L417">
        <v>0</v>
      </c>
      <c r="M417" t="s">
        <v>3</v>
      </c>
      <c r="N417" t="s">
        <v>117</v>
      </c>
      <c r="O417" s="6">
        <f t="shared" si="48"/>
        <v>5829700000</v>
      </c>
      <c r="P417" s="6">
        <f t="shared" si="49"/>
        <v>11291100000</v>
      </c>
      <c r="Q417" s="6">
        <f t="shared" si="50"/>
        <v>5461400000</v>
      </c>
      <c r="R417" s="9">
        <f t="shared" si="51"/>
        <v>0.31305989702469572</v>
      </c>
      <c r="S417" s="9">
        <f t="shared" si="52"/>
        <v>0.15142415899342609</v>
      </c>
      <c r="AA417" s="7" t="s">
        <v>548</v>
      </c>
    </row>
    <row r="418" spans="1:27" ht="17" hidden="1" x14ac:dyDescent="0.3">
      <c r="A418">
        <v>442</v>
      </c>
      <c r="B418" t="s">
        <v>184</v>
      </c>
      <c r="C418" t="s">
        <v>6</v>
      </c>
      <c r="D418" s="47">
        <v>42308</v>
      </c>
      <c r="E418" s="3">
        <f t="shared" si="53"/>
        <v>2015</v>
      </c>
      <c r="F418" s="3">
        <f t="shared" si="54"/>
        <v>10</v>
      </c>
      <c r="G418" s="3">
        <f t="shared" si="55"/>
        <v>31</v>
      </c>
      <c r="H418" s="2">
        <v>28862800000</v>
      </c>
      <c r="I418" s="2">
        <v>20143200000</v>
      </c>
      <c r="J418" s="2">
        <v>3834400000</v>
      </c>
      <c r="K418" s="2">
        <v>1425100000</v>
      </c>
      <c r="L418">
        <v>0</v>
      </c>
      <c r="M418" t="s">
        <v>3</v>
      </c>
      <c r="N418" t="s">
        <v>117</v>
      </c>
      <c r="O418" s="6">
        <f t="shared" si="48"/>
        <v>5259500000</v>
      </c>
      <c r="P418" s="6">
        <f t="shared" si="49"/>
        <v>8719600000</v>
      </c>
      <c r="Q418" s="6">
        <f t="shared" si="50"/>
        <v>3460100000</v>
      </c>
      <c r="R418" s="9">
        <f t="shared" si="51"/>
        <v>0.30210513186523835</v>
      </c>
      <c r="S418" s="9">
        <f t="shared" si="52"/>
        <v>0.11988095403079396</v>
      </c>
      <c r="AA418" s="7" t="s">
        <v>549</v>
      </c>
    </row>
    <row r="419" spans="1:27" ht="17" hidden="1" x14ac:dyDescent="0.3">
      <c r="A419">
        <v>443</v>
      </c>
      <c r="B419" t="s">
        <v>184</v>
      </c>
      <c r="C419" t="s">
        <v>7</v>
      </c>
      <c r="D419" s="47">
        <v>42674</v>
      </c>
      <c r="E419" s="3">
        <f t="shared" si="53"/>
        <v>2016</v>
      </c>
      <c r="F419" s="3">
        <f t="shared" si="54"/>
        <v>10</v>
      </c>
      <c r="G419" s="3">
        <f t="shared" si="55"/>
        <v>31</v>
      </c>
      <c r="H419" s="2">
        <v>26644000000</v>
      </c>
      <c r="I419" s="2">
        <v>18248900000</v>
      </c>
      <c r="J419" s="2">
        <v>4018300000</v>
      </c>
      <c r="K419" s="2">
        <v>1389100000</v>
      </c>
      <c r="L419">
        <v>0</v>
      </c>
      <c r="M419" t="s">
        <v>3</v>
      </c>
      <c r="N419" t="s">
        <v>117</v>
      </c>
      <c r="O419" s="6">
        <f t="shared" si="48"/>
        <v>5407400000</v>
      </c>
      <c r="P419" s="6">
        <f t="shared" si="49"/>
        <v>8395100000</v>
      </c>
      <c r="Q419" s="6">
        <f t="shared" si="50"/>
        <v>2987700000</v>
      </c>
      <c r="R419" s="9">
        <f t="shared" si="51"/>
        <v>0.31508407146074158</v>
      </c>
      <c r="S419" s="9">
        <f t="shared" si="52"/>
        <v>0.11213406395436121</v>
      </c>
      <c r="AA419" s="7" t="s">
        <v>550</v>
      </c>
    </row>
    <row r="420" spans="1:27" ht="17" hidden="1" x14ac:dyDescent="0.3">
      <c r="A420">
        <v>444</v>
      </c>
      <c r="B420" t="s">
        <v>185</v>
      </c>
      <c r="C420" t="s">
        <v>2</v>
      </c>
      <c r="D420" s="47">
        <v>41243</v>
      </c>
      <c r="E420" s="3">
        <f t="shared" si="53"/>
        <v>2012</v>
      </c>
      <c r="F420" s="3">
        <f t="shared" si="54"/>
        <v>11</v>
      </c>
      <c r="G420" s="3">
        <f t="shared" si="55"/>
        <v>30</v>
      </c>
      <c r="H420" s="2">
        <v>8984000000</v>
      </c>
      <c r="I420" s="2">
        <v>845000000</v>
      </c>
      <c r="J420" s="2">
        <v>3052000000</v>
      </c>
      <c r="K420">
        <v>0</v>
      </c>
      <c r="L420" s="2">
        <v>848000000</v>
      </c>
      <c r="M420" t="s">
        <v>37</v>
      </c>
      <c r="N420" t="s">
        <v>90</v>
      </c>
      <c r="O420" s="6">
        <f t="shared" si="48"/>
        <v>3900000000</v>
      </c>
      <c r="P420" s="6">
        <f t="shared" si="49"/>
        <v>8139000000</v>
      </c>
      <c r="Q420" s="6">
        <f t="shared" si="50"/>
        <v>4239000000</v>
      </c>
      <c r="R420" s="9">
        <f t="shared" si="51"/>
        <v>0.90594390026714156</v>
      </c>
      <c r="S420" s="9">
        <f t="shared" si="52"/>
        <v>0.47183882457702581</v>
      </c>
      <c r="AA420" s="7" t="s">
        <v>551</v>
      </c>
    </row>
    <row r="421" spans="1:27" ht="17" hidden="1" x14ac:dyDescent="0.3">
      <c r="A421">
        <v>445</v>
      </c>
      <c r="B421" t="s">
        <v>185</v>
      </c>
      <c r="C421" t="s">
        <v>5</v>
      </c>
      <c r="D421" s="47">
        <v>41639</v>
      </c>
      <c r="E421" s="3">
        <f t="shared" si="53"/>
        <v>2013</v>
      </c>
      <c r="F421" s="3">
        <f t="shared" si="54"/>
        <v>12</v>
      </c>
      <c r="G421" s="3">
        <f t="shared" si="55"/>
        <v>31</v>
      </c>
      <c r="H421" s="2">
        <v>9370000000</v>
      </c>
      <c r="I421" s="2">
        <v>698000000</v>
      </c>
      <c r="J421" s="2">
        <v>3194000000</v>
      </c>
      <c r="K421">
        <v>0</v>
      </c>
      <c r="L421" s="2">
        <v>1086000000</v>
      </c>
      <c r="M421" t="s">
        <v>37</v>
      </c>
      <c r="N421" t="s">
        <v>90</v>
      </c>
      <c r="O421" s="6">
        <f t="shared" si="48"/>
        <v>4280000000</v>
      </c>
      <c r="P421" s="6">
        <f t="shared" si="49"/>
        <v>8672000000</v>
      </c>
      <c r="Q421" s="6">
        <f t="shared" si="50"/>
        <v>4392000000</v>
      </c>
      <c r="R421" s="9">
        <f t="shared" si="51"/>
        <v>0.92550693703308429</v>
      </c>
      <c r="S421" s="9">
        <f t="shared" si="52"/>
        <v>0.46872998932764143</v>
      </c>
      <c r="AA421" s="7" t="s">
        <v>553</v>
      </c>
    </row>
    <row r="422" spans="1:27" ht="17" hidden="1" x14ac:dyDescent="0.3">
      <c r="A422">
        <v>446</v>
      </c>
      <c r="B422" t="s">
        <v>185</v>
      </c>
      <c r="C422" t="s">
        <v>6</v>
      </c>
      <c r="D422" s="47">
        <v>42004</v>
      </c>
      <c r="E422" s="3">
        <f t="shared" si="53"/>
        <v>2014</v>
      </c>
      <c r="F422" s="3">
        <f t="shared" si="54"/>
        <v>12</v>
      </c>
      <c r="G422" s="3">
        <f t="shared" si="55"/>
        <v>31</v>
      </c>
      <c r="H422" s="2">
        <v>9611000000</v>
      </c>
      <c r="I422" s="2">
        <v>614000000</v>
      </c>
      <c r="J422" s="2">
        <v>3340000000</v>
      </c>
      <c r="K422">
        <v>0</v>
      </c>
      <c r="L422" s="2">
        <v>1443000000</v>
      </c>
      <c r="M422" t="s">
        <v>37</v>
      </c>
      <c r="N422" t="s">
        <v>90</v>
      </c>
      <c r="O422" s="6">
        <f t="shared" si="48"/>
        <v>4783000000</v>
      </c>
      <c r="P422" s="6">
        <f t="shared" si="49"/>
        <v>8997000000</v>
      </c>
      <c r="Q422" s="6">
        <f t="shared" si="50"/>
        <v>4214000000</v>
      </c>
      <c r="R422" s="9">
        <f t="shared" si="51"/>
        <v>0.93611486837998126</v>
      </c>
      <c r="S422" s="9">
        <f t="shared" si="52"/>
        <v>0.43845593590677351</v>
      </c>
      <c r="AA422" s="7" t="s">
        <v>554</v>
      </c>
    </row>
    <row r="423" spans="1:27" ht="17" hidden="1" x14ac:dyDescent="0.3">
      <c r="A423">
        <v>447</v>
      </c>
      <c r="B423" t="s">
        <v>185</v>
      </c>
      <c r="C423" t="s">
        <v>7</v>
      </c>
      <c r="D423" s="47">
        <v>42369</v>
      </c>
      <c r="E423" s="3">
        <f t="shared" si="53"/>
        <v>2015</v>
      </c>
      <c r="F423" s="3">
        <f t="shared" si="54"/>
        <v>12</v>
      </c>
      <c r="G423" s="3">
        <f t="shared" si="55"/>
        <v>31</v>
      </c>
      <c r="H423" s="2">
        <v>10002000000</v>
      </c>
      <c r="I423" s="2">
        <v>623000000</v>
      </c>
      <c r="J423" s="2">
        <v>3615000000</v>
      </c>
      <c r="K423">
        <v>0</v>
      </c>
      <c r="L423" s="2">
        <v>1512000000</v>
      </c>
      <c r="M423" t="s">
        <v>37</v>
      </c>
      <c r="N423" t="s">
        <v>90</v>
      </c>
      <c r="O423" s="6">
        <f t="shared" si="48"/>
        <v>5127000000</v>
      </c>
      <c r="P423" s="6">
        <f t="shared" si="49"/>
        <v>9379000000</v>
      </c>
      <c r="Q423" s="6">
        <f t="shared" si="50"/>
        <v>4252000000</v>
      </c>
      <c r="R423" s="9">
        <f t="shared" si="51"/>
        <v>0.9377124575084983</v>
      </c>
      <c r="S423" s="9">
        <f t="shared" si="52"/>
        <v>0.4251149770045991</v>
      </c>
      <c r="AA423" s="7" t="s">
        <v>555</v>
      </c>
    </row>
    <row r="424" spans="1:27" ht="17" hidden="1" x14ac:dyDescent="0.3">
      <c r="A424">
        <v>448</v>
      </c>
      <c r="B424" t="s">
        <v>186</v>
      </c>
      <c r="C424" t="s">
        <v>2</v>
      </c>
      <c r="D424" s="47">
        <v>41306</v>
      </c>
      <c r="E424" s="3">
        <f t="shared" si="53"/>
        <v>2013</v>
      </c>
      <c r="F424" s="3">
        <f t="shared" si="54"/>
        <v>2</v>
      </c>
      <c r="G424" s="3">
        <f t="shared" si="55"/>
        <v>1</v>
      </c>
      <c r="H424" s="2">
        <v>16022128000</v>
      </c>
      <c r="I424" s="2">
        <v>10936727000</v>
      </c>
      <c r="J424" s="2">
        <v>3430125000</v>
      </c>
      <c r="K424">
        <v>0</v>
      </c>
      <c r="L424">
        <v>0</v>
      </c>
      <c r="M424" t="s">
        <v>9</v>
      </c>
      <c r="N424" t="s">
        <v>187</v>
      </c>
      <c r="O424" s="6">
        <f t="shared" si="48"/>
        <v>3430125000</v>
      </c>
      <c r="P424" s="6">
        <f t="shared" si="49"/>
        <v>5085401000</v>
      </c>
      <c r="Q424" s="6">
        <f t="shared" si="50"/>
        <v>1655276000</v>
      </c>
      <c r="R424" s="9">
        <f t="shared" si="51"/>
        <v>0.31739860023587374</v>
      </c>
      <c r="S424" s="9">
        <f t="shared" si="52"/>
        <v>0.10331186968422672</v>
      </c>
      <c r="AA424" s="7" t="s">
        <v>556</v>
      </c>
    </row>
    <row r="425" spans="1:27" ht="17" hidden="1" x14ac:dyDescent="0.3">
      <c r="A425">
        <v>449</v>
      </c>
      <c r="B425" t="s">
        <v>186</v>
      </c>
      <c r="C425" t="s">
        <v>5</v>
      </c>
      <c r="D425" s="47">
        <v>41670</v>
      </c>
      <c r="E425" s="3">
        <f t="shared" si="53"/>
        <v>2014</v>
      </c>
      <c r="F425" s="3">
        <f t="shared" si="54"/>
        <v>1</v>
      </c>
      <c r="G425" s="3">
        <f t="shared" si="55"/>
        <v>31</v>
      </c>
      <c r="H425" s="2">
        <v>17504167000</v>
      </c>
      <c r="I425" s="2">
        <v>12068425000</v>
      </c>
      <c r="J425" s="2">
        <v>3699557000</v>
      </c>
      <c r="K425">
        <v>0</v>
      </c>
      <c r="L425">
        <v>0</v>
      </c>
      <c r="M425" t="s">
        <v>9</v>
      </c>
      <c r="N425" t="s">
        <v>187</v>
      </c>
      <c r="O425" s="6">
        <f t="shared" si="48"/>
        <v>3699557000</v>
      </c>
      <c r="P425" s="6">
        <f t="shared" si="49"/>
        <v>5435742000</v>
      </c>
      <c r="Q425" s="6">
        <f t="shared" si="50"/>
        <v>1736185000</v>
      </c>
      <c r="R425" s="9">
        <f t="shared" si="51"/>
        <v>0.31053988458862392</v>
      </c>
      <c r="S425" s="9">
        <f t="shared" si="52"/>
        <v>9.918695359796327E-2</v>
      </c>
      <c r="AA425" s="7" t="s">
        <v>557</v>
      </c>
    </row>
    <row r="426" spans="1:27" ht="17" hidden="1" x14ac:dyDescent="0.3">
      <c r="A426">
        <v>450</v>
      </c>
      <c r="B426" t="s">
        <v>186</v>
      </c>
      <c r="C426" t="s">
        <v>6</v>
      </c>
      <c r="D426" s="47">
        <v>42034</v>
      </c>
      <c r="E426" s="3">
        <f t="shared" si="53"/>
        <v>2015</v>
      </c>
      <c r="F426" s="3">
        <f t="shared" si="54"/>
        <v>1</v>
      </c>
      <c r="G426" s="3">
        <f t="shared" si="55"/>
        <v>30</v>
      </c>
      <c r="H426" s="2">
        <v>18909588000</v>
      </c>
      <c r="I426" s="2">
        <v>13107081000</v>
      </c>
      <c r="J426" s="2">
        <v>4033414000</v>
      </c>
      <c r="K426">
        <v>0</v>
      </c>
      <c r="L426">
        <v>0</v>
      </c>
      <c r="M426" t="s">
        <v>9</v>
      </c>
      <c r="N426" t="s">
        <v>187</v>
      </c>
      <c r="O426" s="6">
        <f t="shared" si="48"/>
        <v>4033414000</v>
      </c>
      <c r="P426" s="6">
        <f t="shared" si="49"/>
        <v>5802507000</v>
      </c>
      <c r="Q426" s="6">
        <f t="shared" si="50"/>
        <v>1769093000</v>
      </c>
      <c r="R426" s="9">
        <f t="shared" si="51"/>
        <v>0.30685528420820163</v>
      </c>
      <c r="S426" s="9">
        <f t="shared" si="52"/>
        <v>9.3555343458567156E-2</v>
      </c>
      <c r="AA426" s="7" t="s">
        <v>558</v>
      </c>
    </row>
    <row r="427" spans="1:27" ht="17" hidden="1" x14ac:dyDescent="0.3">
      <c r="A427">
        <v>451</v>
      </c>
      <c r="B427" t="s">
        <v>186</v>
      </c>
      <c r="C427" t="s">
        <v>7</v>
      </c>
      <c r="D427" s="47">
        <v>42398</v>
      </c>
      <c r="E427" s="3">
        <f t="shared" si="53"/>
        <v>2016</v>
      </c>
      <c r="F427" s="3">
        <f t="shared" si="54"/>
        <v>1</v>
      </c>
      <c r="G427" s="3">
        <f t="shared" si="55"/>
        <v>29</v>
      </c>
      <c r="H427" s="2">
        <v>20368562000</v>
      </c>
      <c r="I427" s="2">
        <v>14062471000</v>
      </c>
      <c r="J427" s="2">
        <v>4365797000</v>
      </c>
      <c r="K427">
        <v>0</v>
      </c>
      <c r="L427">
        <v>0</v>
      </c>
      <c r="M427" t="s">
        <v>9</v>
      </c>
      <c r="N427" t="s">
        <v>187</v>
      </c>
      <c r="O427" s="6">
        <f t="shared" si="48"/>
        <v>4365797000</v>
      </c>
      <c r="P427" s="6">
        <f t="shared" si="49"/>
        <v>6306091000</v>
      </c>
      <c r="Q427" s="6">
        <f t="shared" si="50"/>
        <v>1940294000</v>
      </c>
      <c r="R427" s="9">
        <f t="shared" si="51"/>
        <v>0.30959922453043076</v>
      </c>
      <c r="S427" s="9">
        <f t="shared" si="52"/>
        <v>9.5259252960518279E-2</v>
      </c>
      <c r="AA427" s="7" t="s">
        <v>559</v>
      </c>
    </row>
    <row r="428" spans="1:27" ht="17" hidden="1" x14ac:dyDescent="0.3">
      <c r="A428">
        <v>452</v>
      </c>
      <c r="B428" t="s">
        <v>188</v>
      </c>
      <c r="C428" t="s">
        <v>2</v>
      </c>
      <c r="D428" s="47">
        <v>41274</v>
      </c>
      <c r="E428" s="3">
        <f t="shared" si="53"/>
        <v>2012</v>
      </c>
      <c r="F428" s="3">
        <f t="shared" si="54"/>
        <v>12</v>
      </c>
      <c r="G428" s="3">
        <f t="shared" si="55"/>
        <v>31</v>
      </c>
      <c r="H428" s="2">
        <v>7383000000</v>
      </c>
      <c r="I428" s="2">
        <v>4365000000</v>
      </c>
      <c r="J428" s="2">
        <v>1742000000</v>
      </c>
      <c r="K428">
        <v>0</v>
      </c>
      <c r="L428" s="2">
        <v>75000000</v>
      </c>
      <c r="M428" t="s">
        <v>15</v>
      </c>
      <c r="N428" t="s">
        <v>189</v>
      </c>
      <c r="O428" s="6">
        <f t="shared" si="48"/>
        <v>1817000000</v>
      </c>
      <c r="P428" s="6">
        <f t="shared" si="49"/>
        <v>3018000000</v>
      </c>
      <c r="Q428" s="6">
        <f t="shared" si="50"/>
        <v>1201000000</v>
      </c>
      <c r="R428" s="9">
        <f t="shared" si="51"/>
        <v>0.40877691995123933</v>
      </c>
      <c r="S428" s="9">
        <f t="shared" si="52"/>
        <v>0.16267100094812406</v>
      </c>
      <c r="AA428" s="7" t="s">
        <v>560</v>
      </c>
    </row>
    <row r="429" spans="1:27" ht="17" hidden="1" x14ac:dyDescent="0.3">
      <c r="A429">
        <v>453</v>
      </c>
      <c r="B429" t="s">
        <v>188</v>
      </c>
      <c r="C429" t="s">
        <v>5</v>
      </c>
      <c r="D429" s="47">
        <v>41639</v>
      </c>
      <c r="E429" s="3">
        <f t="shared" si="53"/>
        <v>2013</v>
      </c>
      <c r="F429" s="3">
        <f t="shared" si="54"/>
        <v>12</v>
      </c>
      <c r="G429" s="3">
        <f t="shared" si="55"/>
        <v>31</v>
      </c>
      <c r="H429" s="2">
        <v>7146000000</v>
      </c>
      <c r="I429" s="2">
        <v>4326000000</v>
      </c>
      <c r="J429" s="2">
        <v>1740000000</v>
      </c>
      <c r="K429">
        <v>0</v>
      </c>
      <c r="L429" s="2">
        <v>79000000</v>
      </c>
      <c r="M429" t="s">
        <v>15</v>
      </c>
      <c r="N429" t="s">
        <v>189</v>
      </c>
      <c r="O429" s="6">
        <f t="shared" si="48"/>
        <v>1819000000</v>
      </c>
      <c r="P429" s="6">
        <f t="shared" si="49"/>
        <v>2820000000</v>
      </c>
      <c r="Q429" s="6">
        <f t="shared" si="50"/>
        <v>1001000000</v>
      </c>
      <c r="R429" s="9">
        <f t="shared" si="51"/>
        <v>0.39462636439966414</v>
      </c>
      <c r="S429" s="9">
        <f t="shared" si="52"/>
        <v>0.14007836551917158</v>
      </c>
      <c r="AA429" s="7" t="s">
        <v>561</v>
      </c>
    </row>
    <row r="430" spans="1:27" ht="17" hidden="1" x14ac:dyDescent="0.3">
      <c r="A430">
        <v>454</v>
      </c>
      <c r="B430" t="s">
        <v>188</v>
      </c>
      <c r="C430" t="s">
        <v>6</v>
      </c>
      <c r="D430" s="47">
        <v>42004</v>
      </c>
      <c r="E430" s="3">
        <f t="shared" si="53"/>
        <v>2014</v>
      </c>
      <c r="F430" s="3">
        <f t="shared" si="54"/>
        <v>12</v>
      </c>
      <c r="G430" s="3">
        <f t="shared" si="55"/>
        <v>31</v>
      </c>
      <c r="H430" s="2">
        <v>7435000000</v>
      </c>
      <c r="I430" s="2">
        <v>4637000000</v>
      </c>
      <c r="J430" s="2">
        <v>1721000000</v>
      </c>
      <c r="K430">
        <v>0</v>
      </c>
      <c r="L430" s="2">
        <v>94000000</v>
      </c>
      <c r="M430" t="s">
        <v>15</v>
      </c>
      <c r="N430" t="s">
        <v>189</v>
      </c>
      <c r="O430" s="6">
        <f t="shared" si="48"/>
        <v>1815000000</v>
      </c>
      <c r="P430" s="6">
        <f t="shared" si="49"/>
        <v>2798000000</v>
      </c>
      <c r="Q430" s="6">
        <f t="shared" si="50"/>
        <v>983000000</v>
      </c>
      <c r="R430" s="9">
        <f t="shared" si="51"/>
        <v>0.37632817753866843</v>
      </c>
      <c r="S430" s="9">
        <f t="shared" si="52"/>
        <v>0.13221250840618695</v>
      </c>
      <c r="AA430" s="7" t="s">
        <v>562</v>
      </c>
    </row>
    <row r="431" spans="1:27" ht="17" hidden="1" x14ac:dyDescent="0.3">
      <c r="A431">
        <v>455</v>
      </c>
      <c r="B431" t="s">
        <v>188</v>
      </c>
      <c r="C431" t="s">
        <v>7</v>
      </c>
      <c r="D431" s="47">
        <v>42369</v>
      </c>
      <c r="E431" s="3">
        <f t="shared" si="53"/>
        <v>2015</v>
      </c>
      <c r="F431" s="3">
        <f t="shared" si="54"/>
        <v>12</v>
      </c>
      <c r="G431" s="3">
        <f t="shared" si="55"/>
        <v>31</v>
      </c>
      <c r="H431" s="2">
        <v>7493000000</v>
      </c>
      <c r="I431" s="2">
        <v>4657000000</v>
      </c>
      <c r="J431" s="2">
        <v>1356000000</v>
      </c>
      <c r="K431">
        <v>0</v>
      </c>
      <c r="L431" s="2">
        <v>81000000</v>
      </c>
      <c r="M431" t="s">
        <v>15</v>
      </c>
      <c r="N431" t="s">
        <v>189</v>
      </c>
      <c r="O431" s="6">
        <f t="shared" si="48"/>
        <v>1437000000</v>
      </c>
      <c r="P431" s="6">
        <f t="shared" si="49"/>
        <v>2836000000</v>
      </c>
      <c r="Q431" s="6">
        <f t="shared" si="50"/>
        <v>1399000000</v>
      </c>
      <c r="R431" s="9">
        <f t="shared" si="51"/>
        <v>0.37848658748164954</v>
      </c>
      <c r="S431" s="9">
        <f t="shared" si="52"/>
        <v>0.18670759375417056</v>
      </c>
      <c r="AA431" s="7" t="s">
        <v>563</v>
      </c>
    </row>
    <row r="432" spans="1:27" ht="17" hidden="1" x14ac:dyDescent="0.3">
      <c r="A432">
        <v>456</v>
      </c>
      <c r="B432" t="s">
        <v>190</v>
      </c>
      <c r="C432" t="s">
        <v>2</v>
      </c>
      <c r="D432" s="47">
        <v>41547</v>
      </c>
      <c r="E432" s="3">
        <f t="shared" si="53"/>
        <v>2013</v>
      </c>
      <c r="F432" s="3">
        <f t="shared" si="54"/>
        <v>9</v>
      </c>
      <c r="G432" s="3">
        <f t="shared" si="55"/>
        <v>30</v>
      </c>
      <c r="H432" s="2">
        <v>6259300000</v>
      </c>
      <c r="I432" s="2">
        <v>4853500000</v>
      </c>
      <c r="J432" s="2">
        <v>649900000</v>
      </c>
      <c r="K432">
        <v>0</v>
      </c>
      <c r="L432">
        <v>0</v>
      </c>
      <c r="M432" t="s">
        <v>9</v>
      </c>
      <c r="N432" t="s">
        <v>191</v>
      </c>
      <c r="O432" s="6">
        <f t="shared" si="48"/>
        <v>649900000</v>
      </c>
      <c r="P432" s="6">
        <f t="shared" si="49"/>
        <v>1405800000</v>
      </c>
      <c r="Q432" s="6">
        <f t="shared" si="50"/>
        <v>755900000</v>
      </c>
      <c r="R432" s="9">
        <f t="shared" si="51"/>
        <v>0.22459380441902455</v>
      </c>
      <c r="S432" s="9">
        <f t="shared" si="52"/>
        <v>0.12076430271755628</v>
      </c>
      <c r="AA432" s="7" t="s">
        <v>564</v>
      </c>
    </row>
    <row r="433" spans="1:27" ht="17" hidden="1" x14ac:dyDescent="0.3">
      <c r="A433">
        <v>457</v>
      </c>
      <c r="B433" t="s">
        <v>190</v>
      </c>
      <c r="C433" t="s">
        <v>5</v>
      </c>
      <c r="D433" s="47">
        <v>41912</v>
      </c>
      <c r="E433" s="3">
        <f t="shared" si="53"/>
        <v>2014</v>
      </c>
      <c r="F433" s="3">
        <f t="shared" si="54"/>
        <v>9</v>
      </c>
      <c r="G433" s="3">
        <f t="shared" si="55"/>
        <v>30</v>
      </c>
      <c r="H433" s="2">
        <v>8024900000</v>
      </c>
      <c r="I433" s="2">
        <v>6268600000</v>
      </c>
      <c r="J433" s="2">
        <v>826900000</v>
      </c>
      <c r="K433">
        <v>0</v>
      </c>
      <c r="L433">
        <v>0</v>
      </c>
      <c r="M433" t="s">
        <v>9</v>
      </c>
      <c r="N433" t="s">
        <v>191</v>
      </c>
      <c r="O433" s="6">
        <f t="shared" si="48"/>
        <v>826900000</v>
      </c>
      <c r="P433" s="6">
        <f t="shared" si="49"/>
        <v>1756300000</v>
      </c>
      <c r="Q433" s="6">
        <f t="shared" si="50"/>
        <v>929400000</v>
      </c>
      <c r="R433" s="9">
        <f t="shared" si="51"/>
        <v>0.21885630973594683</v>
      </c>
      <c r="S433" s="9">
        <f t="shared" si="52"/>
        <v>0.11581452728382909</v>
      </c>
      <c r="AA433" s="7" t="s">
        <v>565</v>
      </c>
    </row>
    <row r="434" spans="1:27" ht="17" hidden="1" x14ac:dyDescent="0.3">
      <c r="A434">
        <v>458</v>
      </c>
      <c r="B434" t="s">
        <v>190</v>
      </c>
      <c r="C434" t="s">
        <v>6</v>
      </c>
      <c r="D434" s="1">
        <v>42277</v>
      </c>
      <c r="E434" s="3">
        <f t="shared" si="53"/>
        <v>2015</v>
      </c>
      <c r="F434" s="3">
        <f t="shared" si="54"/>
        <v>9</v>
      </c>
      <c r="G434" s="3">
        <f t="shared" si="55"/>
        <v>30</v>
      </c>
      <c r="H434" s="2">
        <v>10824000000</v>
      </c>
      <c r="I434" s="2">
        <v>8535700000</v>
      </c>
      <c r="J434" s="2">
        <v>1003000000</v>
      </c>
      <c r="K434">
        <v>0</v>
      </c>
      <c r="L434">
        <v>0</v>
      </c>
      <c r="M434" t="s">
        <v>9</v>
      </c>
      <c r="N434" t="s">
        <v>191</v>
      </c>
      <c r="O434" s="6">
        <f t="shared" si="48"/>
        <v>1003000000</v>
      </c>
      <c r="P434" s="6">
        <f t="shared" si="49"/>
        <v>2288300000</v>
      </c>
      <c r="Q434" s="6">
        <f t="shared" si="50"/>
        <v>1285300000</v>
      </c>
      <c r="R434" s="9">
        <f t="shared" si="51"/>
        <v>0.211409830007391</v>
      </c>
      <c r="S434" s="9">
        <f t="shared" si="52"/>
        <v>0.11874538063562454</v>
      </c>
    </row>
    <row r="435" spans="1:27" ht="17" hidden="1" x14ac:dyDescent="0.3">
      <c r="A435">
        <v>459</v>
      </c>
      <c r="B435" t="s">
        <v>190</v>
      </c>
      <c r="C435" t="s">
        <v>7</v>
      </c>
      <c r="D435" s="1">
        <v>42643</v>
      </c>
      <c r="E435" s="3">
        <f t="shared" si="53"/>
        <v>2016</v>
      </c>
      <c r="F435" s="3">
        <f t="shared" si="54"/>
        <v>9</v>
      </c>
      <c r="G435" s="3">
        <f t="shared" si="55"/>
        <v>30</v>
      </c>
      <c r="H435" s="2">
        <v>12157400000</v>
      </c>
      <c r="I435" s="2">
        <v>9502600000</v>
      </c>
      <c r="J435" s="2">
        <v>1100300000</v>
      </c>
      <c r="K435">
        <v>0</v>
      </c>
      <c r="L435">
        <v>0</v>
      </c>
      <c r="M435" t="s">
        <v>9</v>
      </c>
      <c r="N435" t="s">
        <v>191</v>
      </c>
      <c r="O435" s="6">
        <f t="shared" si="48"/>
        <v>1100300000</v>
      </c>
      <c r="P435" s="6">
        <f t="shared" si="49"/>
        <v>2654800000</v>
      </c>
      <c r="Q435" s="6">
        <f t="shared" si="50"/>
        <v>1554500000</v>
      </c>
      <c r="R435" s="9">
        <f t="shared" si="51"/>
        <v>0.21836905917383653</v>
      </c>
      <c r="S435" s="9">
        <f t="shared" si="52"/>
        <v>0.12786451050389064</v>
      </c>
    </row>
    <row r="436" spans="1:27" ht="17" hidden="1" x14ac:dyDescent="0.3">
      <c r="A436">
        <v>460</v>
      </c>
      <c r="B436" t="s">
        <v>192</v>
      </c>
      <c r="C436" t="s">
        <v>2</v>
      </c>
      <c r="D436" s="1">
        <v>41274</v>
      </c>
      <c r="E436" s="3">
        <f t="shared" si="53"/>
        <v>2012</v>
      </c>
      <c r="F436" s="3">
        <f t="shared" si="54"/>
        <v>12</v>
      </c>
      <c r="G436" s="3">
        <f t="shared" si="55"/>
        <v>31</v>
      </c>
      <c r="H436" s="2">
        <v>18260400000</v>
      </c>
      <c r="I436" s="2">
        <v>8846100000</v>
      </c>
      <c r="J436" s="2">
        <v>5181200000</v>
      </c>
      <c r="K436" s="2">
        <v>1137900000</v>
      </c>
      <c r="L436">
        <v>0</v>
      </c>
      <c r="M436" t="s">
        <v>3</v>
      </c>
      <c r="N436" t="s">
        <v>154</v>
      </c>
      <c r="O436" s="6">
        <f t="shared" si="48"/>
        <v>6319100000</v>
      </c>
      <c r="P436" s="6">
        <f t="shared" si="49"/>
        <v>9414300000</v>
      </c>
      <c r="Q436" s="6">
        <f t="shared" si="50"/>
        <v>3095200000</v>
      </c>
      <c r="R436" s="9">
        <f t="shared" si="51"/>
        <v>0.51555825721232829</v>
      </c>
      <c r="S436" s="9">
        <f t="shared" si="52"/>
        <v>0.1695034062780662</v>
      </c>
    </row>
    <row r="437" spans="1:27" ht="17" hidden="1" x14ac:dyDescent="0.3">
      <c r="A437">
        <v>461</v>
      </c>
      <c r="B437" t="s">
        <v>192</v>
      </c>
      <c r="C437" t="s">
        <v>5</v>
      </c>
      <c r="D437" s="1">
        <v>41639</v>
      </c>
      <c r="E437" s="3">
        <f t="shared" si="53"/>
        <v>2013</v>
      </c>
      <c r="F437" s="3">
        <f t="shared" si="54"/>
        <v>12</v>
      </c>
      <c r="G437" s="3">
        <f t="shared" si="55"/>
        <v>31</v>
      </c>
      <c r="H437" s="2">
        <v>18283100000</v>
      </c>
      <c r="I437" s="2">
        <v>8941100000</v>
      </c>
      <c r="J437" s="2">
        <v>5117100000</v>
      </c>
      <c r="K437" s="2">
        <v>1104400000</v>
      </c>
      <c r="L437">
        <v>0</v>
      </c>
      <c r="M437" t="s">
        <v>3</v>
      </c>
      <c r="N437" t="s">
        <v>154</v>
      </c>
      <c r="O437" s="6">
        <f t="shared" si="48"/>
        <v>6221500000</v>
      </c>
      <c r="P437" s="6">
        <f t="shared" si="49"/>
        <v>9342000000</v>
      </c>
      <c r="Q437" s="6">
        <f t="shared" si="50"/>
        <v>3120500000</v>
      </c>
      <c r="R437" s="9">
        <f t="shared" si="51"/>
        <v>0.5109636768381729</v>
      </c>
      <c r="S437" s="9">
        <f t="shared" si="52"/>
        <v>0.17067674519091403</v>
      </c>
    </row>
    <row r="438" spans="1:27" ht="17" hidden="1" x14ac:dyDescent="0.3">
      <c r="A438">
        <v>462</v>
      </c>
      <c r="B438" t="s">
        <v>192</v>
      </c>
      <c r="C438" t="s">
        <v>6</v>
      </c>
      <c r="D438" s="1">
        <v>42004</v>
      </c>
      <c r="E438" s="3">
        <f t="shared" si="53"/>
        <v>2014</v>
      </c>
      <c r="F438" s="3">
        <f t="shared" si="54"/>
        <v>12</v>
      </c>
      <c r="G438" s="3">
        <f t="shared" si="55"/>
        <v>31</v>
      </c>
      <c r="H438" s="2">
        <v>19154000000</v>
      </c>
      <c r="I438" s="2">
        <v>9261400000</v>
      </c>
      <c r="J438" s="2">
        <v>5389000000</v>
      </c>
      <c r="K438" s="2">
        <v>1157000000</v>
      </c>
      <c r="L438">
        <v>0</v>
      </c>
      <c r="M438" t="s">
        <v>3</v>
      </c>
      <c r="N438" t="s">
        <v>154</v>
      </c>
      <c r="O438" s="6">
        <f t="shared" si="48"/>
        <v>6546000000</v>
      </c>
      <c r="P438" s="6">
        <f t="shared" si="49"/>
        <v>9892600000</v>
      </c>
      <c r="Q438" s="6">
        <f t="shared" si="50"/>
        <v>3346600000</v>
      </c>
      <c r="R438" s="9">
        <f t="shared" si="51"/>
        <v>0.51647697608854548</v>
      </c>
      <c r="S438" s="9">
        <f t="shared" si="52"/>
        <v>0.17472068497441787</v>
      </c>
    </row>
    <row r="439" spans="1:27" ht="17" hidden="1" x14ac:dyDescent="0.3">
      <c r="A439">
        <v>463</v>
      </c>
      <c r="B439" t="s">
        <v>192</v>
      </c>
      <c r="C439" t="s">
        <v>7</v>
      </c>
      <c r="D439" s="1">
        <v>42369</v>
      </c>
      <c r="E439" s="3">
        <f t="shared" si="53"/>
        <v>2015</v>
      </c>
      <c r="F439" s="3">
        <f t="shared" si="54"/>
        <v>12</v>
      </c>
      <c r="G439" s="3">
        <f t="shared" si="55"/>
        <v>31</v>
      </c>
      <c r="H439" s="2">
        <v>20563100000</v>
      </c>
      <c r="I439" s="2">
        <v>9800600000</v>
      </c>
      <c r="J439" s="2">
        <v>6054300000</v>
      </c>
      <c r="K439" s="2">
        <v>1239100000</v>
      </c>
      <c r="L439">
        <v>0</v>
      </c>
      <c r="M439" t="s">
        <v>3</v>
      </c>
      <c r="N439" t="s">
        <v>154</v>
      </c>
      <c r="O439" s="6">
        <f t="shared" si="48"/>
        <v>7293400000</v>
      </c>
      <c r="P439" s="6">
        <f t="shared" si="49"/>
        <v>10762500000</v>
      </c>
      <c r="Q439" s="6">
        <f t="shared" si="50"/>
        <v>3469100000</v>
      </c>
      <c r="R439" s="9">
        <f t="shared" si="51"/>
        <v>0.52338898317860627</v>
      </c>
      <c r="S439" s="9">
        <f t="shared" si="52"/>
        <v>0.16870510769290623</v>
      </c>
    </row>
    <row r="440" spans="1:27" ht="17" hidden="1" x14ac:dyDescent="0.3">
      <c r="A440">
        <v>464</v>
      </c>
      <c r="B440" t="s">
        <v>193</v>
      </c>
      <c r="C440" t="s">
        <v>2</v>
      </c>
      <c r="D440" s="1">
        <v>41545</v>
      </c>
      <c r="E440" s="3">
        <f t="shared" si="53"/>
        <v>2013</v>
      </c>
      <c r="F440" s="3">
        <f t="shared" si="54"/>
        <v>9</v>
      </c>
      <c r="G440" s="3">
        <f t="shared" si="55"/>
        <v>28</v>
      </c>
      <c r="H440" s="2">
        <v>45041000000</v>
      </c>
      <c r="I440" s="2">
        <v>25034000000</v>
      </c>
      <c r="J440" s="2">
        <v>8365000000</v>
      </c>
      <c r="K440">
        <v>0</v>
      </c>
      <c r="L440" s="2">
        <v>2192000000</v>
      </c>
      <c r="M440" t="s">
        <v>9</v>
      </c>
      <c r="N440" t="s">
        <v>194</v>
      </c>
      <c r="O440" s="6">
        <f t="shared" si="48"/>
        <v>10557000000</v>
      </c>
      <c r="P440" s="6">
        <f t="shared" si="49"/>
        <v>20007000000</v>
      </c>
      <c r="Q440" s="6">
        <f t="shared" si="50"/>
        <v>9450000000</v>
      </c>
      <c r="R440" s="9">
        <f t="shared" si="51"/>
        <v>0.4441952887369286</v>
      </c>
      <c r="S440" s="9">
        <f t="shared" si="52"/>
        <v>0.20980884083390688</v>
      </c>
    </row>
    <row r="441" spans="1:27" ht="17" hidden="1" x14ac:dyDescent="0.3">
      <c r="A441">
        <v>465</v>
      </c>
      <c r="B441" t="s">
        <v>193</v>
      </c>
      <c r="C441" t="s">
        <v>5</v>
      </c>
      <c r="D441" s="1">
        <v>41909</v>
      </c>
      <c r="E441" s="3">
        <f t="shared" si="53"/>
        <v>2014</v>
      </c>
      <c r="F441" s="3">
        <f t="shared" si="54"/>
        <v>9</v>
      </c>
      <c r="G441" s="3">
        <f t="shared" si="55"/>
        <v>27</v>
      </c>
      <c r="H441" s="2">
        <v>48813000000</v>
      </c>
      <c r="I441" s="2">
        <v>26420000000</v>
      </c>
      <c r="J441" s="2">
        <v>8565000000</v>
      </c>
      <c r="K441">
        <v>0</v>
      </c>
      <c r="L441" s="2">
        <v>2288000000</v>
      </c>
      <c r="M441" t="s">
        <v>9</v>
      </c>
      <c r="N441" t="s">
        <v>194</v>
      </c>
      <c r="O441" s="6">
        <f t="shared" si="48"/>
        <v>10853000000</v>
      </c>
      <c r="P441" s="6">
        <f t="shared" si="49"/>
        <v>22393000000</v>
      </c>
      <c r="Q441" s="6">
        <f t="shared" si="50"/>
        <v>11540000000</v>
      </c>
      <c r="R441" s="9">
        <f t="shared" si="51"/>
        <v>0.45875074263003712</v>
      </c>
      <c r="S441" s="9">
        <f t="shared" si="52"/>
        <v>0.23641243111466209</v>
      </c>
    </row>
    <row r="442" spans="1:27" ht="17" hidden="1" x14ac:dyDescent="0.3">
      <c r="A442">
        <v>466</v>
      </c>
      <c r="B442" t="s">
        <v>193</v>
      </c>
      <c r="C442" t="s">
        <v>6</v>
      </c>
      <c r="D442" s="1">
        <v>42280</v>
      </c>
      <c r="E442" s="3">
        <f t="shared" si="53"/>
        <v>2015</v>
      </c>
      <c r="F442" s="3">
        <f t="shared" si="54"/>
        <v>10</v>
      </c>
      <c r="G442" s="3">
        <f t="shared" si="55"/>
        <v>3</v>
      </c>
      <c r="H442" s="2">
        <v>52465000000</v>
      </c>
      <c r="I442" s="2">
        <v>28364000000</v>
      </c>
      <c r="J442" s="2">
        <v>8523000000</v>
      </c>
      <c r="K442">
        <v>0</v>
      </c>
      <c r="L442" s="2">
        <v>2354000000</v>
      </c>
      <c r="M442" t="s">
        <v>9</v>
      </c>
      <c r="N442" t="s">
        <v>194</v>
      </c>
      <c r="O442" s="6">
        <f t="shared" si="48"/>
        <v>10877000000</v>
      </c>
      <c r="P442" s="6">
        <f t="shared" si="49"/>
        <v>24101000000</v>
      </c>
      <c r="Q442" s="6">
        <f t="shared" si="50"/>
        <v>13224000000</v>
      </c>
      <c r="R442" s="9">
        <f t="shared" si="51"/>
        <v>0.4593729152768512</v>
      </c>
      <c r="S442" s="9">
        <f t="shared" si="52"/>
        <v>0.25205375011912706</v>
      </c>
    </row>
    <row r="443" spans="1:27" ht="17" hidden="1" x14ac:dyDescent="0.3">
      <c r="A443">
        <v>467</v>
      </c>
      <c r="B443" t="s">
        <v>193</v>
      </c>
      <c r="C443" t="s">
        <v>7</v>
      </c>
      <c r="D443" s="1">
        <v>42644</v>
      </c>
      <c r="E443" s="3">
        <f t="shared" si="53"/>
        <v>2016</v>
      </c>
      <c r="F443" s="3">
        <f t="shared" si="54"/>
        <v>10</v>
      </c>
      <c r="G443" s="3">
        <f t="shared" si="55"/>
        <v>1</v>
      </c>
      <c r="H443" s="2">
        <v>55632000000</v>
      </c>
      <c r="I443" s="2">
        <v>29993000000</v>
      </c>
      <c r="J443" s="2">
        <v>8754000000</v>
      </c>
      <c r="K443">
        <v>0</v>
      </c>
      <c r="L443" s="2">
        <v>2527000000</v>
      </c>
      <c r="M443" t="s">
        <v>9</v>
      </c>
      <c r="N443" t="s">
        <v>194</v>
      </c>
      <c r="O443" s="6">
        <f t="shared" si="48"/>
        <v>11281000000</v>
      </c>
      <c r="P443" s="6">
        <f t="shared" si="49"/>
        <v>25639000000</v>
      </c>
      <c r="Q443" s="6">
        <f t="shared" si="50"/>
        <v>14358000000</v>
      </c>
      <c r="R443" s="9">
        <f t="shared" si="51"/>
        <v>0.46086784584411844</v>
      </c>
      <c r="S443" s="9">
        <f t="shared" si="52"/>
        <v>0.25808886971527178</v>
      </c>
    </row>
    <row r="444" spans="1:27" ht="17" hidden="1" x14ac:dyDescent="0.3">
      <c r="A444">
        <v>468</v>
      </c>
      <c r="B444" t="s">
        <v>195</v>
      </c>
      <c r="C444" t="s">
        <v>2</v>
      </c>
      <c r="D444" s="1">
        <v>41639</v>
      </c>
      <c r="E444" s="3">
        <f t="shared" si="53"/>
        <v>2013</v>
      </c>
      <c r="F444" s="3">
        <f t="shared" si="54"/>
        <v>12</v>
      </c>
      <c r="G444" s="3">
        <f t="shared" si="55"/>
        <v>31</v>
      </c>
      <c r="H444" s="2">
        <v>5535000000</v>
      </c>
      <c r="I444" s="2">
        <v>1689000000</v>
      </c>
      <c r="J444" s="2">
        <v>1598000000</v>
      </c>
      <c r="K444">
        <v>0</v>
      </c>
      <c r="L444" s="2">
        <v>276000000</v>
      </c>
      <c r="M444" t="s">
        <v>9</v>
      </c>
      <c r="N444" t="s">
        <v>138</v>
      </c>
      <c r="O444" s="6">
        <f t="shared" si="48"/>
        <v>1874000000</v>
      </c>
      <c r="P444" s="6">
        <f t="shared" si="49"/>
        <v>3846000000</v>
      </c>
      <c r="Q444" s="6">
        <f t="shared" si="50"/>
        <v>1972000000</v>
      </c>
      <c r="R444" s="9">
        <f t="shared" si="51"/>
        <v>0.69485094850948514</v>
      </c>
      <c r="S444" s="9">
        <f t="shared" si="52"/>
        <v>0.35627822944896115</v>
      </c>
    </row>
    <row r="445" spans="1:27" ht="17" hidden="1" x14ac:dyDescent="0.3">
      <c r="A445">
        <v>469</v>
      </c>
      <c r="B445" t="s">
        <v>195</v>
      </c>
      <c r="C445" t="s">
        <v>5</v>
      </c>
      <c r="D445" s="1">
        <v>42004</v>
      </c>
      <c r="E445" s="3">
        <f t="shared" si="53"/>
        <v>2014</v>
      </c>
      <c r="F445" s="3">
        <f t="shared" si="54"/>
        <v>12</v>
      </c>
      <c r="G445" s="3">
        <f t="shared" si="55"/>
        <v>31</v>
      </c>
      <c r="H445" s="2">
        <v>6265000000</v>
      </c>
      <c r="I445" s="2">
        <v>2124000000</v>
      </c>
      <c r="J445" s="2">
        <v>1692000000</v>
      </c>
      <c r="K445">
        <v>0</v>
      </c>
      <c r="L445" s="2">
        <v>329000000</v>
      </c>
      <c r="M445" t="s">
        <v>9</v>
      </c>
      <c r="N445" t="s">
        <v>138</v>
      </c>
      <c r="O445" s="6">
        <f t="shared" si="48"/>
        <v>2021000000</v>
      </c>
      <c r="P445" s="6">
        <f t="shared" si="49"/>
        <v>4141000000</v>
      </c>
      <c r="Q445" s="6">
        <f t="shared" si="50"/>
        <v>2120000000</v>
      </c>
      <c r="R445" s="9">
        <f t="shared" si="51"/>
        <v>0.66097366320830009</v>
      </c>
      <c r="S445" s="9">
        <f t="shared" si="52"/>
        <v>0.33838786911412611</v>
      </c>
    </row>
    <row r="446" spans="1:27" ht="17" hidden="1" x14ac:dyDescent="0.3">
      <c r="A446">
        <v>470</v>
      </c>
      <c r="B446" t="s">
        <v>195</v>
      </c>
      <c r="C446" t="s">
        <v>6</v>
      </c>
      <c r="D446" s="1">
        <v>42369</v>
      </c>
      <c r="E446" s="3">
        <f t="shared" si="53"/>
        <v>2015</v>
      </c>
      <c r="F446" s="3">
        <f t="shared" si="54"/>
        <v>12</v>
      </c>
      <c r="G446" s="3">
        <f t="shared" si="55"/>
        <v>31</v>
      </c>
      <c r="H446" s="2">
        <v>6394000000</v>
      </c>
      <c r="I446" s="2">
        <v>2343000000</v>
      </c>
      <c r="J446" s="2">
        <v>1669000000</v>
      </c>
      <c r="K446">
        <v>0</v>
      </c>
      <c r="L446" s="2">
        <v>330000000</v>
      </c>
      <c r="M446" t="s">
        <v>9</v>
      </c>
      <c r="N446" t="s">
        <v>138</v>
      </c>
      <c r="O446" s="6">
        <f t="shared" si="48"/>
        <v>1999000000</v>
      </c>
      <c r="P446" s="6">
        <f t="shared" si="49"/>
        <v>4051000000</v>
      </c>
      <c r="Q446" s="6">
        <f t="shared" si="50"/>
        <v>2052000000</v>
      </c>
      <c r="R446" s="9">
        <f t="shared" si="51"/>
        <v>0.633562715045355</v>
      </c>
      <c r="S446" s="9">
        <f t="shared" si="52"/>
        <v>0.32092586800125117</v>
      </c>
    </row>
    <row r="447" spans="1:27" ht="17" hidden="1" x14ac:dyDescent="0.3">
      <c r="A447">
        <v>471</v>
      </c>
      <c r="B447" t="s">
        <v>195</v>
      </c>
      <c r="C447" t="s">
        <v>7</v>
      </c>
      <c r="D447" s="1">
        <v>42735</v>
      </c>
      <c r="E447" s="3">
        <f t="shared" si="53"/>
        <v>2016</v>
      </c>
      <c r="F447" s="3">
        <f t="shared" si="54"/>
        <v>12</v>
      </c>
      <c r="G447" s="3">
        <f t="shared" si="55"/>
        <v>31</v>
      </c>
      <c r="H447" s="2">
        <v>6497000000</v>
      </c>
      <c r="I447" s="2">
        <v>2432000000</v>
      </c>
      <c r="J447" s="2">
        <v>1690000000</v>
      </c>
      <c r="K447">
        <v>0</v>
      </c>
      <c r="L447" s="2">
        <v>322000000</v>
      </c>
      <c r="M447" t="s">
        <v>9</v>
      </c>
      <c r="N447" t="s">
        <v>138</v>
      </c>
      <c r="O447" s="6">
        <f t="shared" si="48"/>
        <v>2012000000</v>
      </c>
      <c r="P447" s="6">
        <f t="shared" si="49"/>
        <v>4065000000</v>
      </c>
      <c r="Q447" s="6">
        <f t="shared" si="50"/>
        <v>2053000000</v>
      </c>
      <c r="R447" s="9">
        <f t="shared" si="51"/>
        <v>0.6256733877174081</v>
      </c>
      <c r="S447" s="9">
        <f t="shared" si="52"/>
        <v>0.3159919963059874</v>
      </c>
    </row>
    <row r="448" spans="1:27" ht="17" hidden="1" x14ac:dyDescent="0.3">
      <c r="A448">
        <v>472</v>
      </c>
      <c r="B448" t="s">
        <v>196</v>
      </c>
      <c r="C448" t="s">
        <v>2</v>
      </c>
      <c r="D448" s="1">
        <v>41639</v>
      </c>
      <c r="E448" s="3">
        <f t="shared" si="53"/>
        <v>2013</v>
      </c>
      <c r="F448" s="3">
        <f t="shared" si="54"/>
        <v>12</v>
      </c>
      <c r="G448" s="3">
        <f t="shared" si="55"/>
        <v>31</v>
      </c>
      <c r="H448" s="2">
        <v>5535000000</v>
      </c>
      <c r="I448" s="2">
        <v>1689000000</v>
      </c>
      <c r="J448" s="2">
        <v>1598000000</v>
      </c>
      <c r="K448">
        <v>0</v>
      </c>
      <c r="L448" s="2">
        <v>276000000</v>
      </c>
      <c r="M448" t="s">
        <v>9</v>
      </c>
      <c r="N448" t="s">
        <v>138</v>
      </c>
      <c r="O448" s="6">
        <f t="shared" si="48"/>
        <v>1874000000</v>
      </c>
      <c r="P448" s="6">
        <f t="shared" si="49"/>
        <v>3846000000</v>
      </c>
      <c r="Q448" s="6">
        <f t="shared" si="50"/>
        <v>1972000000</v>
      </c>
      <c r="R448" s="9">
        <f t="shared" si="51"/>
        <v>0.69485094850948514</v>
      </c>
      <c r="S448" s="9">
        <f t="shared" si="52"/>
        <v>0.35627822944896115</v>
      </c>
    </row>
    <row r="449" spans="1:19" ht="17" hidden="1" x14ac:dyDescent="0.3">
      <c r="A449">
        <v>473</v>
      </c>
      <c r="B449" t="s">
        <v>196</v>
      </c>
      <c r="C449" t="s">
        <v>5</v>
      </c>
      <c r="D449" s="1">
        <v>42004</v>
      </c>
      <c r="E449" s="3">
        <f t="shared" si="53"/>
        <v>2014</v>
      </c>
      <c r="F449" s="3">
        <f t="shared" si="54"/>
        <v>12</v>
      </c>
      <c r="G449" s="3">
        <f t="shared" si="55"/>
        <v>31</v>
      </c>
      <c r="H449" s="2">
        <v>6265000000</v>
      </c>
      <c r="I449" s="2">
        <v>2124000000</v>
      </c>
      <c r="J449" s="2">
        <v>1692000000</v>
      </c>
      <c r="K449">
        <v>0</v>
      </c>
      <c r="L449" s="2">
        <v>329000000</v>
      </c>
      <c r="M449" t="s">
        <v>9</v>
      </c>
      <c r="N449" t="s">
        <v>138</v>
      </c>
      <c r="O449" s="6">
        <f t="shared" si="48"/>
        <v>2021000000</v>
      </c>
      <c r="P449" s="6">
        <f t="shared" si="49"/>
        <v>4141000000</v>
      </c>
      <c r="Q449" s="6">
        <f t="shared" si="50"/>
        <v>2120000000</v>
      </c>
      <c r="R449" s="9">
        <f t="shared" si="51"/>
        <v>0.66097366320830009</v>
      </c>
      <c r="S449" s="9">
        <f t="shared" si="52"/>
        <v>0.33838786911412611</v>
      </c>
    </row>
    <row r="450" spans="1:19" ht="17" hidden="1" x14ac:dyDescent="0.3">
      <c r="A450">
        <v>474</v>
      </c>
      <c r="B450" t="s">
        <v>196</v>
      </c>
      <c r="C450" t="s">
        <v>6</v>
      </c>
      <c r="D450" s="1">
        <v>42369</v>
      </c>
      <c r="E450" s="3">
        <f t="shared" si="53"/>
        <v>2015</v>
      </c>
      <c r="F450" s="3">
        <f t="shared" si="54"/>
        <v>12</v>
      </c>
      <c r="G450" s="3">
        <f t="shared" si="55"/>
        <v>31</v>
      </c>
      <c r="H450" s="2">
        <v>6394000000</v>
      </c>
      <c r="I450" s="2">
        <v>2343000000</v>
      </c>
      <c r="J450" s="2">
        <v>1669000000</v>
      </c>
      <c r="K450">
        <v>0</v>
      </c>
      <c r="L450" s="2">
        <v>330000000</v>
      </c>
      <c r="M450" t="s">
        <v>9</v>
      </c>
      <c r="N450" t="s">
        <v>138</v>
      </c>
      <c r="O450" s="6">
        <f t="shared" si="48"/>
        <v>1999000000</v>
      </c>
      <c r="P450" s="6">
        <f t="shared" si="49"/>
        <v>4051000000</v>
      </c>
      <c r="Q450" s="6">
        <f t="shared" si="50"/>
        <v>2052000000</v>
      </c>
      <c r="R450" s="9">
        <f t="shared" si="51"/>
        <v>0.633562715045355</v>
      </c>
      <c r="S450" s="9">
        <f t="shared" si="52"/>
        <v>0.32092586800125117</v>
      </c>
    </row>
    <row r="451" spans="1:19" ht="17" hidden="1" x14ac:dyDescent="0.3">
      <c r="A451">
        <v>475</v>
      </c>
      <c r="B451" t="s">
        <v>196</v>
      </c>
      <c r="C451" t="s">
        <v>7</v>
      </c>
      <c r="D451" s="1">
        <v>42735</v>
      </c>
      <c r="E451" s="3">
        <f t="shared" si="53"/>
        <v>2016</v>
      </c>
      <c r="F451" s="3">
        <f t="shared" si="54"/>
        <v>12</v>
      </c>
      <c r="G451" s="3">
        <f t="shared" si="55"/>
        <v>31</v>
      </c>
      <c r="H451" s="2">
        <v>6497000000</v>
      </c>
      <c r="I451" s="2">
        <v>2432000000</v>
      </c>
      <c r="J451" s="2">
        <v>1690000000</v>
      </c>
      <c r="K451">
        <v>0</v>
      </c>
      <c r="L451" s="2">
        <v>322000000</v>
      </c>
      <c r="M451" t="s">
        <v>9</v>
      </c>
      <c r="N451" t="s">
        <v>138</v>
      </c>
      <c r="O451" s="6">
        <f t="shared" si="48"/>
        <v>2012000000</v>
      </c>
      <c r="P451" s="6">
        <f t="shared" si="49"/>
        <v>4065000000</v>
      </c>
      <c r="Q451" s="6">
        <f t="shared" si="50"/>
        <v>2053000000</v>
      </c>
      <c r="R451" s="9">
        <f t="shared" si="51"/>
        <v>0.6256733877174081</v>
      </c>
      <c r="S451" s="9">
        <f t="shared" si="52"/>
        <v>0.3159919963059874</v>
      </c>
    </row>
    <row r="452" spans="1:19" ht="17" hidden="1" x14ac:dyDescent="0.3">
      <c r="A452">
        <v>476</v>
      </c>
      <c r="B452" t="s">
        <v>197</v>
      </c>
      <c r="C452" t="s">
        <v>2</v>
      </c>
      <c r="D452" s="1">
        <v>41639</v>
      </c>
      <c r="E452" s="3">
        <f t="shared" si="53"/>
        <v>2013</v>
      </c>
      <c r="F452" s="3">
        <f t="shared" si="54"/>
        <v>12</v>
      </c>
      <c r="G452" s="3">
        <f t="shared" si="55"/>
        <v>31</v>
      </c>
      <c r="H452" s="2">
        <v>15051000000</v>
      </c>
      <c r="I452" s="2">
        <v>12274000000</v>
      </c>
      <c r="J452" s="2">
        <v>916000000</v>
      </c>
      <c r="K452">
        <v>0</v>
      </c>
      <c r="L452" s="2">
        <v>97000000</v>
      </c>
      <c r="M452" t="s">
        <v>9</v>
      </c>
      <c r="N452" t="s">
        <v>111</v>
      </c>
      <c r="O452" s="6">
        <f t="shared" ref="O452:O515" si="56">SUM(J452:L452)</f>
        <v>1013000000</v>
      </c>
      <c r="P452" s="6">
        <f t="shared" ref="P452:P515" si="57">H452-I452</f>
        <v>2777000000</v>
      </c>
      <c r="Q452" s="6">
        <f t="shared" ref="Q452:Q515" si="58">P452-SUM(J452:L452)</f>
        <v>1764000000</v>
      </c>
      <c r="R452" s="9">
        <f t="shared" ref="R452:R515" si="59">1-(I452/H452)</f>
        <v>0.18450601288950896</v>
      </c>
      <c r="S452" s="9">
        <f t="shared" ref="S452:S515" si="60">Q452/H452</f>
        <v>0.11720151484951166</v>
      </c>
    </row>
    <row r="453" spans="1:19" ht="17" hidden="1" x14ac:dyDescent="0.3">
      <c r="A453">
        <v>477</v>
      </c>
      <c r="B453" t="s">
        <v>197</v>
      </c>
      <c r="C453" t="s">
        <v>5</v>
      </c>
      <c r="D453" s="1">
        <v>42004</v>
      </c>
      <c r="E453" s="3">
        <f t="shared" ref="E453:E516" si="61">YEAR(D453)</f>
        <v>2014</v>
      </c>
      <c r="F453" s="3">
        <f t="shared" ref="F453:F516" si="62">MONTH(D453)</f>
        <v>12</v>
      </c>
      <c r="G453" s="3">
        <f t="shared" ref="G453:G516" si="63">DAY(D453)</f>
        <v>31</v>
      </c>
      <c r="H453" s="2">
        <v>15499000000</v>
      </c>
      <c r="I453" s="2">
        <v>12471000000</v>
      </c>
      <c r="J453" s="2">
        <v>1036000000</v>
      </c>
      <c r="K453">
        <v>0</v>
      </c>
      <c r="L453" s="2">
        <v>94000000</v>
      </c>
      <c r="M453" t="s">
        <v>9</v>
      </c>
      <c r="N453" t="s">
        <v>111</v>
      </c>
      <c r="O453" s="6">
        <f t="shared" si="56"/>
        <v>1130000000</v>
      </c>
      <c r="P453" s="6">
        <f t="shared" si="57"/>
        <v>3028000000</v>
      </c>
      <c r="Q453" s="6">
        <f t="shared" si="58"/>
        <v>1898000000</v>
      </c>
      <c r="R453" s="9">
        <f t="shared" si="59"/>
        <v>0.19536744306084264</v>
      </c>
      <c r="S453" s="9">
        <f t="shared" si="60"/>
        <v>0.1224595135170011</v>
      </c>
    </row>
    <row r="454" spans="1:19" ht="17" hidden="1" x14ac:dyDescent="0.3">
      <c r="A454">
        <v>478</v>
      </c>
      <c r="B454" t="s">
        <v>197</v>
      </c>
      <c r="C454" t="s">
        <v>6</v>
      </c>
      <c r="D454" s="1">
        <v>42369</v>
      </c>
      <c r="E454" s="3">
        <f t="shared" si="61"/>
        <v>2015</v>
      </c>
      <c r="F454" s="3">
        <f t="shared" si="62"/>
        <v>12</v>
      </c>
      <c r="G454" s="3">
        <f t="shared" si="63"/>
        <v>31</v>
      </c>
      <c r="H454" s="2">
        <v>15165000000</v>
      </c>
      <c r="I454" s="2">
        <v>12155000000</v>
      </c>
      <c r="J454" s="2">
        <v>1017000000</v>
      </c>
      <c r="K454">
        <v>0</v>
      </c>
      <c r="L454" s="2">
        <v>93000000</v>
      </c>
      <c r="M454" t="s">
        <v>9</v>
      </c>
      <c r="N454" t="s">
        <v>111</v>
      </c>
      <c r="O454" s="6">
        <f t="shared" si="56"/>
        <v>1110000000</v>
      </c>
      <c r="P454" s="6">
        <f t="shared" si="57"/>
        <v>3010000000</v>
      </c>
      <c r="Q454" s="6">
        <f t="shared" si="58"/>
        <v>1900000000</v>
      </c>
      <c r="R454" s="9">
        <f t="shared" si="59"/>
        <v>0.19848334981866134</v>
      </c>
      <c r="S454" s="9">
        <f t="shared" si="60"/>
        <v>0.12528849324101549</v>
      </c>
    </row>
    <row r="455" spans="1:19" ht="17" hidden="1" x14ac:dyDescent="0.3">
      <c r="A455">
        <v>479</v>
      </c>
      <c r="B455" t="s">
        <v>197</v>
      </c>
      <c r="C455" t="s">
        <v>7</v>
      </c>
      <c r="D455" s="1">
        <v>42735</v>
      </c>
      <c r="E455" s="3">
        <f t="shared" si="61"/>
        <v>2016</v>
      </c>
      <c r="F455" s="3">
        <f t="shared" si="62"/>
        <v>12</v>
      </c>
      <c r="G455" s="3">
        <f t="shared" si="63"/>
        <v>31</v>
      </c>
      <c r="H455" s="2">
        <v>16661000000</v>
      </c>
      <c r="I455" s="2">
        <v>13107000000</v>
      </c>
      <c r="J455" s="2">
        <v>1145000000</v>
      </c>
      <c r="K455">
        <v>0</v>
      </c>
      <c r="L455" s="2">
        <v>134000000</v>
      </c>
      <c r="M455" t="s">
        <v>9</v>
      </c>
      <c r="N455" t="s">
        <v>111</v>
      </c>
      <c r="O455" s="6">
        <f t="shared" si="56"/>
        <v>1279000000</v>
      </c>
      <c r="P455" s="6">
        <f t="shared" si="57"/>
        <v>3554000000</v>
      </c>
      <c r="Q455" s="6">
        <f t="shared" si="58"/>
        <v>2275000000</v>
      </c>
      <c r="R455" s="9">
        <f t="shared" si="59"/>
        <v>0.21331252625892805</v>
      </c>
      <c r="S455" s="9">
        <f t="shared" si="60"/>
        <v>0.13654642578476683</v>
      </c>
    </row>
    <row r="456" spans="1:19" ht="17" hidden="1" x14ac:dyDescent="0.3">
      <c r="A456">
        <v>480</v>
      </c>
      <c r="B456" t="s">
        <v>198</v>
      </c>
      <c r="C456" t="s">
        <v>2</v>
      </c>
      <c r="D456" s="1">
        <v>41274</v>
      </c>
      <c r="E456" s="3">
        <f t="shared" si="61"/>
        <v>2012</v>
      </c>
      <c r="F456" s="3">
        <f t="shared" si="62"/>
        <v>12</v>
      </c>
      <c r="G456" s="3">
        <f t="shared" si="63"/>
        <v>31</v>
      </c>
      <c r="H456" s="2">
        <v>1279067000</v>
      </c>
      <c r="I456" s="2">
        <v>461898000</v>
      </c>
      <c r="J456" s="2">
        <v>68538000</v>
      </c>
      <c r="K456">
        <v>0</v>
      </c>
      <c r="L456" s="2">
        <v>382553000</v>
      </c>
      <c r="M456" t="s">
        <v>42</v>
      </c>
      <c r="N456" t="s">
        <v>65</v>
      </c>
      <c r="O456" s="6">
        <f t="shared" si="56"/>
        <v>451091000</v>
      </c>
      <c r="P456" s="6">
        <f t="shared" si="57"/>
        <v>817169000</v>
      </c>
      <c r="Q456" s="6">
        <f t="shared" si="58"/>
        <v>366078000</v>
      </c>
      <c r="R456" s="9">
        <f t="shared" si="59"/>
        <v>0.63887896411994061</v>
      </c>
      <c r="S456" s="9">
        <f t="shared" si="60"/>
        <v>0.2862070556116294</v>
      </c>
    </row>
    <row r="457" spans="1:19" ht="17" hidden="1" x14ac:dyDescent="0.3">
      <c r="A457">
        <v>481</v>
      </c>
      <c r="B457" t="s">
        <v>198</v>
      </c>
      <c r="C457" t="s">
        <v>5</v>
      </c>
      <c r="D457" s="1">
        <v>41639</v>
      </c>
      <c r="E457" s="3">
        <f t="shared" si="61"/>
        <v>2013</v>
      </c>
      <c r="F457" s="3">
        <f t="shared" si="62"/>
        <v>12</v>
      </c>
      <c r="G457" s="3">
        <f t="shared" si="63"/>
        <v>31</v>
      </c>
      <c r="H457" s="2">
        <v>1482259000</v>
      </c>
      <c r="I457" s="2">
        <v>555660000</v>
      </c>
      <c r="J457" s="2">
        <v>69323000</v>
      </c>
      <c r="K457">
        <v>0</v>
      </c>
      <c r="L457" s="2">
        <v>475464000</v>
      </c>
      <c r="M457" t="s">
        <v>42</v>
      </c>
      <c r="N457" t="s">
        <v>65</v>
      </c>
      <c r="O457" s="6">
        <f t="shared" si="56"/>
        <v>544787000</v>
      </c>
      <c r="P457" s="6">
        <f t="shared" si="57"/>
        <v>926599000</v>
      </c>
      <c r="Q457" s="6">
        <f t="shared" si="58"/>
        <v>381812000</v>
      </c>
      <c r="R457" s="9">
        <f t="shared" si="59"/>
        <v>0.62512624311945486</v>
      </c>
      <c r="S457" s="9">
        <f t="shared" si="60"/>
        <v>0.2575879114243867</v>
      </c>
    </row>
    <row r="458" spans="1:19" ht="17" hidden="1" x14ac:dyDescent="0.3">
      <c r="A458">
        <v>482</v>
      </c>
      <c r="B458" t="s">
        <v>198</v>
      </c>
      <c r="C458" t="s">
        <v>6</v>
      </c>
      <c r="D458" s="1">
        <v>42004</v>
      </c>
      <c r="E458" s="3">
        <f t="shared" si="61"/>
        <v>2014</v>
      </c>
      <c r="F458" s="3">
        <f t="shared" si="62"/>
        <v>12</v>
      </c>
      <c r="G458" s="3">
        <f t="shared" si="63"/>
        <v>31</v>
      </c>
      <c r="H458" s="2">
        <v>1616438000</v>
      </c>
      <c r="I458" s="2">
        <v>603321000</v>
      </c>
      <c r="J458" s="2">
        <v>89468000</v>
      </c>
      <c r="K458">
        <v>0</v>
      </c>
      <c r="L458" s="2">
        <v>538513000</v>
      </c>
      <c r="M458" t="s">
        <v>42</v>
      </c>
      <c r="N458" t="s">
        <v>65</v>
      </c>
      <c r="O458" s="6">
        <f t="shared" si="56"/>
        <v>627981000</v>
      </c>
      <c r="P458" s="6">
        <f t="shared" si="57"/>
        <v>1013117000</v>
      </c>
      <c r="Q458" s="6">
        <f t="shared" si="58"/>
        <v>385136000</v>
      </c>
      <c r="R458" s="9">
        <f t="shared" si="59"/>
        <v>0.62675896013333021</v>
      </c>
      <c r="S458" s="9">
        <f t="shared" si="60"/>
        <v>0.238262154193356</v>
      </c>
    </row>
    <row r="459" spans="1:19" ht="17" hidden="1" x14ac:dyDescent="0.3">
      <c r="A459">
        <v>483</v>
      </c>
      <c r="B459" t="s">
        <v>198</v>
      </c>
      <c r="C459" t="s">
        <v>7</v>
      </c>
      <c r="D459" s="1">
        <v>42369</v>
      </c>
      <c r="E459" s="3">
        <f t="shared" si="61"/>
        <v>2015</v>
      </c>
      <c r="F459" s="3">
        <f t="shared" si="62"/>
        <v>12</v>
      </c>
      <c r="G459" s="3">
        <f t="shared" si="63"/>
        <v>31</v>
      </c>
      <c r="H459" s="2">
        <v>1763336000</v>
      </c>
      <c r="I459" s="2">
        <v>651282000</v>
      </c>
      <c r="J459" s="2">
        <v>139616000</v>
      </c>
      <c r="K459">
        <v>0</v>
      </c>
      <c r="L459" s="2">
        <v>570527000</v>
      </c>
      <c r="M459" t="s">
        <v>42</v>
      </c>
      <c r="N459" t="s">
        <v>65</v>
      </c>
      <c r="O459" s="6">
        <f t="shared" si="56"/>
        <v>710143000</v>
      </c>
      <c r="P459" s="6">
        <f t="shared" si="57"/>
        <v>1112054000</v>
      </c>
      <c r="Q459" s="6">
        <f t="shared" si="58"/>
        <v>401911000</v>
      </c>
      <c r="R459" s="9">
        <f t="shared" si="59"/>
        <v>0.630653488614762</v>
      </c>
      <c r="S459" s="9">
        <f t="shared" si="60"/>
        <v>0.22792649840983228</v>
      </c>
    </row>
    <row r="460" spans="1:19" ht="17" hidden="1" x14ac:dyDescent="0.3">
      <c r="A460">
        <v>484</v>
      </c>
      <c r="B460" t="s">
        <v>199</v>
      </c>
      <c r="C460" t="s">
        <v>2</v>
      </c>
      <c r="D460" s="1">
        <v>41307</v>
      </c>
      <c r="E460" s="3">
        <f t="shared" si="61"/>
        <v>2013</v>
      </c>
      <c r="F460" s="3">
        <f t="shared" si="62"/>
        <v>2</v>
      </c>
      <c r="G460" s="3">
        <f t="shared" si="63"/>
        <v>2</v>
      </c>
      <c r="H460" s="2">
        <v>7394500000</v>
      </c>
      <c r="I460" s="2">
        <v>4741800000</v>
      </c>
      <c r="J460" s="2">
        <v>1732600000</v>
      </c>
      <c r="K460">
        <v>0</v>
      </c>
      <c r="L460">
        <v>0</v>
      </c>
      <c r="M460" t="s">
        <v>9</v>
      </c>
      <c r="N460" t="s">
        <v>187</v>
      </c>
      <c r="O460" s="6">
        <f t="shared" si="56"/>
        <v>1732600000</v>
      </c>
      <c r="P460" s="6">
        <f t="shared" si="57"/>
        <v>2652700000</v>
      </c>
      <c r="Q460" s="6">
        <f t="shared" si="58"/>
        <v>920100000</v>
      </c>
      <c r="R460" s="9">
        <f t="shared" si="59"/>
        <v>0.35873960375955105</v>
      </c>
      <c r="S460" s="9">
        <f t="shared" si="60"/>
        <v>0.12443031983230779</v>
      </c>
    </row>
    <row r="461" spans="1:19" ht="17" hidden="1" x14ac:dyDescent="0.3">
      <c r="A461">
        <v>485</v>
      </c>
      <c r="B461" t="s">
        <v>199</v>
      </c>
      <c r="C461" t="s">
        <v>5</v>
      </c>
      <c r="D461" s="1">
        <v>41671</v>
      </c>
      <c r="E461" s="3">
        <f t="shared" si="61"/>
        <v>2014</v>
      </c>
      <c r="F461" s="3">
        <f t="shared" si="62"/>
        <v>2</v>
      </c>
      <c r="G461" s="3">
        <f t="shared" si="63"/>
        <v>1</v>
      </c>
      <c r="H461" s="2">
        <v>7840300000</v>
      </c>
      <c r="I461" s="2">
        <v>5050500000</v>
      </c>
      <c r="J461" s="2">
        <v>1819500000</v>
      </c>
      <c r="K461">
        <v>0</v>
      </c>
      <c r="L461">
        <v>0</v>
      </c>
      <c r="M461" t="s">
        <v>9</v>
      </c>
      <c r="N461" t="s">
        <v>187</v>
      </c>
      <c r="O461" s="6">
        <f t="shared" si="56"/>
        <v>1819500000</v>
      </c>
      <c r="P461" s="6">
        <f t="shared" si="57"/>
        <v>2789800000</v>
      </c>
      <c r="Q461" s="6">
        <f t="shared" si="58"/>
        <v>970300000</v>
      </c>
      <c r="R461" s="9">
        <f t="shared" si="59"/>
        <v>0.35582822085889576</v>
      </c>
      <c r="S461" s="9">
        <f t="shared" si="60"/>
        <v>0.12375801946354094</v>
      </c>
    </row>
    <row r="462" spans="1:19" ht="17" hidden="1" x14ac:dyDescent="0.3">
      <c r="A462">
        <v>486</v>
      </c>
      <c r="B462" t="s">
        <v>199</v>
      </c>
      <c r="C462" t="s">
        <v>6</v>
      </c>
      <c r="D462" s="1">
        <v>42035</v>
      </c>
      <c r="E462" s="3">
        <f t="shared" si="61"/>
        <v>2015</v>
      </c>
      <c r="F462" s="3">
        <f t="shared" si="62"/>
        <v>1</v>
      </c>
      <c r="G462" s="3">
        <f t="shared" si="63"/>
        <v>31</v>
      </c>
      <c r="H462" s="2">
        <v>8602200000</v>
      </c>
      <c r="I462" s="2">
        <v>5568200000</v>
      </c>
      <c r="J462" s="2">
        <v>1993800000</v>
      </c>
      <c r="K462">
        <v>0</v>
      </c>
      <c r="L462">
        <v>0</v>
      </c>
      <c r="M462" t="s">
        <v>9</v>
      </c>
      <c r="N462" t="s">
        <v>187</v>
      </c>
      <c r="O462" s="6">
        <f t="shared" si="56"/>
        <v>1993800000</v>
      </c>
      <c r="P462" s="6">
        <f t="shared" si="57"/>
        <v>3034000000</v>
      </c>
      <c r="Q462" s="6">
        <f t="shared" si="58"/>
        <v>1040200000</v>
      </c>
      <c r="R462" s="9">
        <f t="shared" si="59"/>
        <v>0.35270047197228616</v>
      </c>
      <c r="S462" s="9">
        <f t="shared" si="60"/>
        <v>0.12092255469531051</v>
      </c>
    </row>
    <row r="463" spans="1:19" ht="17" hidden="1" x14ac:dyDescent="0.3">
      <c r="A463">
        <v>487</v>
      </c>
      <c r="B463" t="s">
        <v>199</v>
      </c>
      <c r="C463" t="s">
        <v>7</v>
      </c>
      <c r="D463" s="1">
        <v>42399</v>
      </c>
      <c r="E463" s="3">
        <f t="shared" si="61"/>
        <v>2016</v>
      </c>
      <c r="F463" s="3">
        <f t="shared" si="62"/>
        <v>1</v>
      </c>
      <c r="G463" s="3">
        <f t="shared" si="63"/>
        <v>30</v>
      </c>
      <c r="H463" s="2">
        <v>15498400000</v>
      </c>
      <c r="I463" s="2">
        <v>10841700000</v>
      </c>
      <c r="J463" s="2">
        <v>3607000000</v>
      </c>
      <c r="K463">
        <v>0</v>
      </c>
      <c r="L463">
        <v>0</v>
      </c>
      <c r="M463" t="s">
        <v>9</v>
      </c>
      <c r="N463" t="s">
        <v>187</v>
      </c>
      <c r="O463" s="6">
        <f t="shared" si="56"/>
        <v>3607000000</v>
      </c>
      <c r="P463" s="6">
        <f t="shared" si="57"/>
        <v>4656700000</v>
      </c>
      <c r="Q463" s="6">
        <f t="shared" si="58"/>
        <v>1049700000</v>
      </c>
      <c r="R463" s="9">
        <f t="shared" si="59"/>
        <v>0.30046327362824554</v>
      </c>
      <c r="S463" s="9">
        <f t="shared" si="60"/>
        <v>6.7729572084860371E-2</v>
      </c>
    </row>
    <row r="464" spans="1:19" ht="17" hidden="1" x14ac:dyDescent="0.3">
      <c r="A464">
        <v>488</v>
      </c>
      <c r="B464" t="s">
        <v>200</v>
      </c>
      <c r="C464" t="s">
        <v>2</v>
      </c>
      <c r="D464" s="1">
        <v>41274</v>
      </c>
      <c r="E464" s="3">
        <f t="shared" si="61"/>
        <v>2012</v>
      </c>
      <c r="F464" s="3">
        <f t="shared" si="62"/>
        <v>12</v>
      </c>
      <c r="G464" s="3">
        <f t="shared" si="63"/>
        <v>31</v>
      </c>
      <c r="H464" s="2">
        <v>1663000000</v>
      </c>
      <c r="I464">
        <v>0</v>
      </c>
      <c r="J464" s="2">
        <v>1123200000</v>
      </c>
      <c r="K464">
        <v>0</v>
      </c>
      <c r="L464" s="2">
        <v>78300000</v>
      </c>
      <c r="M464" t="s">
        <v>3</v>
      </c>
      <c r="N464" t="s">
        <v>201</v>
      </c>
      <c r="O464" s="6">
        <f t="shared" si="56"/>
        <v>1201500000</v>
      </c>
      <c r="P464" s="6">
        <f t="shared" si="57"/>
        <v>1663000000</v>
      </c>
      <c r="Q464" s="6">
        <f t="shared" si="58"/>
        <v>461500000</v>
      </c>
      <c r="R464" s="9">
        <f t="shared" si="59"/>
        <v>1</v>
      </c>
      <c r="S464" s="9">
        <f t="shared" si="60"/>
        <v>0.27751052315093205</v>
      </c>
    </row>
    <row r="465" spans="1:19" ht="17" hidden="1" x14ac:dyDescent="0.3">
      <c r="A465">
        <v>489</v>
      </c>
      <c r="B465" t="s">
        <v>200</v>
      </c>
      <c r="C465" t="s">
        <v>5</v>
      </c>
      <c r="D465" s="1">
        <v>41639</v>
      </c>
      <c r="E465" s="3">
        <f t="shared" si="61"/>
        <v>2013</v>
      </c>
      <c r="F465" s="3">
        <f t="shared" si="62"/>
        <v>12</v>
      </c>
      <c r="G465" s="3">
        <f t="shared" si="63"/>
        <v>31</v>
      </c>
      <c r="H465" s="2">
        <v>1558400000</v>
      </c>
      <c r="I465">
        <v>0</v>
      </c>
      <c r="J465" s="2">
        <v>1058000000</v>
      </c>
      <c r="K465">
        <v>0</v>
      </c>
      <c r="L465" s="2">
        <v>60400000</v>
      </c>
      <c r="M465" t="s">
        <v>3</v>
      </c>
      <c r="N465" t="s">
        <v>201</v>
      </c>
      <c r="O465" s="6">
        <f t="shared" si="56"/>
        <v>1118400000</v>
      </c>
      <c r="P465" s="6">
        <f t="shared" si="57"/>
        <v>1558400000</v>
      </c>
      <c r="Q465" s="6">
        <f t="shared" si="58"/>
        <v>440000000</v>
      </c>
      <c r="R465" s="9">
        <f t="shared" si="59"/>
        <v>1</v>
      </c>
      <c r="S465" s="9">
        <f t="shared" si="60"/>
        <v>0.28234086242299794</v>
      </c>
    </row>
    <row r="466" spans="1:19" ht="17" hidden="1" x14ac:dyDescent="0.3">
      <c r="A466">
        <v>490</v>
      </c>
      <c r="B466" t="s">
        <v>200</v>
      </c>
      <c r="C466" t="s">
        <v>6</v>
      </c>
      <c r="D466" s="1">
        <v>42004</v>
      </c>
      <c r="E466" s="3">
        <f t="shared" si="61"/>
        <v>2014</v>
      </c>
      <c r="F466" s="3">
        <f t="shared" si="62"/>
        <v>12</v>
      </c>
      <c r="G466" s="3">
        <f t="shared" si="63"/>
        <v>31</v>
      </c>
      <c r="H466" s="2">
        <v>1584500000</v>
      </c>
      <c r="I466">
        <v>0</v>
      </c>
      <c r="J466" s="2">
        <v>1105700000</v>
      </c>
      <c r="K466">
        <v>0</v>
      </c>
      <c r="L466" s="2">
        <v>52500000</v>
      </c>
      <c r="M466" t="s">
        <v>3</v>
      </c>
      <c r="N466" t="s">
        <v>201</v>
      </c>
      <c r="O466" s="6">
        <f t="shared" si="56"/>
        <v>1158200000</v>
      </c>
      <c r="P466" s="6">
        <f t="shared" si="57"/>
        <v>1584500000</v>
      </c>
      <c r="Q466" s="6">
        <f t="shared" si="58"/>
        <v>426300000</v>
      </c>
      <c r="R466" s="9">
        <f t="shared" si="59"/>
        <v>1</v>
      </c>
      <c r="S466" s="9">
        <f t="shared" si="60"/>
        <v>0.26904386241716632</v>
      </c>
    </row>
    <row r="467" spans="1:19" ht="17" hidden="1" x14ac:dyDescent="0.3">
      <c r="A467">
        <v>491</v>
      </c>
      <c r="B467" t="s">
        <v>200</v>
      </c>
      <c r="C467" t="s">
        <v>7</v>
      </c>
      <c r="D467" s="1">
        <v>42369</v>
      </c>
      <c r="E467" s="3">
        <f t="shared" si="61"/>
        <v>2015</v>
      </c>
      <c r="F467" s="3">
        <f t="shared" si="62"/>
        <v>12</v>
      </c>
      <c r="G467" s="3">
        <f t="shared" si="63"/>
        <v>31</v>
      </c>
      <c r="H467" s="2">
        <v>1637100000</v>
      </c>
      <c r="I467">
        <v>0</v>
      </c>
      <c r="J467" s="2">
        <v>1209100000</v>
      </c>
      <c r="K467">
        <v>0</v>
      </c>
      <c r="L467" s="2">
        <v>58700000</v>
      </c>
      <c r="M467" t="s">
        <v>3</v>
      </c>
      <c r="N467" t="s">
        <v>201</v>
      </c>
      <c r="O467" s="6">
        <f t="shared" si="56"/>
        <v>1267800000</v>
      </c>
      <c r="P467" s="6">
        <f t="shared" si="57"/>
        <v>1637100000</v>
      </c>
      <c r="Q467" s="6">
        <f t="shared" si="58"/>
        <v>369300000</v>
      </c>
      <c r="R467" s="9">
        <f t="shared" si="59"/>
        <v>1</v>
      </c>
      <c r="S467" s="9">
        <f t="shared" si="60"/>
        <v>0.22558182151365219</v>
      </c>
    </row>
    <row r="468" spans="1:19" ht="17" hidden="1" x14ac:dyDescent="0.3">
      <c r="A468">
        <v>492</v>
      </c>
      <c r="B468" t="s">
        <v>202</v>
      </c>
      <c r="C468" t="s">
        <v>2</v>
      </c>
      <c r="D468" s="1">
        <v>41639</v>
      </c>
      <c r="E468" s="3">
        <f t="shared" si="61"/>
        <v>2013</v>
      </c>
      <c r="F468" s="3">
        <f t="shared" si="62"/>
        <v>12</v>
      </c>
      <c r="G468" s="3">
        <f t="shared" si="63"/>
        <v>31</v>
      </c>
      <c r="H468" s="2">
        <v>7155096000</v>
      </c>
      <c r="I468" s="2">
        <v>4376505000</v>
      </c>
      <c r="J468" s="2">
        <v>1616921000</v>
      </c>
      <c r="K468">
        <v>0</v>
      </c>
      <c r="L468">
        <v>0</v>
      </c>
      <c r="M468" t="s">
        <v>3</v>
      </c>
      <c r="N468" t="s">
        <v>147</v>
      </c>
      <c r="O468" s="6">
        <f t="shared" si="56"/>
        <v>1616921000</v>
      </c>
      <c r="P468" s="6">
        <f t="shared" si="57"/>
        <v>2778591000</v>
      </c>
      <c r="Q468" s="6">
        <f t="shared" si="58"/>
        <v>1161670000</v>
      </c>
      <c r="R468" s="9">
        <f t="shared" si="59"/>
        <v>0.38833734725571811</v>
      </c>
      <c r="S468" s="9">
        <f t="shared" si="60"/>
        <v>0.16235561339777971</v>
      </c>
    </row>
    <row r="469" spans="1:19" ht="17" hidden="1" x14ac:dyDescent="0.3">
      <c r="A469">
        <v>493</v>
      </c>
      <c r="B469" t="s">
        <v>202</v>
      </c>
      <c r="C469" t="s">
        <v>5</v>
      </c>
      <c r="D469" s="1">
        <v>42004</v>
      </c>
      <c r="E469" s="3">
        <f t="shared" si="61"/>
        <v>2014</v>
      </c>
      <c r="F469" s="3">
        <f t="shared" si="62"/>
        <v>12</v>
      </c>
      <c r="G469" s="3">
        <f t="shared" si="63"/>
        <v>31</v>
      </c>
      <c r="H469" s="2">
        <v>7752728000</v>
      </c>
      <c r="I469" s="2">
        <v>4778479000</v>
      </c>
      <c r="J469" s="2">
        <v>1758765000</v>
      </c>
      <c r="K469">
        <v>0</v>
      </c>
      <c r="L469">
        <v>0</v>
      </c>
      <c r="M469" t="s">
        <v>3</v>
      </c>
      <c r="N469" t="s">
        <v>147</v>
      </c>
      <c r="O469" s="6">
        <f t="shared" si="56"/>
        <v>1758765000</v>
      </c>
      <c r="P469" s="6">
        <f t="shared" si="57"/>
        <v>2974249000</v>
      </c>
      <c r="Q469" s="6">
        <f t="shared" si="58"/>
        <v>1215484000</v>
      </c>
      <c r="R469" s="9">
        <f t="shared" si="59"/>
        <v>0.38363902357982893</v>
      </c>
      <c r="S469" s="9">
        <f t="shared" si="60"/>
        <v>0.15678145808804334</v>
      </c>
    </row>
    <row r="470" spans="1:19" ht="17" hidden="1" x14ac:dyDescent="0.3">
      <c r="A470">
        <v>494</v>
      </c>
      <c r="B470" t="s">
        <v>202</v>
      </c>
      <c r="C470" t="s">
        <v>6</v>
      </c>
      <c r="D470" s="1">
        <v>42369</v>
      </c>
      <c r="E470" s="3">
        <f t="shared" si="61"/>
        <v>2015</v>
      </c>
      <c r="F470" s="3">
        <f t="shared" si="62"/>
        <v>12</v>
      </c>
      <c r="G470" s="3">
        <f t="shared" si="63"/>
        <v>31</v>
      </c>
      <c r="H470" s="2">
        <v>6956311000</v>
      </c>
      <c r="I470" s="2">
        <v>4388167000</v>
      </c>
      <c r="J470" s="2">
        <v>1647382000</v>
      </c>
      <c r="K470">
        <v>0</v>
      </c>
      <c r="L470">
        <v>0</v>
      </c>
      <c r="M470" t="s">
        <v>3</v>
      </c>
      <c r="N470" t="s">
        <v>147</v>
      </c>
      <c r="O470" s="6">
        <f t="shared" si="56"/>
        <v>1647382000</v>
      </c>
      <c r="P470" s="6">
        <f t="shared" si="57"/>
        <v>2568144000</v>
      </c>
      <c r="Q470" s="6">
        <f t="shared" si="58"/>
        <v>920762000</v>
      </c>
      <c r="R470" s="9">
        <f t="shared" si="59"/>
        <v>0.36918188390369555</v>
      </c>
      <c r="S470" s="9">
        <f t="shared" si="60"/>
        <v>0.13236354728821068</v>
      </c>
    </row>
    <row r="471" spans="1:19" ht="17" hidden="1" x14ac:dyDescent="0.3">
      <c r="A471">
        <v>495</v>
      </c>
      <c r="B471" t="s">
        <v>202</v>
      </c>
      <c r="C471" t="s">
        <v>7</v>
      </c>
      <c r="D471" s="1">
        <v>42735</v>
      </c>
      <c r="E471" s="3">
        <f t="shared" si="61"/>
        <v>2016</v>
      </c>
      <c r="F471" s="3">
        <f t="shared" si="62"/>
        <v>12</v>
      </c>
      <c r="G471" s="3">
        <f t="shared" si="63"/>
        <v>31</v>
      </c>
      <c r="H471" s="2">
        <v>6794342000</v>
      </c>
      <c r="I471" s="2">
        <v>4322373000</v>
      </c>
      <c r="J471" s="2">
        <v>1757523000</v>
      </c>
      <c r="K471">
        <v>0</v>
      </c>
      <c r="L471">
        <v>0</v>
      </c>
      <c r="M471" t="s">
        <v>3</v>
      </c>
      <c r="N471" t="s">
        <v>147</v>
      </c>
      <c r="O471" s="6">
        <f t="shared" si="56"/>
        <v>1757523000</v>
      </c>
      <c r="P471" s="6">
        <f t="shared" si="57"/>
        <v>2471969000</v>
      </c>
      <c r="Q471" s="6">
        <f t="shared" si="58"/>
        <v>714446000</v>
      </c>
      <c r="R471" s="9">
        <f t="shared" si="59"/>
        <v>0.36382757888843398</v>
      </c>
      <c r="S471" s="9">
        <f t="shared" si="60"/>
        <v>0.10515308178481449</v>
      </c>
    </row>
    <row r="472" spans="1:19" ht="17" hidden="1" x14ac:dyDescent="0.3">
      <c r="A472">
        <v>496</v>
      </c>
      <c r="B472" t="s">
        <v>203</v>
      </c>
      <c r="C472" t="s">
        <v>2</v>
      </c>
      <c r="D472" s="1">
        <v>41639</v>
      </c>
      <c r="E472" s="3">
        <f t="shared" si="61"/>
        <v>2013</v>
      </c>
      <c r="F472" s="3">
        <f t="shared" si="62"/>
        <v>12</v>
      </c>
      <c r="G472" s="3">
        <f t="shared" si="63"/>
        <v>31</v>
      </c>
      <c r="H472" s="2">
        <v>5997000000</v>
      </c>
      <c r="I472" s="2">
        <v>2499000000</v>
      </c>
      <c r="J472" s="2">
        <v>2337000000</v>
      </c>
      <c r="K472">
        <v>0</v>
      </c>
      <c r="L472" s="2">
        <v>115000000</v>
      </c>
      <c r="M472" t="s">
        <v>26</v>
      </c>
      <c r="N472" t="s">
        <v>204</v>
      </c>
      <c r="O472" s="6">
        <f t="shared" si="56"/>
        <v>2452000000</v>
      </c>
      <c r="P472" s="6">
        <f t="shared" si="57"/>
        <v>3498000000</v>
      </c>
      <c r="Q472" s="6">
        <f t="shared" si="58"/>
        <v>1046000000</v>
      </c>
      <c r="R472" s="9">
        <f t="shared" si="59"/>
        <v>0.58329164582291138</v>
      </c>
      <c r="S472" s="9">
        <f t="shared" si="60"/>
        <v>0.1744205436051359</v>
      </c>
    </row>
    <row r="473" spans="1:19" ht="17" hidden="1" x14ac:dyDescent="0.3">
      <c r="A473">
        <v>497</v>
      </c>
      <c r="B473" t="s">
        <v>203</v>
      </c>
      <c r="C473" t="s">
        <v>5</v>
      </c>
      <c r="D473" s="1">
        <v>42004</v>
      </c>
      <c r="E473" s="3">
        <f t="shared" si="61"/>
        <v>2014</v>
      </c>
      <c r="F473" s="3">
        <f t="shared" si="62"/>
        <v>12</v>
      </c>
      <c r="G473" s="3">
        <f t="shared" si="63"/>
        <v>31</v>
      </c>
      <c r="H473" s="2">
        <v>6121000000</v>
      </c>
      <c r="I473" s="2">
        <v>2491000000</v>
      </c>
      <c r="J473" s="2">
        <v>2335000000</v>
      </c>
      <c r="K473">
        <v>0</v>
      </c>
      <c r="L473" s="2">
        <v>115000000</v>
      </c>
      <c r="M473" t="s">
        <v>26</v>
      </c>
      <c r="N473" t="s">
        <v>204</v>
      </c>
      <c r="O473" s="6">
        <f t="shared" si="56"/>
        <v>2450000000</v>
      </c>
      <c r="P473" s="6">
        <f t="shared" si="57"/>
        <v>3630000000</v>
      </c>
      <c r="Q473" s="6">
        <f t="shared" si="58"/>
        <v>1180000000</v>
      </c>
      <c r="R473" s="9">
        <f t="shared" si="59"/>
        <v>0.59304035288351575</v>
      </c>
      <c r="S473" s="9">
        <f t="shared" si="60"/>
        <v>0.19277895768665251</v>
      </c>
    </row>
    <row r="474" spans="1:19" ht="17" hidden="1" x14ac:dyDescent="0.3">
      <c r="A474">
        <v>498</v>
      </c>
      <c r="B474" t="s">
        <v>203</v>
      </c>
      <c r="C474" t="s">
        <v>6</v>
      </c>
      <c r="D474" s="1">
        <v>42369</v>
      </c>
      <c r="E474" s="3">
        <f t="shared" si="61"/>
        <v>2015</v>
      </c>
      <c r="F474" s="3">
        <f t="shared" si="62"/>
        <v>12</v>
      </c>
      <c r="G474" s="3">
        <f t="shared" si="63"/>
        <v>31</v>
      </c>
      <c r="H474" s="2">
        <v>6282000000</v>
      </c>
      <c r="I474" s="2">
        <v>2559000000</v>
      </c>
      <c r="J474" s="2">
        <v>2320000000</v>
      </c>
      <c r="K474">
        <v>0</v>
      </c>
      <c r="L474" s="2">
        <v>105000000</v>
      </c>
      <c r="M474" t="s">
        <v>26</v>
      </c>
      <c r="N474" t="s">
        <v>204</v>
      </c>
      <c r="O474" s="6">
        <f t="shared" si="56"/>
        <v>2425000000</v>
      </c>
      <c r="P474" s="6">
        <f t="shared" si="57"/>
        <v>3723000000</v>
      </c>
      <c r="Q474" s="6">
        <f t="shared" si="58"/>
        <v>1298000000</v>
      </c>
      <c r="R474" s="9">
        <f t="shared" si="59"/>
        <v>0.59264565425023874</v>
      </c>
      <c r="S474" s="9">
        <f t="shared" si="60"/>
        <v>0.20662209487424388</v>
      </c>
    </row>
    <row r="475" spans="1:19" ht="17" hidden="1" x14ac:dyDescent="0.3">
      <c r="A475">
        <v>499</v>
      </c>
      <c r="B475" t="s">
        <v>203</v>
      </c>
      <c r="C475" t="s">
        <v>7</v>
      </c>
      <c r="D475" s="1">
        <v>42735</v>
      </c>
      <c r="E475" s="3">
        <f t="shared" si="61"/>
        <v>2016</v>
      </c>
      <c r="F475" s="3">
        <f t="shared" si="62"/>
        <v>12</v>
      </c>
      <c r="G475" s="3">
        <f t="shared" si="63"/>
        <v>31</v>
      </c>
      <c r="H475" s="2">
        <v>6440000000</v>
      </c>
      <c r="I475" s="2">
        <v>2582000000</v>
      </c>
      <c r="J475" s="2">
        <v>2326000000</v>
      </c>
      <c r="K475">
        <v>0</v>
      </c>
      <c r="L475" s="2">
        <v>99000000</v>
      </c>
      <c r="M475" t="s">
        <v>26</v>
      </c>
      <c r="N475" t="s">
        <v>204</v>
      </c>
      <c r="O475" s="6">
        <f t="shared" si="56"/>
        <v>2425000000</v>
      </c>
      <c r="P475" s="6">
        <f t="shared" si="57"/>
        <v>3858000000</v>
      </c>
      <c r="Q475" s="6">
        <f t="shared" si="58"/>
        <v>1433000000</v>
      </c>
      <c r="R475" s="9">
        <f t="shared" si="59"/>
        <v>0.59906832298136647</v>
      </c>
      <c r="S475" s="9">
        <f t="shared" si="60"/>
        <v>0.22251552795031057</v>
      </c>
    </row>
    <row r="476" spans="1:19" ht="17" hidden="1" x14ac:dyDescent="0.3">
      <c r="A476">
        <v>500</v>
      </c>
      <c r="B476" t="s">
        <v>205</v>
      </c>
      <c r="C476" t="s">
        <v>2</v>
      </c>
      <c r="D476" s="1">
        <v>41420</v>
      </c>
      <c r="E476" s="3">
        <f t="shared" si="61"/>
        <v>2013</v>
      </c>
      <c r="F476" s="3">
        <f t="shared" si="62"/>
        <v>5</v>
      </c>
      <c r="G476" s="3">
        <f t="shared" si="63"/>
        <v>26</v>
      </c>
      <c r="H476" s="2">
        <v>5921000000</v>
      </c>
      <c r="I476" s="2">
        <v>4616600000</v>
      </c>
      <c r="J476" s="2">
        <v>625200000</v>
      </c>
      <c r="K476">
        <v>0</v>
      </c>
      <c r="L476" s="2">
        <v>278300000</v>
      </c>
      <c r="M476" t="s">
        <v>9</v>
      </c>
      <c r="N476" t="s">
        <v>145</v>
      </c>
      <c r="O476" s="6">
        <f t="shared" si="56"/>
        <v>903500000</v>
      </c>
      <c r="P476" s="6">
        <f t="shared" si="57"/>
        <v>1304400000</v>
      </c>
      <c r="Q476" s="6">
        <f t="shared" si="58"/>
        <v>400900000</v>
      </c>
      <c r="R476" s="9">
        <f t="shared" si="59"/>
        <v>0.22030062489444346</v>
      </c>
      <c r="S476" s="9">
        <f t="shared" si="60"/>
        <v>6.7708157405843614E-2</v>
      </c>
    </row>
    <row r="477" spans="1:19" ht="17" hidden="1" x14ac:dyDescent="0.3">
      <c r="A477">
        <v>501</v>
      </c>
      <c r="B477" t="s">
        <v>205</v>
      </c>
      <c r="C477" t="s">
        <v>5</v>
      </c>
      <c r="D477" s="1">
        <v>41784</v>
      </c>
      <c r="E477" s="3">
        <f t="shared" si="61"/>
        <v>2014</v>
      </c>
      <c r="F477" s="3">
        <f t="shared" si="62"/>
        <v>5</v>
      </c>
      <c r="G477" s="3">
        <f t="shared" si="63"/>
        <v>25</v>
      </c>
      <c r="H477" s="2">
        <v>6285600000</v>
      </c>
      <c r="I477" s="2">
        <v>4990500000</v>
      </c>
      <c r="J477" s="2">
        <v>665400000</v>
      </c>
      <c r="K477">
        <v>0</v>
      </c>
      <c r="L477" s="2">
        <v>304400000</v>
      </c>
      <c r="M477" t="s">
        <v>9</v>
      </c>
      <c r="N477" t="s">
        <v>145</v>
      </c>
      <c r="O477" s="6">
        <f t="shared" si="56"/>
        <v>969800000</v>
      </c>
      <c r="P477" s="6">
        <f t="shared" si="57"/>
        <v>1295100000</v>
      </c>
      <c r="Q477" s="6">
        <f t="shared" si="58"/>
        <v>325300000</v>
      </c>
      <c r="R477" s="9">
        <f t="shared" si="59"/>
        <v>0.20604238258877439</v>
      </c>
      <c r="S477" s="9">
        <f t="shared" si="60"/>
        <v>5.175321369479445E-2</v>
      </c>
    </row>
    <row r="478" spans="1:19" ht="17" hidden="1" x14ac:dyDescent="0.3">
      <c r="A478">
        <v>502</v>
      </c>
      <c r="B478" t="s">
        <v>205</v>
      </c>
      <c r="C478" t="s">
        <v>6</v>
      </c>
      <c r="D478" s="1">
        <v>42155</v>
      </c>
      <c r="E478" s="3">
        <f t="shared" si="61"/>
        <v>2015</v>
      </c>
      <c r="F478" s="3">
        <f t="shared" si="62"/>
        <v>5</v>
      </c>
      <c r="G478" s="3">
        <f t="shared" si="63"/>
        <v>31</v>
      </c>
      <c r="H478" s="2">
        <v>6764000000</v>
      </c>
      <c r="I478" s="2">
        <v>5341500000</v>
      </c>
      <c r="J478" s="2">
        <v>673500000</v>
      </c>
      <c r="K478">
        <v>0</v>
      </c>
      <c r="L478" s="2">
        <v>319300000</v>
      </c>
      <c r="M478" t="s">
        <v>9</v>
      </c>
      <c r="N478" t="s">
        <v>145</v>
      </c>
      <c r="O478" s="6">
        <f t="shared" si="56"/>
        <v>992800000</v>
      </c>
      <c r="P478" s="6">
        <f t="shared" si="57"/>
        <v>1422500000</v>
      </c>
      <c r="Q478" s="6">
        <f t="shared" si="58"/>
        <v>429700000</v>
      </c>
      <c r="R478" s="9">
        <f t="shared" si="59"/>
        <v>0.21030455351862798</v>
      </c>
      <c r="S478" s="9">
        <f t="shared" si="60"/>
        <v>6.352749852158486E-2</v>
      </c>
    </row>
    <row r="479" spans="1:19" ht="17" hidden="1" x14ac:dyDescent="0.3">
      <c r="A479">
        <v>503</v>
      </c>
      <c r="B479" t="s">
        <v>205</v>
      </c>
      <c r="C479" t="s">
        <v>7</v>
      </c>
      <c r="D479" s="1">
        <v>42519</v>
      </c>
      <c r="E479" s="3">
        <f t="shared" si="61"/>
        <v>2016</v>
      </c>
      <c r="F479" s="3">
        <f t="shared" si="62"/>
        <v>5</v>
      </c>
      <c r="G479" s="3">
        <f t="shared" si="63"/>
        <v>29</v>
      </c>
      <c r="H479" s="2">
        <v>6933500000</v>
      </c>
      <c r="I479" s="2">
        <v>5392400000</v>
      </c>
      <c r="J479" s="2">
        <v>622900000</v>
      </c>
      <c r="K479">
        <v>0</v>
      </c>
      <c r="L479" s="2">
        <v>290200000</v>
      </c>
      <c r="M479" t="s">
        <v>9</v>
      </c>
      <c r="N479" t="s">
        <v>145</v>
      </c>
      <c r="O479" s="6">
        <f t="shared" si="56"/>
        <v>913100000</v>
      </c>
      <c r="P479" s="6">
        <f t="shared" si="57"/>
        <v>1541100000</v>
      </c>
      <c r="Q479" s="6">
        <f t="shared" si="58"/>
        <v>628000000</v>
      </c>
      <c r="R479" s="9">
        <f t="shared" si="59"/>
        <v>0.22226869546405137</v>
      </c>
      <c r="S479" s="9">
        <f t="shared" si="60"/>
        <v>9.0574745799379824E-2</v>
      </c>
    </row>
    <row r="480" spans="1:19" ht="17" hidden="1" x14ac:dyDescent="0.3">
      <c r="A480">
        <v>504</v>
      </c>
      <c r="B480" t="s">
        <v>206</v>
      </c>
      <c r="C480" t="s">
        <v>2</v>
      </c>
      <c r="D480" s="1">
        <v>41274</v>
      </c>
      <c r="E480" s="3">
        <f t="shared" si="61"/>
        <v>2012</v>
      </c>
      <c r="F480" s="3">
        <f t="shared" si="62"/>
        <v>12</v>
      </c>
      <c r="G480" s="3">
        <f t="shared" si="63"/>
        <v>31</v>
      </c>
      <c r="H480" s="2">
        <v>17912000000</v>
      </c>
      <c r="I480" s="2">
        <v>11235000000</v>
      </c>
      <c r="J480" s="2">
        <v>965000000</v>
      </c>
      <c r="K480">
        <v>0</v>
      </c>
      <c r="L480" s="2">
        <v>2145000000</v>
      </c>
      <c r="M480" t="s">
        <v>32</v>
      </c>
      <c r="N480" t="s">
        <v>35</v>
      </c>
      <c r="O480" s="6">
        <f t="shared" si="56"/>
        <v>3110000000</v>
      </c>
      <c r="P480" s="6">
        <f t="shared" si="57"/>
        <v>6677000000</v>
      </c>
      <c r="Q480" s="6">
        <f t="shared" si="58"/>
        <v>3567000000</v>
      </c>
      <c r="R480" s="9">
        <f t="shared" si="59"/>
        <v>0.37276686020544891</v>
      </c>
      <c r="S480" s="9">
        <f t="shared" si="60"/>
        <v>0.19914024117909782</v>
      </c>
    </row>
    <row r="481" spans="1:19" ht="17" hidden="1" x14ac:dyDescent="0.3">
      <c r="A481">
        <v>505</v>
      </c>
      <c r="B481" t="s">
        <v>206</v>
      </c>
      <c r="C481" t="s">
        <v>5</v>
      </c>
      <c r="D481" s="1">
        <v>41639</v>
      </c>
      <c r="E481" s="3">
        <f t="shared" si="61"/>
        <v>2013</v>
      </c>
      <c r="F481" s="3">
        <f t="shared" si="62"/>
        <v>12</v>
      </c>
      <c r="G481" s="3">
        <f t="shared" si="63"/>
        <v>31</v>
      </c>
      <c r="H481" s="2">
        <v>22756000000</v>
      </c>
      <c r="I481" s="2">
        <v>13545000000</v>
      </c>
      <c r="J481" s="2">
        <v>1274000000</v>
      </c>
      <c r="K481">
        <v>0</v>
      </c>
      <c r="L481" s="2">
        <v>2668000000</v>
      </c>
      <c r="M481" t="s">
        <v>32</v>
      </c>
      <c r="N481" t="s">
        <v>35</v>
      </c>
      <c r="O481" s="6">
        <f t="shared" si="56"/>
        <v>3942000000</v>
      </c>
      <c r="P481" s="6">
        <f t="shared" si="57"/>
        <v>9211000000</v>
      </c>
      <c r="Q481" s="6">
        <f t="shared" si="58"/>
        <v>5269000000</v>
      </c>
      <c r="R481" s="9">
        <f t="shared" si="59"/>
        <v>0.40477236772719283</v>
      </c>
      <c r="S481" s="9">
        <f t="shared" si="60"/>
        <v>0.23154332923185095</v>
      </c>
    </row>
    <row r="482" spans="1:19" ht="17" hidden="1" x14ac:dyDescent="0.3">
      <c r="A482">
        <v>506</v>
      </c>
      <c r="B482" t="s">
        <v>206</v>
      </c>
      <c r="C482" t="s">
        <v>6</v>
      </c>
      <c r="D482" s="1">
        <v>42004</v>
      </c>
      <c r="E482" s="3">
        <f t="shared" si="61"/>
        <v>2014</v>
      </c>
      <c r="F482" s="3">
        <f t="shared" si="62"/>
        <v>12</v>
      </c>
      <c r="G482" s="3">
        <f t="shared" si="63"/>
        <v>31</v>
      </c>
      <c r="H482" s="2">
        <v>23925000000</v>
      </c>
      <c r="I482" s="2">
        <v>14323000000</v>
      </c>
      <c r="J482" s="2">
        <v>1213000000</v>
      </c>
      <c r="K482">
        <v>0</v>
      </c>
      <c r="L482" s="2">
        <v>3066000000</v>
      </c>
      <c r="M482" t="s">
        <v>32</v>
      </c>
      <c r="N482" t="s">
        <v>35</v>
      </c>
      <c r="O482" s="6">
        <f t="shared" si="56"/>
        <v>4279000000</v>
      </c>
      <c r="P482" s="6">
        <f t="shared" si="57"/>
        <v>9602000000</v>
      </c>
      <c r="Q482" s="6">
        <f t="shared" si="58"/>
        <v>5323000000</v>
      </c>
      <c r="R482" s="9">
        <f t="shared" si="59"/>
        <v>0.401337513061651</v>
      </c>
      <c r="S482" s="9">
        <f t="shared" si="60"/>
        <v>0.22248693834900732</v>
      </c>
    </row>
    <row r="483" spans="1:19" ht="17" hidden="1" x14ac:dyDescent="0.3">
      <c r="A483">
        <v>507</v>
      </c>
      <c r="B483" t="s">
        <v>206</v>
      </c>
      <c r="C483" t="s">
        <v>7</v>
      </c>
      <c r="D483" s="1">
        <v>42369</v>
      </c>
      <c r="E483" s="3">
        <f t="shared" si="61"/>
        <v>2015</v>
      </c>
      <c r="F483" s="3">
        <f t="shared" si="62"/>
        <v>12</v>
      </c>
      <c r="G483" s="3">
        <f t="shared" si="63"/>
        <v>31</v>
      </c>
      <c r="H483" s="2">
        <v>23459000000</v>
      </c>
      <c r="I483" s="2">
        <v>13728000000</v>
      </c>
      <c r="J483" s="2">
        <v>1135000000</v>
      </c>
      <c r="K483">
        <v>0</v>
      </c>
      <c r="L483" s="2">
        <v>3144000000</v>
      </c>
      <c r="M483" t="s">
        <v>32</v>
      </c>
      <c r="N483" t="s">
        <v>35</v>
      </c>
      <c r="O483" s="6">
        <f t="shared" si="56"/>
        <v>4279000000</v>
      </c>
      <c r="P483" s="6">
        <f t="shared" si="57"/>
        <v>9731000000</v>
      </c>
      <c r="Q483" s="6">
        <f t="shared" si="58"/>
        <v>5452000000</v>
      </c>
      <c r="R483" s="9">
        <f t="shared" si="59"/>
        <v>0.41480881538002468</v>
      </c>
      <c r="S483" s="9">
        <f t="shared" si="60"/>
        <v>0.23240547337908693</v>
      </c>
    </row>
    <row r="484" spans="1:19" ht="17" hidden="1" x14ac:dyDescent="0.3">
      <c r="A484">
        <v>508</v>
      </c>
      <c r="B484" t="s">
        <v>207</v>
      </c>
      <c r="C484" t="s">
        <v>2</v>
      </c>
      <c r="D484" s="1">
        <v>41274</v>
      </c>
      <c r="E484" s="3">
        <f t="shared" si="61"/>
        <v>2012</v>
      </c>
      <c r="F484" s="3">
        <f t="shared" si="62"/>
        <v>12</v>
      </c>
      <c r="G484" s="3">
        <f t="shared" si="63"/>
        <v>31</v>
      </c>
      <c r="H484" s="2">
        <v>8186280000</v>
      </c>
      <c r="I484" s="2">
        <v>5583549000</v>
      </c>
      <c r="J484" s="2">
        <v>889879000</v>
      </c>
      <c r="K484">
        <v>0</v>
      </c>
      <c r="L484" s="2">
        <v>341969000</v>
      </c>
      <c r="M484" t="s">
        <v>15</v>
      </c>
      <c r="N484" t="s">
        <v>189</v>
      </c>
      <c r="O484" s="6">
        <f t="shared" si="56"/>
        <v>1231848000</v>
      </c>
      <c r="P484" s="6">
        <f t="shared" si="57"/>
        <v>2602731000</v>
      </c>
      <c r="Q484" s="6">
        <f t="shared" si="58"/>
        <v>1370883000</v>
      </c>
      <c r="R484" s="9">
        <f t="shared" si="59"/>
        <v>0.31793818437678656</v>
      </c>
      <c r="S484" s="9">
        <f t="shared" si="60"/>
        <v>0.16746104457702399</v>
      </c>
    </row>
    <row r="485" spans="1:19" ht="17" hidden="1" x14ac:dyDescent="0.3">
      <c r="A485">
        <v>509</v>
      </c>
      <c r="B485" t="s">
        <v>207</v>
      </c>
      <c r="C485" t="s">
        <v>5</v>
      </c>
      <c r="D485" s="1">
        <v>41639</v>
      </c>
      <c r="E485" s="3">
        <f t="shared" si="61"/>
        <v>2013</v>
      </c>
      <c r="F485" s="3">
        <f t="shared" si="62"/>
        <v>12</v>
      </c>
      <c r="G485" s="3">
        <f t="shared" si="63"/>
        <v>31</v>
      </c>
      <c r="H485" s="2">
        <v>11764050000</v>
      </c>
      <c r="I485" s="2">
        <v>8198377000</v>
      </c>
      <c r="J485" s="2">
        <v>1516508000</v>
      </c>
      <c r="K485">
        <v>0</v>
      </c>
      <c r="L485" s="2">
        <v>528737000</v>
      </c>
      <c r="M485" t="s">
        <v>15</v>
      </c>
      <c r="N485" t="s">
        <v>189</v>
      </c>
      <c r="O485" s="6">
        <f t="shared" si="56"/>
        <v>2045245000</v>
      </c>
      <c r="P485" s="6">
        <f t="shared" si="57"/>
        <v>3565673000</v>
      </c>
      <c r="Q485" s="6">
        <f t="shared" si="58"/>
        <v>1520428000</v>
      </c>
      <c r="R485" s="9">
        <f t="shared" si="59"/>
        <v>0.30309910277497976</v>
      </c>
      <c r="S485" s="9">
        <f t="shared" si="60"/>
        <v>0.12924358532988214</v>
      </c>
    </row>
    <row r="486" spans="1:19" ht="17" hidden="1" x14ac:dyDescent="0.3">
      <c r="A486">
        <v>510</v>
      </c>
      <c r="B486" t="s">
        <v>207</v>
      </c>
      <c r="C486" t="s">
        <v>6</v>
      </c>
      <c r="D486" s="1">
        <v>42004</v>
      </c>
      <c r="E486" s="3">
        <f t="shared" si="61"/>
        <v>2014</v>
      </c>
      <c r="F486" s="3">
        <f t="shared" si="62"/>
        <v>12</v>
      </c>
      <c r="G486" s="3">
        <f t="shared" si="63"/>
        <v>31</v>
      </c>
      <c r="H486" s="2">
        <v>12795106000</v>
      </c>
      <c r="I486" s="2">
        <v>9119305000</v>
      </c>
      <c r="J486" s="2">
        <v>1278506000</v>
      </c>
      <c r="K486">
        <v>0</v>
      </c>
      <c r="L486" s="2">
        <v>590935000</v>
      </c>
      <c r="M486" t="s">
        <v>15</v>
      </c>
      <c r="N486" t="s">
        <v>189</v>
      </c>
      <c r="O486" s="6">
        <f t="shared" si="56"/>
        <v>1869441000</v>
      </c>
      <c r="P486" s="6">
        <f t="shared" si="57"/>
        <v>3675801000</v>
      </c>
      <c r="Q486" s="6">
        <f t="shared" si="58"/>
        <v>1806360000</v>
      </c>
      <c r="R486" s="9">
        <f t="shared" si="59"/>
        <v>0.28728179352324246</v>
      </c>
      <c r="S486" s="9">
        <f t="shared" si="60"/>
        <v>0.14117585270493266</v>
      </c>
    </row>
    <row r="487" spans="1:19" ht="17" hidden="1" x14ac:dyDescent="0.3">
      <c r="A487">
        <v>511</v>
      </c>
      <c r="B487" t="s">
        <v>207</v>
      </c>
      <c r="C487" t="s">
        <v>7</v>
      </c>
      <c r="D487" s="1">
        <v>42369</v>
      </c>
      <c r="E487" s="3">
        <f t="shared" si="61"/>
        <v>2015</v>
      </c>
      <c r="F487" s="3">
        <f t="shared" si="62"/>
        <v>12</v>
      </c>
      <c r="G487" s="3">
        <f t="shared" si="63"/>
        <v>31</v>
      </c>
      <c r="H487" s="2">
        <v>13781837000</v>
      </c>
      <c r="I487" s="2">
        <v>9824834000</v>
      </c>
      <c r="J487" s="2">
        <v>1947135000</v>
      </c>
      <c r="K487">
        <v>0</v>
      </c>
      <c r="L487" s="2">
        <v>638024000</v>
      </c>
      <c r="M487" t="s">
        <v>15</v>
      </c>
      <c r="N487" t="s">
        <v>189</v>
      </c>
      <c r="O487" s="6">
        <f t="shared" si="56"/>
        <v>2585159000</v>
      </c>
      <c r="P487" s="6">
        <f t="shared" si="57"/>
        <v>3957003000</v>
      </c>
      <c r="Q487" s="6">
        <f t="shared" si="58"/>
        <v>1371844000</v>
      </c>
      <c r="R487" s="9">
        <f t="shared" si="59"/>
        <v>0.28711723988609061</v>
      </c>
      <c r="S487" s="9">
        <f t="shared" si="60"/>
        <v>9.9539996010691467E-2</v>
      </c>
    </row>
    <row r="488" spans="1:19" ht="17" hidden="1" x14ac:dyDescent="0.3">
      <c r="A488">
        <v>512</v>
      </c>
      <c r="B488" t="s">
        <v>208</v>
      </c>
      <c r="C488" t="s">
        <v>2</v>
      </c>
      <c r="D488" s="1">
        <v>41639</v>
      </c>
      <c r="E488" s="3">
        <f t="shared" si="61"/>
        <v>2013</v>
      </c>
      <c r="F488" s="3">
        <f t="shared" si="62"/>
        <v>12</v>
      </c>
      <c r="G488" s="3">
        <f t="shared" si="63"/>
        <v>31</v>
      </c>
      <c r="H488" s="2">
        <v>10397000000</v>
      </c>
      <c r="I488" s="2">
        <v>2268000000</v>
      </c>
      <c r="J488" s="2">
        <v>2743000000</v>
      </c>
      <c r="K488">
        <v>0</v>
      </c>
      <c r="L488" s="2">
        <v>2780000000</v>
      </c>
      <c r="M488" t="s">
        <v>73</v>
      </c>
      <c r="N488" t="s">
        <v>74</v>
      </c>
      <c r="O488" s="6">
        <f t="shared" si="56"/>
        <v>5523000000</v>
      </c>
      <c r="P488" s="6">
        <f t="shared" si="57"/>
        <v>8129000000</v>
      </c>
      <c r="Q488" s="6">
        <f t="shared" si="58"/>
        <v>2606000000</v>
      </c>
      <c r="R488" s="9">
        <f t="shared" si="59"/>
        <v>0.7818601519669135</v>
      </c>
      <c r="S488" s="9">
        <f t="shared" si="60"/>
        <v>0.2506492257381937</v>
      </c>
    </row>
    <row r="489" spans="1:19" ht="17" hidden="1" x14ac:dyDescent="0.3">
      <c r="A489">
        <v>513</v>
      </c>
      <c r="B489" t="s">
        <v>208</v>
      </c>
      <c r="C489" t="s">
        <v>5</v>
      </c>
      <c r="D489" s="1">
        <v>42004</v>
      </c>
      <c r="E489" s="3">
        <f t="shared" si="61"/>
        <v>2014</v>
      </c>
      <c r="F489" s="3">
        <f t="shared" si="62"/>
        <v>12</v>
      </c>
      <c r="G489" s="3">
        <f t="shared" si="63"/>
        <v>31</v>
      </c>
      <c r="H489" s="2">
        <v>20638000000</v>
      </c>
      <c r="I489" s="2">
        <v>2332000000</v>
      </c>
      <c r="J489" s="2">
        <v>8290000000</v>
      </c>
      <c r="K489">
        <v>0</v>
      </c>
      <c r="L489" s="2">
        <v>3319000000</v>
      </c>
      <c r="M489" t="s">
        <v>73</v>
      </c>
      <c r="N489" t="s">
        <v>74</v>
      </c>
      <c r="O489" s="6">
        <f t="shared" si="56"/>
        <v>11609000000</v>
      </c>
      <c r="P489" s="6">
        <f t="shared" si="57"/>
        <v>18306000000</v>
      </c>
      <c r="Q489" s="6">
        <f t="shared" si="58"/>
        <v>6697000000</v>
      </c>
      <c r="R489" s="9">
        <f t="shared" si="59"/>
        <v>0.88700455470491324</v>
      </c>
      <c r="S489" s="9">
        <f t="shared" si="60"/>
        <v>0.32449849791646479</v>
      </c>
    </row>
    <row r="490" spans="1:19" ht="17" hidden="1" x14ac:dyDescent="0.3">
      <c r="A490">
        <v>514</v>
      </c>
      <c r="B490" t="s">
        <v>208</v>
      </c>
      <c r="C490" t="s">
        <v>6</v>
      </c>
      <c r="D490" s="1">
        <v>42369</v>
      </c>
      <c r="E490" s="3">
        <f t="shared" si="61"/>
        <v>2015</v>
      </c>
      <c r="F490" s="3">
        <f t="shared" si="62"/>
        <v>12</v>
      </c>
      <c r="G490" s="3">
        <f t="shared" si="63"/>
        <v>31</v>
      </c>
      <c r="H490" s="2">
        <v>13145000000</v>
      </c>
      <c r="I490" s="2">
        <v>2104000000</v>
      </c>
      <c r="J490" s="2">
        <v>7741000000</v>
      </c>
      <c r="K490">
        <v>0</v>
      </c>
      <c r="L490" s="2">
        <v>3129000000</v>
      </c>
      <c r="M490" t="s">
        <v>73</v>
      </c>
      <c r="N490" t="s">
        <v>74</v>
      </c>
      <c r="O490" s="6">
        <f t="shared" si="56"/>
        <v>10870000000</v>
      </c>
      <c r="P490" s="6">
        <f t="shared" si="57"/>
        <v>11041000000</v>
      </c>
      <c r="Q490" s="6">
        <f t="shared" si="58"/>
        <v>171000000</v>
      </c>
      <c r="R490" s="9">
        <f t="shared" si="59"/>
        <v>0.83993914035755046</v>
      </c>
      <c r="S490" s="9">
        <f t="shared" si="60"/>
        <v>1.300874857360213E-2</v>
      </c>
    </row>
    <row r="491" spans="1:19" ht="17" hidden="1" x14ac:dyDescent="0.3">
      <c r="A491">
        <v>515</v>
      </c>
      <c r="B491" t="s">
        <v>208</v>
      </c>
      <c r="C491" t="s">
        <v>7</v>
      </c>
      <c r="D491" s="1">
        <v>42735</v>
      </c>
      <c r="E491" s="3">
        <f t="shared" si="61"/>
        <v>2016</v>
      </c>
      <c r="F491" s="3">
        <f t="shared" si="62"/>
        <v>12</v>
      </c>
      <c r="G491" s="3">
        <f t="shared" si="63"/>
        <v>31</v>
      </c>
      <c r="H491" s="2">
        <v>12197000000</v>
      </c>
      <c r="I491" s="2">
        <v>1582000000</v>
      </c>
      <c r="J491" s="2">
        <v>6476000000</v>
      </c>
      <c r="K491">
        <v>0</v>
      </c>
      <c r="L491" s="2">
        <v>1792000000</v>
      </c>
      <c r="M491" t="s">
        <v>73</v>
      </c>
      <c r="N491" t="s">
        <v>74</v>
      </c>
      <c r="O491" s="6">
        <f t="shared" si="56"/>
        <v>8268000000</v>
      </c>
      <c r="P491" s="6">
        <f t="shared" si="57"/>
        <v>10615000000</v>
      </c>
      <c r="Q491" s="6">
        <f t="shared" si="58"/>
        <v>2347000000</v>
      </c>
      <c r="R491" s="9">
        <f t="shared" si="59"/>
        <v>0.87029597441993933</v>
      </c>
      <c r="S491" s="9">
        <f t="shared" si="60"/>
        <v>0.19242436664753629</v>
      </c>
    </row>
    <row r="492" spans="1:19" ht="17" hidden="1" x14ac:dyDescent="0.3">
      <c r="A492">
        <v>516</v>
      </c>
      <c r="B492" t="s">
        <v>209</v>
      </c>
      <c r="C492" t="s">
        <v>2</v>
      </c>
      <c r="D492" s="1">
        <v>41364</v>
      </c>
      <c r="E492" s="3">
        <f t="shared" si="61"/>
        <v>2013</v>
      </c>
      <c r="F492" s="3">
        <f t="shared" si="62"/>
        <v>3</v>
      </c>
      <c r="G492" s="3">
        <f t="shared" si="63"/>
        <v>31</v>
      </c>
      <c r="H492" s="2">
        <v>3797000000</v>
      </c>
      <c r="I492" s="2">
        <v>1388000000</v>
      </c>
      <c r="J492" s="2">
        <v>1078000000</v>
      </c>
      <c r="K492" s="2">
        <v>1153000000</v>
      </c>
      <c r="L492" s="2">
        <v>30000000</v>
      </c>
      <c r="M492" t="s">
        <v>12</v>
      </c>
      <c r="N492" t="s">
        <v>83</v>
      </c>
      <c r="O492" s="6">
        <f t="shared" si="56"/>
        <v>2261000000</v>
      </c>
      <c r="P492" s="6">
        <f t="shared" si="57"/>
        <v>2409000000</v>
      </c>
      <c r="Q492" s="6">
        <f t="shared" si="58"/>
        <v>148000000</v>
      </c>
      <c r="R492" s="9">
        <f t="shared" si="59"/>
        <v>0.63444824861732951</v>
      </c>
      <c r="S492" s="9">
        <f t="shared" si="60"/>
        <v>3.8978140637345275E-2</v>
      </c>
    </row>
    <row r="493" spans="1:19" ht="17" hidden="1" x14ac:dyDescent="0.3">
      <c r="A493">
        <v>517</v>
      </c>
      <c r="B493" t="s">
        <v>209</v>
      </c>
      <c r="C493" t="s">
        <v>5</v>
      </c>
      <c r="D493" s="1">
        <v>41729</v>
      </c>
      <c r="E493" s="3">
        <f t="shared" si="61"/>
        <v>2014</v>
      </c>
      <c r="F493" s="3">
        <f t="shared" si="62"/>
        <v>3</v>
      </c>
      <c r="G493" s="3">
        <f t="shared" si="63"/>
        <v>31</v>
      </c>
      <c r="H493" s="2">
        <v>3575000000</v>
      </c>
      <c r="I493" s="2">
        <v>1347000000</v>
      </c>
      <c r="J493" s="2">
        <v>1055000000</v>
      </c>
      <c r="K493" s="2">
        <v>1125000000</v>
      </c>
      <c r="L493" s="2">
        <v>16000000</v>
      </c>
      <c r="M493" t="s">
        <v>12</v>
      </c>
      <c r="N493" t="s">
        <v>83</v>
      </c>
      <c r="O493" s="6">
        <f t="shared" si="56"/>
        <v>2196000000</v>
      </c>
      <c r="P493" s="6">
        <f t="shared" si="57"/>
        <v>2228000000</v>
      </c>
      <c r="Q493" s="6">
        <f t="shared" si="58"/>
        <v>32000000</v>
      </c>
      <c r="R493" s="9">
        <f t="shared" si="59"/>
        <v>0.6232167832167832</v>
      </c>
      <c r="S493" s="9">
        <f t="shared" si="60"/>
        <v>8.951048951048951E-3</v>
      </c>
    </row>
    <row r="494" spans="1:19" ht="17" hidden="1" x14ac:dyDescent="0.3">
      <c r="A494">
        <v>518</v>
      </c>
      <c r="B494" t="s">
        <v>209</v>
      </c>
      <c r="C494" t="s">
        <v>6</v>
      </c>
      <c r="D494" s="1">
        <v>42094</v>
      </c>
      <c r="E494" s="3">
        <f t="shared" si="61"/>
        <v>2015</v>
      </c>
      <c r="F494" s="3">
        <f t="shared" si="62"/>
        <v>3</v>
      </c>
      <c r="G494" s="3">
        <f t="shared" si="63"/>
        <v>31</v>
      </c>
      <c r="H494" s="2">
        <v>4515000000</v>
      </c>
      <c r="I494" s="2">
        <v>1429000000</v>
      </c>
      <c r="J494" s="2">
        <v>1030000000</v>
      </c>
      <c r="K494" s="2">
        <v>1094000000</v>
      </c>
      <c r="L494" s="2">
        <v>14000000</v>
      </c>
      <c r="M494" t="s">
        <v>12</v>
      </c>
      <c r="N494" t="s">
        <v>83</v>
      </c>
      <c r="O494" s="6">
        <f t="shared" si="56"/>
        <v>2138000000</v>
      </c>
      <c r="P494" s="6">
        <f t="shared" si="57"/>
        <v>3086000000</v>
      </c>
      <c r="Q494" s="6">
        <f t="shared" si="58"/>
        <v>948000000</v>
      </c>
      <c r="R494" s="9">
        <f t="shared" si="59"/>
        <v>0.68349944629014403</v>
      </c>
      <c r="S494" s="9">
        <f t="shared" si="60"/>
        <v>0.20996677740863787</v>
      </c>
    </row>
    <row r="495" spans="1:19" ht="17" hidden="1" x14ac:dyDescent="0.3">
      <c r="A495">
        <v>519</v>
      </c>
      <c r="B495" t="s">
        <v>209</v>
      </c>
      <c r="C495" t="s">
        <v>7</v>
      </c>
      <c r="D495" s="1">
        <v>42460</v>
      </c>
      <c r="E495" s="3">
        <f t="shared" si="61"/>
        <v>2016</v>
      </c>
      <c r="F495" s="3">
        <f t="shared" si="62"/>
        <v>3</v>
      </c>
      <c r="G495" s="3">
        <f t="shared" si="63"/>
        <v>31</v>
      </c>
      <c r="H495" s="2">
        <v>4396000000</v>
      </c>
      <c r="I495" s="2">
        <v>1354000000</v>
      </c>
      <c r="J495" s="2">
        <v>1028000000</v>
      </c>
      <c r="K495" s="2">
        <v>1109000000</v>
      </c>
      <c r="L495" s="2">
        <v>7000000</v>
      </c>
      <c r="M495" t="s">
        <v>12</v>
      </c>
      <c r="N495" t="s">
        <v>83</v>
      </c>
      <c r="O495" s="6">
        <f t="shared" si="56"/>
        <v>2144000000</v>
      </c>
      <c r="P495" s="6">
        <f t="shared" si="57"/>
        <v>3042000000</v>
      </c>
      <c r="Q495" s="6">
        <f t="shared" si="58"/>
        <v>898000000</v>
      </c>
      <c r="R495" s="9">
        <f t="shared" si="59"/>
        <v>0.69199272065514106</v>
      </c>
      <c r="S495" s="9">
        <f t="shared" si="60"/>
        <v>0.20427661510464057</v>
      </c>
    </row>
    <row r="496" spans="1:19" ht="17" hidden="1" x14ac:dyDescent="0.3">
      <c r="A496">
        <v>520</v>
      </c>
      <c r="B496" t="s">
        <v>210</v>
      </c>
      <c r="C496" t="s">
        <v>2</v>
      </c>
      <c r="D496" s="1">
        <v>41639</v>
      </c>
      <c r="E496" s="3">
        <f t="shared" si="61"/>
        <v>2013</v>
      </c>
      <c r="F496" s="3">
        <f t="shared" si="62"/>
        <v>12</v>
      </c>
      <c r="G496" s="3">
        <f t="shared" si="63"/>
        <v>31</v>
      </c>
      <c r="H496" s="2">
        <v>8257000000</v>
      </c>
      <c r="I496" s="2">
        <v>1492000000</v>
      </c>
      <c r="J496" s="2">
        <v>3260000000</v>
      </c>
      <c r="K496" s="2">
        <v>915000000</v>
      </c>
      <c r="L496" s="2">
        <v>136000000</v>
      </c>
      <c r="M496" t="s">
        <v>12</v>
      </c>
      <c r="N496" t="s">
        <v>47</v>
      </c>
      <c r="O496" s="6">
        <f t="shared" si="56"/>
        <v>4311000000</v>
      </c>
      <c r="P496" s="6">
        <f t="shared" si="57"/>
        <v>6765000000</v>
      </c>
      <c r="Q496" s="6">
        <f t="shared" si="58"/>
        <v>2454000000</v>
      </c>
      <c r="R496" s="9">
        <f t="shared" si="59"/>
        <v>0.81930483226353401</v>
      </c>
      <c r="S496" s="9">
        <f t="shared" si="60"/>
        <v>0.29720237374349034</v>
      </c>
    </row>
    <row r="497" spans="1:19" ht="17" hidden="1" x14ac:dyDescent="0.3">
      <c r="A497">
        <v>521</v>
      </c>
      <c r="B497" t="s">
        <v>210</v>
      </c>
      <c r="C497" t="s">
        <v>5</v>
      </c>
      <c r="D497" s="1">
        <v>42004</v>
      </c>
      <c r="E497" s="3">
        <f t="shared" si="61"/>
        <v>2014</v>
      </c>
      <c r="F497" s="3">
        <f t="shared" si="62"/>
        <v>12</v>
      </c>
      <c r="G497" s="3">
        <f t="shared" si="63"/>
        <v>31</v>
      </c>
      <c r="H497" s="2">
        <v>8790000000</v>
      </c>
      <c r="I497" s="2">
        <v>1663000000</v>
      </c>
      <c r="J497" s="2">
        <v>3593000000</v>
      </c>
      <c r="K497" s="2">
        <v>983000000</v>
      </c>
      <c r="L497" s="2">
        <v>75000000</v>
      </c>
      <c r="M497" t="s">
        <v>12</v>
      </c>
      <c r="N497" t="s">
        <v>47</v>
      </c>
      <c r="O497" s="6">
        <f t="shared" si="56"/>
        <v>4651000000</v>
      </c>
      <c r="P497" s="6">
        <f t="shared" si="57"/>
        <v>7127000000</v>
      </c>
      <c r="Q497" s="6">
        <f t="shared" si="58"/>
        <v>2476000000</v>
      </c>
      <c r="R497" s="9">
        <f t="shared" si="59"/>
        <v>0.81080773606370871</v>
      </c>
      <c r="S497" s="9">
        <f t="shared" si="60"/>
        <v>0.28168373151308307</v>
      </c>
    </row>
    <row r="498" spans="1:19" ht="17" hidden="1" x14ac:dyDescent="0.3">
      <c r="A498">
        <v>522</v>
      </c>
      <c r="B498" t="s">
        <v>210</v>
      </c>
      <c r="C498" t="s">
        <v>6</v>
      </c>
      <c r="D498" s="1">
        <v>42369</v>
      </c>
      <c r="E498" s="3">
        <f t="shared" si="61"/>
        <v>2015</v>
      </c>
      <c r="F498" s="3">
        <f t="shared" si="62"/>
        <v>12</v>
      </c>
      <c r="G498" s="3">
        <f t="shared" si="63"/>
        <v>31</v>
      </c>
      <c r="H498" s="2">
        <v>8592000000</v>
      </c>
      <c r="I498" s="2">
        <v>1771000000</v>
      </c>
      <c r="J498" s="2">
        <v>3660000000</v>
      </c>
      <c r="K498" s="2">
        <v>923000000</v>
      </c>
      <c r="L498" s="2">
        <v>41000000</v>
      </c>
      <c r="M498" t="s">
        <v>12</v>
      </c>
      <c r="N498" t="s">
        <v>47</v>
      </c>
      <c r="O498" s="6">
        <f t="shared" si="56"/>
        <v>4624000000</v>
      </c>
      <c r="P498" s="6">
        <f t="shared" si="57"/>
        <v>6821000000</v>
      </c>
      <c r="Q498" s="6">
        <f t="shared" si="58"/>
        <v>2197000000</v>
      </c>
      <c r="R498" s="9">
        <f t="shared" si="59"/>
        <v>0.79387802607076352</v>
      </c>
      <c r="S498" s="9">
        <f t="shared" si="60"/>
        <v>0.25570297951582865</v>
      </c>
    </row>
    <row r="499" spans="1:19" ht="17" hidden="1" x14ac:dyDescent="0.3">
      <c r="A499">
        <v>523</v>
      </c>
      <c r="B499" t="s">
        <v>210</v>
      </c>
      <c r="C499" t="s">
        <v>7</v>
      </c>
      <c r="D499" s="1">
        <v>42735</v>
      </c>
      <c r="E499" s="3">
        <f t="shared" si="61"/>
        <v>2016</v>
      </c>
      <c r="F499" s="3">
        <f t="shared" si="62"/>
        <v>12</v>
      </c>
      <c r="G499" s="3">
        <f t="shared" si="63"/>
        <v>31</v>
      </c>
      <c r="H499" s="2">
        <v>8979000000</v>
      </c>
      <c r="I499" s="2">
        <v>2007000000</v>
      </c>
      <c r="J499" s="2">
        <v>3499000000</v>
      </c>
      <c r="K499" s="2">
        <v>1114000000</v>
      </c>
      <c r="L499" s="2">
        <v>34000000</v>
      </c>
      <c r="M499" t="s">
        <v>12</v>
      </c>
      <c r="N499" t="s">
        <v>47</v>
      </c>
      <c r="O499" s="6">
        <f t="shared" si="56"/>
        <v>4647000000</v>
      </c>
      <c r="P499" s="6">
        <f t="shared" si="57"/>
        <v>6972000000</v>
      </c>
      <c r="Q499" s="6">
        <f t="shared" si="58"/>
        <v>2325000000</v>
      </c>
      <c r="R499" s="9">
        <f t="shared" si="59"/>
        <v>0.77647844971600399</v>
      </c>
      <c r="S499" s="9">
        <f t="shared" si="60"/>
        <v>0.25893752088205813</v>
      </c>
    </row>
    <row r="500" spans="1:19" ht="17" hidden="1" x14ac:dyDescent="0.3">
      <c r="A500">
        <v>524</v>
      </c>
      <c r="B500" t="s">
        <v>211</v>
      </c>
      <c r="C500" t="s">
        <v>2</v>
      </c>
      <c r="D500" s="1">
        <v>41274</v>
      </c>
      <c r="E500" s="3">
        <f t="shared" si="61"/>
        <v>2012</v>
      </c>
      <c r="F500" s="3">
        <f t="shared" si="62"/>
        <v>12</v>
      </c>
      <c r="G500" s="3">
        <f t="shared" si="63"/>
        <v>31</v>
      </c>
      <c r="H500" s="2">
        <v>11838700000</v>
      </c>
      <c r="I500" s="2">
        <v>6385400000</v>
      </c>
      <c r="J500" s="2">
        <v>4018300000</v>
      </c>
      <c r="K500">
        <v>0</v>
      </c>
      <c r="L500">
        <v>0</v>
      </c>
      <c r="M500" t="s">
        <v>49</v>
      </c>
      <c r="N500" t="s">
        <v>50</v>
      </c>
      <c r="O500" s="6">
        <f t="shared" si="56"/>
        <v>4018300000</v>
      </c>
      <c r="P500" s="6">
        <f t="shared" si="57"/>
        <v>5453300000</v>
      </c>
      <c r="Q500" s="6">
        <f t="shared" si="58"/>
        <v>1435000000</v>
      </c>
      <c r="R500" s="9">
        <f t="shared" si="59"/>
        <v>0.46063334656676835</v>
      </c>
      <c r="S500" s="9">
        <f t="shared" si="60"/>
        <v>0.12121263314384181</v>
      </c>
    </row>
    <row r="501" spans="1:19" ht="17" hidden="1" x14ac:dyDescent="0.3">
      <c r="A501">
        <v>525</v>
      </c>
      <c r="B501" t="s">
        <v>211</v>
      </c>
      <c r="C501" t="s">
        <v>5</v>
      </c>
      <c r="D501" s="1">
        <v>41639</v>
      </c>
      <c r="E501" s="3">
        <f t="shared" si="61"/>
        <v>2013</v>
      </c>
      <c r="F501" s="3">
        <f t="shared" si="62"/>
        <v>12</v>
      </c>
      <c r="G501" s="3">
        <f t="shared" si="63"/>
        <v>31</v>
      </c>
      <c r="H501" s="2">
        <v>13253400000</v>
      </c>
      <c r="I501" s="2">
        <v>7161200000</v>
      </c>
      <c r="J501" s="2">
        <v>4360300000</v>
      </c>
      <c r="K501">
        <v>0</v>
      </c>
      <c r="L501">
        <v>0</v>
      </c>
      <c r="M501" t="s">
        <v>49</v>
      </c>
      <c r="N501" t="s">
        <v>50</v>
      </c>
      <c r="O501" s="6">
        <f t="shared" si="56"/>
        <v>4360300000</v>
      </c>
      <c r="P501" s="6">
        <f t="shared" si="57"/>
        <v>6092200000</v>
      </c>
      <c r="Q501" s="6">
        <f t="shared" si="58"/>
        <v>1731900000</v>
      </c>
      <c r="R501" s="9">
        <f t="shared" si="59"/>
        <v>0.45967072600238434</v>
      </c>
      <c r="S501" s="9">
        <f t="shared" si="60"/>
        <v>0.13067590203268595</v>
      </c>
    </row>
    <row r="502" spans="1:19" ht="17" hidden="1" x14ac:dyDescent="0.3">
      <c r="A502">
        <v>526</v>
      </c>
      <c r="B502" t="s">
        <v>211</v>
      </c>
      <c r="C502" t="s">
        <v>6</v>
      </c>
      <c r="D502" s="1">
        <v>42004</v>
      </c>
      <c r="E502" s="3">
        <f t="shared" si="61"/>
        <v>2014</v>
      </c>
      <c r="F502" s="3">
        <f t="shared" si="62"/>
        <v>12</v>
      </c>
      <c r="G502" s="3">
        <f t="shared" si="63"/>
        <v>31</v>
      </c>
      <c r="H502" s="2">
        <v>14280500000</v>
      </c>
      <c r="I502" s="2">
        <v>7679100000</v>
      </c>
      <c r="J502" s="2">
        <v>4577600000</v>
      </c>
      <c r="K502">
        <v>0</v>
      </c>
      <c r="L502">
        <v>0</v>
      </c>
      <c r="M502" t="s">
        <v>49</v>
      </c>
      <c r="N502" t="s">
        <v>50</v>
      </c>
      <c r="O502" s="6">
        <f t="shared" si="56"/>
        <v>4577600000</v>
      </c>
      <c r="P502" s="6">
        <f t="shared" si="57"/>
        <v>6601400000</v>
      </c>
      <c r="Q502" s="6">
        <f t="shared" si="58"/>
        <v>2023800000</v>
      </c>
      <c r="R502" s="9">
        <f t="shared" si="59"/>
        <v>0.4622667273554848</v>
      </c>
      <c r="S502" s="9">
        <f t="shared" si="60"/>
        <v>0.14171772697034418</v>
      </c>
    </row>
    <row r="503" spans="1:19" ht="17" hidden="1" x14ac:dyDescent="0.3">
      <c r="A503">
        <v>527</v>
      </c>
      <c r="B503" t="s">
        <v>211</v>
      </c>
      <c r="C503" t="s">
        <v>7</v>
      </c>
      <c r="D503" s="1">
        <v>42369</v>
      </c>
      <c r="E503" s="3">
        <f t="shared" si="61"/>
        <v>2015</v>
      </c>
      <c r="F503" s="3">
        <f t="shared" si="62"/>
        <v>12</v>
      </c>
      <c r="G503" s="3">
        <f t="shared" si="63"/>
        <v>31</v>
      </c>
      <c r="H503" s="2">
        <v>13545100000</v>
      </c>
      <c r="I503" s="2">
        <v>7223500000</v>
      </c>
      <c r="J503" s="2">
        <v>4345500000</v>
      </c>
      <c r="K503">
        <v>0</v>
      </c>
      <c r="L503">
        <v>0</v>
      </c>
      <c r="M503" t="s">
        <v>49</v>
      </c>
      <c r="N503" t="s">
        <v>50</v>
      </c>
      <c r="O503" s="6">
        <f t="shared" si="56"/>
        <v>4345500000</v>
      </c>
      <c r="P503" s="6">
        <f t="shared" si="57"/>
        <v>6321600000</v>
      </c>
      <c r="Q503" s="6">
        <f t="shared" si="58"/>
        <v>1976100000</v>
      </c>
      <c r="R503" s="9">
        <f t="shared" si="59"/>
        <v>0.46670751784778264</v>
      </c>
      <c r="S503" s="9">
        <f t="shared" si="60"/>
        <v>0.14589039578888308</v>
      </c>
    </row>
    <row r="504" spans="1:19" ht="17" hidden="1" x14ac:dyDescent="0.3">
      <c r="A504">
        <v>528</v>
      </c>
      <c r="B504" t="s">
        <v>212</v>
      </c>
      <c r="C504" t="s">
        <v>2</v>
      </c>
      <c r="D504" s="1">
        <v>41639</v>
      </c>
      <c r="E504" s="3">
        <f t="shared" si="61"/>
        <v>2013</v>
      </c>
      <c r="F504" s="3">
        <f t="shared" si="62"/>
        <v>12</v>
      </c>
      <c r="G504" s="3">
        <f t="shared" si="63"/>
        <v>31</v>
      </c>
      <c r="H504" s="2">
        <v>12354000000</v>
      </c>
      <c r="I504" s="2">
        <v>7191000000</v>
      </c>
      <c r="J504" s="2">
        <v>1895000000</v>
      </c>
      <c r="K504">
        <v>0</v>
      </c>
      <c r="L504" s="2">
        <v>1024000000</v>
      </c>
      <c r="M504" t="s">
        <v>32</v>
      </c>
      <c r="N504" t="s">
        <v>35</v>
      </c>
      <c r="O504" s="6">
        <f t="shared" si="56"/>
        <v>2919000000</v>
      </c>
      <c r="P504" s="6">
        <f t="shared" si="57"/>
        <v>5163000000</v>
      </c>
      <c r="Q504" s="6">
        <f t="shared" si="58"/>
        <v>2244000000</v>
      </c>
      <c r="R504" s="9">
        <f t="shared" si="59"/>
        <v>0.41792132102962598</v>
      </c>
      <c r="S504" s="9">
        <f t="shared" si="60"/>
        <v>0.18164157357940747</v>
      </c>
    </row>
    <row r="505" spans="1:19" ht="17" hidden="1" x14ac:dyDescent="0.3">
      <c r="A505">
        <v>529</v>
      </c>
      <c r="B505" t="s">
        <v>212</v>
      </c>
      <c r="C505" t="s">
        <v>5</v>
      </c>
      <c r="D505" s="1">
        <v>42004</v>
      </c>
      <c r="E505" s="3">
        <f t="shared" si="61"/>
        <v>2014</v>
      </c>
      <c r="F505" s="3">
        <f t="shared" si="62"/>
        <v>12</v>
      </c>
      <c r="G505" s="3">
        <f t="shared" si="63"/>
        <v>31</v>
      </c>
      <c r="H505" s="2">
        <v>12919000000</v>
      </c>
      <c r="I505" s="2">
        <v>7807000000</v>
      </c>
      <c r="J505" s="2">
        <v>1877000000</v>
      </c>
      <c r="K505">
        <v>0</v>
      </c>
      <c r="L505" s="2">
        <v>1071000000</v>
      </c>
      <c r="M505" t="s">
        <v>32</v>
      </c>
      <c r="N505" t="s">
        <v>35</v>
      </c>
      <c r="O505" s="6">
        <f t="shared" si="56"/>
        <v>2948000000</v>
      </c>
      <c r="P505" s="6">
        <f t="shared" si="57"/>
        <v>5112000000</v>
      </c>
      <c r="Q505" s="6">
        <f t="shared" si="58"/>
        <v>2164000000</v>
      </c>
      <c r="R505" s="9">
        <f t="shared" si="59"/>
        <v>0.39569626132053559</v>
      </c>
      <c r="S505" s="9">
        <f t="shared" si="60"/>
        <v>0.16750522486260547</v>
      </c>
    </row>
    <row r="506" spans="1:19" ht="17" hidden="1" x14ac:dyDescent="0.3">
      <c r="A506">
        <v>530</v>
      </c>
      <c r="B506" t="s">
        <v>212</v>
      </c>
      <c r="C506" t="s">
        <v>6</v>
      </c>
      <c r="D506" s="1">
        <v>42369</v>
      </c>
      <c r="E506" s="3">
        <f t="shared" si="61"/>
        <v>2015</v>
      </c>
      <c r="F506" s="3">
        <f t="shared" si="62"/>
        <v>12</v>
      </c>
      <c r="G506" s="3">
        <f t="shared" si="63"/>
        <v>31</v>
      </c>
      <c r="H506" s="2">
        <v>12554000000</v>
      </c>
      <c r="I506" s="2">
        <v>7060000000</v>
      </c>
      <c r="J506" s="2">
        <v>1937000000</v>
      </c>
      <c r="K506">
        <v>0</v>
      </c>
      <c r="L506" s="2">
        <v>1130000000</v>
      </c>
      <c r="M506" t="s">
        <v>32</v>
      </c>
      <c r="N506" t="s">
        <v>35</v>
      </c>
      <c r="O506" s="6">
        <f t="shared" si="56"/>
        <v>3067000000</v>
      </c>
      <c r="P506" s="6">
        <f t="shared" si="57"/>
        <v>5494000000</v>
      </c>
      <c r="Q506" s="6">
        <f t="shared" si="58"/>
        <v>2427000000</v>
      </c>
      <c r="R506" s="9">
        <f t="shared" si="59"/>
        <v>0.43762944081567623</v>
      </c>
      <c r="S506" s="9">
        <f t="shared" si="60"/>
        <v>0.19332483670543252</v>
      </c>
    </row>
    <row r="507" spans="1:19" ht="17" hidden="1" x14ac:dyDescent="0.3">
      <c r="A507">
        <v>531</v>
      </c>
      <c r="B507" t="s">
        <v>212</v>
      </c>
      <c r="C507" t="s">
        <v>7</v>
      </c>
      <c r="D507" s="1">
        <v>42735</v>
      </c>
      <c r="E507" s="3">
        <f t="shared" si="61"/>
        <v>2016</v>
      </c>
      <c r="F507" s="3">
        <f t="shared" si="62"/>
        <v>12</v>
      </c>
      <c r="G507" s="3">
        <f t="shared" si="63"/>
        <v>31</v>
      </c>
      <c r="H507" s="2">
        <v>12075000000</v>
      </c>
      <c r="I507" s="2">
        <v>6357000000</v>
      </c>
      <c r="J507" s="2">
        <v>2031000000</v>
      </c>
      <c r="K507">
        <v>0</v>
      </c>
      <c r="L507" s="2">
        <v>1216000000</v>
      </c>
      <c r="M507" t="s">
        <v>32</v>
      </c>
      <c r="N507" t="s">
        <v>35</v>
      </c>
      <c r="O507" s="6">
        <f t="shared" si="56"/>
        <v>3247000000</v>
      </c>
      <c r="P507" s="6">
        <f t="shared" si="57"/>
        <v>5718000000</v>
      </c>
      <c r="Q507" s="6">
        <f t="shared" si="58"/>
        <v>2471000000</v>
      </c>
      <c r="R507" s="9">
        <f t="shared" si="59"/>
        <v>0.47354037267080751</v>
      </c>
      <c r="S507" s="9">
        <f t="shared" si="60"/>
        <v>0.2046376811594203</v>
      </c>
    </row>
    <row r="508" spans="1:19" ht="17" hidden="1" x14ac:dyDescent="0.3">
      <c r="A508">
        <v>532</v>
      </c>
      <c r="B508" t="s">
        <v>213</v>
      </c>
      <c r="C508" t="s">
        <v>2</v>
      </c>
      <c r="D508" s="1">
        <v>41274</v>
      </c>
      <c r="E508" s="3">
        <f t="shared" si="61"/>
        <v>2012</v>
      </c>
      <c r="F508" s="3">
        <f t="shared" si="62"/>
        <v>12</v>
      </c>
      <c r="G508" s="3">
        <f t="shared" si="63"/>
        <v>31</v>
      </c>
      <c r="H508" s="2">
        <v>2073000000</v>
      </c>
      <c r="I508" s="2">
        <v>759500000</v>
      </c>
      <c r="J508" s="2">
        <v>673500000</v>
      </c>
      <c r="K508">
        <v>0</v>
      </c>
      <c r="L508" s="2">
        <v>160000000</v>
      </c>
      <c r="M508" t="s">
        <v>3</v>
      </c>
      <c r="N508" t="s">
        <v>201</v>
      </c>
      <c r="O508" s="6">
        <f t="shared" si="56"/>
        <v>833500000</v>
      </c>
      <c r="P508" s="6">
        <f t="shared" si="57"/>
        <v>1313500000</v>
      </c>
      <c r="Q508" s="6">
        <f t="shared" si="58"/>
        <v>480000000</v>
      </c>
      <c r="R508" s="9">
        <f t="shared" si="59"/>
        <v>0.63362276893391223</v>
      </c>
      <c r="S508" s="9">
        <f t="shared" si="60"/>
        <v>0.23154848046309695</v>
      </c>
    </row>
    <row r="509" spans="1:19" ht="17" hidden="1" x14ac:dyDescent="0.3">
      <c r="A509">
        <v>533</v>
      </c>
      <c r="B509" t="s">
        <v>213</v>
      </c>
      <c r="C509" t="s">
        <v>5</v>
      </c>
      <c r="D509" s="1">
        <v>41639</v>
      </c>
      <c r="E509" s="3">
        <f t="shared" si="61"/>
        <v>2013</v>
      </c>
      <c r="F509" s="3">
        <f t="shared" si="62"/>
        <v>12</v>
      </c>
      <c r="G509" s="3">
        <f t="shared" si="63"/>
        <v>31</v>
      </c>
      <c r="H509" s="2">
        <v>2303900000</v>
      </c>
      <c r="I509" s="2">
        <v>787300000</v>
      </c>
      <c r="J509" s="2">
        <v>715800000</v>
      </c>
      <c r="K509">
        <v>0</v>
      </c>
      <c r="L509" s="2">
        <v>189600000</v>
      </c>
      <c r="M509" t="s">
        <v>3</v>
      </c>
      <c r="N509" t="s">
        <v>201</v>
      </c>
      <c r="O509" s="6">
        <f t="shared" si="56"/>
        <v>905400000</v>
      </c>
      <c r="P509" s="6">
        <f t="shared" si="57"/>
        <v>1516600000</v>
      </c>
      <c r="Q509" s="6">
        <f t="shared" si="58"/>
        <v>611200000</v>
      </c>
      <c r="R509" s="9">
        <f t="shared" si="59"/>
        <v>0.6582750987456053</v>
      </c>
      <c r="S509" s="9">
        <f t="shared" si="60"/>
        <v>0.26528929206996832</v>
      </c>
    </row>
    <row r="510" spans="1:19" ht="17" hidden="1" x14ac:dyDescent="0.3">
      <c r="A510">
        <v>534</v>
      </c>
      <c r="B510" t="s">
        <v>213</v>
      </c>
      <c r="C510" t="s">
        <v>6</v>
      </c>
      <c r="D510" s="1">
        <v>42004</v>
      </c>
      <c r="E510" s="3">
        <f t="shared" si="61"/>
        <v>2014</v>
      </c>
      <c r="F510" s="3">
        <f t="shared" si="62"/>
        <v>12</v>
      </c>
      <c r="G510" s="3">
        <f t="shared" si="63"/>
        <v>31</v>
      </c>
      <c r="H510" s="2">
        <v>2436400000</v>
      </c>
      <c r="I510" s="2">
        <v>844700000</v>
      </c>
      <c r="J510" s="2">
        <v>751700000</v>
      </c>
      <c r="K510">
        <v>0</v>
      </c>
      <c r="L510" s="2">
        <v>201800000</v>
      </c>
      <c r="M510" t="s">
        <v>3</v>
      </c>
      <c r="N510" t="s">
        <v>201</v>
      </c>
      <c r="O510" s="6">
        <f t="shared" si="56"/>
        <v>953500000</v>
      </c>
      <c r="P510" s="6">
        <f t="shared" si="57"/>
        <v>1591700000</v>
      </c>
      <c r="Q510" s="6">
        <f t="shared" si="58"/>
        <v>638200000</v>
      </c>
      <c r="R510" s="9">
        <f t="shared" si="59"/>
        <v>0.65329995074700375</v>
      </c>
      <c r="S510" s="9">
        <f t="shared" si="60"/>
        <v>0.26194385158430472</v>
      </c>
    </row>
    <row r="511" spans="1:19" ht="17" hidden="1" x14ac:dyDescent="0.3">
      <c r="A511">
        <v>535</v>
      </c>
      <c r="B511" t="s">
        <v>213</v>
      </c>
      <c r="C511" t="s">
        <v>7</v>
      </c>
      <c r="D511" s="1">
        <v>42369</v>
      </c>
      <c r="E511" s="3">
        <f t="shared" si="61"/>
        <v>2015</v>
      </c>
      <c r="F511" s="3">
        <f t="shared" si="62"/>
        <v>12</v>
      </c>
      <c r="G511" s="3">
        <f t="shared" si="63"/>
        <v>31</v>
      </c>
      <c r="H511" s="2">
        <v>2663600000</v>
      </c>
      <c r="I511" s="2">
        <v>887400000</v>
      </c>
      <c r="J511" s="2">
        <v>884300000</v>
      </c>
      <c r="K511">
        <v>0</v>
      </c>
      <c r="L511" s="2">
        <v>198000000</v>
      </c>
      <c r="M511" t="s">
        <v>3</v>
      </c>
      <c r="N511" t="s">
        <v>201</v>
      </c>
      <c r="O511" s="6">
        <f t="shared" si="56"/>
        <v>1082300000</v>
      </c>
      <c r="P511" s="6">
        <f t="shared" si="57"/>
        <v>1776200000</v>
      </c>
      <c r="Q511" s="6">
        <f t="shared" si="58"/>
        <v>693900000</v>
      </c>
      <c r="R511" s="9">
        <f t="shared" si="59"/>
        <v>0.66684186814837065</v>
      </c>
      <c r="S511" s="9">
        <f t="shared" si="60"/>
        <v>0.26051208890223759</v>
      </c>
    </row>
    <row r="512" spans="1:19" ht="17" hidden="1" x14ac:dyDescent="0.3">
      <c r="A512">
        <v>536</v>
      </c>
      <c r="B512" t="s">
        <v>214</v>
      </c>
      <c r="C512" t="s">
        <v>2</v>
      </c>
      <c r="D512" s="1">
        <v>41274</v>
      </c>
      <c r="E512" s="3">
        <f t="shared" si="61"/>
        <v>2012</v>
      </c>
      <c r="F512" s="3">
        <f t="shared" si="62"/>
        <v>12</v>
      </c>
      <c r="G512" s="3">
        <f t="shared" si="63"/>
        <v>31</v>
      </c>
      <c r="H512" s="2">
        <v>11862000000</v>
      </c>
      <c r="I512" s="2">
        <v>7747000000</v>
      </c>
      <c r="J512" s="2">
        <v>296000000</v>
      </c>
      <c r="K512">
        <v>0</v>
      </c>
      <c r="L512" s="2">
        <v>1562000000</v>
      </c>
      <c r="M512" t="s">
        <v>32</v>
      </c>
      <c r="N512" t="s">
        <v>35</v>
      </c>
      <c r="O512" s="6">
        <f t="shared" si="56"/>
        <v>1858000000</v>
      </c>
      <c r="P512" s="6">
        <f t="shared" si="57"/>
        <v>4115000000</v>
      </c>
      <c r="Q512" s="6">
        <f t="shared" si="58"/>
        <v>2257000000</v>
      </c>
      <c r="R512" s="9">
        <f t="shared" si="59"/>
        <v>0.34690608666329459</v>
      </c>
      <c r="S512" s="9">
        <f t="shared" si="60"/>
        <v>0.19027145506659923</v>
      </c>
    </row>
    <row r="513" spans="1:19" ht="17" hidden="1" x14ac:dyDescent="0.3">
      <c r="A513">
        <v>537</v>
      </c>
      <c r="B513" t="s">
        <v>214</v>
      </c>
      <c r="C513" t="s">
        <v>5</v>
      </c>
      <c r="D513" s="1">
        <v>41639</v>
      </c>
      <c r="E513" s="3">
        <f t="shared" si="61"/>
        <v>2013</v>
      </c>
      <c r="F513" s="3">
        <f t="shared" si="62"/>
        <v>12</v>
      </c>
      <c r="G513" s="3">
        <f t="shared" si="63"/>
        <v>31</v>
      </c>
      <c r="H513" s="2">
        <v>12581000000</v>
      </c>
      <c r="I513" s="2">
        <v>8364000000</v>
      </c>
      <c r="J513" s="2">
        <v>309000000</v>
      </c>
      <c r="K513">
        <v>0</v>
      </c>
      <c r="L513" s="2">
        <v>1622000000</v>
      </c>
      <c r="M513" t="s">
        <v>32</v>
      </c>
      <c r="N513" t="s">
        <v>35</v>
      </c>
      <c r="O513" s="6">
        <f t="shared" si="56"/>
        <v>1931000000</v>
      </c>
      <c r="P513" s="6">
        <f t="shared" si="57"/>
        <v>4217000000</v>
      </c>
      <c r="Q513" s="6">
        <f t="shared" si="58"/>
        <v>2286000000</v>
      </c>
      <c r="R513" s="9">
        <f t="shared" si="59"/>
        <v>0.33518798187743426</v>
      </c>
      <c r="S513" s="9">
        <f t="shared" si="60"/>
        <v>0.18170256736348461</v>
      </c>
    </row>
    <row r="514" spans="1:19" ht="17" hidden="1" x14ac:dyDescent="0.3">
      <c r="A514">
        <v>538</v>
      </c>
      <c r="B514" t="s">
        <v>214</v>
      </c>
      <c r="C514" t="s">
        <v>6</v>
      </c>
      <c r="D514" s="1">
        <v>42004</v>
      </c>
      <c r="E514" s="3">
        <f t="shared" si="61"/>
        <v>2014</v>
      </c>
      <c r="F514" s="3">
        <f t="shared" si="62"/>
        <v>12</v>
      </c>
      <c r="G514" s="3">
        <f t="shared" si="63"/>
        <v>31</v>
      </c>
      <c r="H514" s="2">
        <v>13413000000</v>
      </c>
      <c r="I514" s="2">
        <v>8742000000</v>
      </c>
      <c r="J514" s="2">
        <v>322000000</v>
      </c>
      <c r="K514">
        <v>0</v>
      </c>
      <c r="L514" s="2">
        <v>1720000000</v>
      </c>
      <c r="M514" t="s">
        <v>32</v>
      </c>
      <c r="N514" t="s">
        <v>35</v>
      </c>
      <c r="O514" s="6">
        <f t="shared" si="56"/>
        <v>2042000000</v>
      </c>
      <c r="P514" s="6">
        <f t="shared" si="57"/>
        <v>4671000000</v>
      </c>
      <c r="Q514" s="6">
        <f t="shared" si="58"/>
        <v>2629000000</v>
      </c>
      <c r="R514" s="9">
        <f t="shared" si="59"/>
        <v>0.34824424066204429</v>
      </c>
      <c r="S514" s="9">
        <f t="shared" si="60"/>
        <v>0.19600387683590548</v>
      </c>
    </row>
    <row r="515" spans="1:19" ht="17" hidden="1" x14ac:dyDescent="0.3">
      <c r="A515">
        <v>539</v>
      </c>
      <c r="B515" t="s">
        <v>214</v>
      </c>
      <c r="C515" t="s">
        <v>7</v>
      </c>
      <c r="D515" s="1">
        <v>42369</v>
      </c>
      <c r="E515" s="3">
        <f t="shared" si="61"/>
        <v>2015</v>
      </c>
      <c r="F515" s="3">
        <f t="shared" si="62"/>
        <v>12</v>
      </c>
      <c r="G515" s="3">
        <f t="shared" si="63"/>
        <v>31</v>
      </c>
      <c r="H515" s="2">
        <v>11524000000</v>
      </c>
      <c r="I515" s="2">
        <v>7256000000</v>
      </c>
      <c r="J515" s="2">
        <v>336000000</v>
      </c>
      <c r="K515">
        <v>0</v>
      </c>
      <c r="L515" s="2">
        <v>1919000000</v>
      </c>
      <c r="M515" t="s">
        <v>32</v>
      </c>
      <c r="N515" t="s">
        <v>35</v>
      </c>
      <c r="O515" s="6">
        <f t="shared" si="56"/>
        <v>2255000000</v>
      </c>
      <c r="P515" s="6">
        <f t="shared" si="57"/>
        <v>4268000000</v>
      </c>
      <c r="Q515" s="6">
        <f t="shared" si="58"/>
        <v>2013000000</v>
      </c>
      <c r="R515" s="9">
        <f t="shared" si="59"/>
        <v>0.37035751475182233</v>
      </c>
      <c r="S515" s="9">
        <f t="shared" si="60"/>
        <v>0.17467893092676154</v>
      </c>
    </row>
    <row r="516" spans="1:19" ht="17" hidden="1" x14ac:dyDescent="0.3">
      <c r="A516">
        <v>540</v>
      </c>
      <c r="B516" t="s">
        <v>215</v>
      </c>
      <c r="C516" t="s">
        <v>2</v>
      </c>
      <c r="D516" s="1">
        <v>41455</v>
      </c>
      <c r="E516" s="3">
        <f t="shared" si="61"/>
        <v>2013</v>
      </c>
      <c r="F516" s="3">
        <f t="shared" si="62"/>
        <v>6</v>
      </c>
      <c r="G516" s="3">
        <f t="shared" si="63"/>
        <v>30</v>
      </c>
      <c r="H516" s="2">
        <v>10181700000</v>
      </c>
      <c r="I516" s="2">
        <v>2025900000</v>
      </c>
      <c r="J516" s="2">
        <v>6597000000</v>
      </c>
      <c r="K516">
        <v>0</v>
      </c>
      <c r="L516">
        <v>0</v>
      </c>
      <c r="M516" t="s">
        <v>26</v>
      </c>
      <c r="N516" t="s">
        <v>160</v>
      </c>
      <c r="O516" s="6">
        <f t="shared" ref="O516:O579" si="64">SUM(J516:L516)</f>
        <v>6597000000</v>
      </c>
      <c r="P516" s="6">
        <f t="shared" ref="P516:P579" si="65">H516-I516</f>
        <v>8155800000</v>
      </c>
      <c r="Q516" s="6">
        <f t="shared" ref="Q516:Q579" si="66">P516-SUM(J516:L516)</f>
        <v>1558800000</v>
      </c>
      <c r="R516" s="9">
        <f t="shared" ref="R516:R579" si="67">1-(I516/H516)</f>
        <v>0.80102536904446209</v>
      </c>
      <c r="S516" s="9">
        <f t="shared" ref="S516:S579" si="68">Q516/H516</f>
        <v>0.1530982056041722</v>
      </c>
    </row>
    <row r="517" spans="1:19" ht="17" hidden="1" x14ac:dyDescent="0.3">
      <c r="A517">
        <v>541</v>
      </c>
      <c r="B517" t="s">
        <v>215</v>
      </c>
      <c r="C517" t="s">
        <v>5</v>
      </c>
      <c r="D517" s="1">
        <v>41820</v>
      </c>
      <c r="E517" s="3">
        <f t="shared" ref="E517:E580" si="69">YEAR(D517)</f>
        <v>2014</v>
      </c>
      <c r="F517" s="3">
        <f t="shared" ref="F517:F580" si="70">MONTH(D517)</f>
        <v>6</v>
      </c>
      <c r="G517" s="3">
        <f t="shared" ref="G517:G580" si="71">DAY(D517)</f>
        <v>30</v>
      </c>
      <c r="H517" s="2">
        <v>10968800000</v>
      </c>
      <c r="I517" s="2">
        <v>2158200000</v>
      </c>
      <c r="J517" s="2">
        <v>6985900000</v>
      </c>
      <c r="K517">
        <v>0</v>
      </c>
      <c r="L517">
        <v>0</v>
      </c>
      <c r="M517" t="s">
        <v>26</v>
      </c>
      <c r="N517" t="s">
        <v>160</v>
      </c>
      <c r="O517" s="6">
        <f t="shared" si="64"/>
        <v>6985900000</v>
      </c>
      <c r="P517" s="6">
        <f t="shared" si="65"/>
        <v>8810600000</v>
      </c>
      <c r="Q517" s="6">
        <f t="shared" si="66"/>
        <v>1824700000</v>
      </c>
      <c r="R517" s="9">
        <f t="shared" si="67"/>
        <v>0.80324192254394289</v>
      </c>
      <c r="S517" s="9">
        <f t="shared" si="68"/>
        <v>0.16635365764714463</v>
      </c>
    </row>
    <row r="518" spans="1:19" ht="17" hidden="1" x14ac:dyDescent="0.3">
      <c r="A518">
        <v>542</v>
      </c>
      <c r="B518" t="s">
        <v>215</v>
      </c>
      <c r="C518" t="s">
        <v>6</v>
      </c>
      <c r="D518" s="1">
        <v>42185</v>
      </c>
      <c r="E518" s="3">
        <f t="shared" si="69"/>
        <v>2015</v>
      </c>
      <c r="F518" s="3">
        <f t="shared" si="70"/>
        <v>6</v>
      </c>
      <c r="G518" s="3">
        <f t="shared" si="71"/>
        <v>30</v>
      </c>
      <c r="H518" s="2">
        <v>10780400000</v>
      </c>
      <c r="I518" s="2">
        <v>2100600000</v>
      </c>
      <c r="J518" s="2">
        <v>7073500000</v>
      </c>
      <c r="K518">
        <v>0</v>
      </c>
      <c r="L518">
        <v>0</v>
      </c>
      <c r="M518" t="s">
        <v>26</v>
      </c>
      <c r="N518" t="s">
        <v>160</v>
      </c>
      <c r="O518" s="6">
        <f t="shared" si="64"/>
        <v>7073500000</v>
      </c>
      <c r="P518" s="6">
        <f t="shared" si="65"/>
        <v>8679800000</v>
      </c>
      <c r="Q518" s="6">
        <f t="shared" si="66"/>
        <v>1606300000</v>
      </c>
      <c r="R518" s="9">
        <f t="shared" si="67"/>
        <v>0.80514637675781975</v>
      </c>
      <c r="S518" s="9">
        <f t="shared" si="68"/>
        <v>0.1490018923231049</v>
      </c>
    </row>
    <row r="519" spans="1:19" ht="17" hidden="1" x14ac:dyDescent="0.3">
      <c r="A519">
        <v>543</v>
      </c>
      <c r="B519" t="s">
        <v>215</v>
      </c>
      <c r="C519" t="s">
        <v>7</v>
      </c>
      <c r="D519" s="1">
        <v>42551</v>
      </c>
      <c r="E519" s="3">
        <f t="shared" si="69"/>
        <v>2016</v>
      </c>
      <c r="F519" s="3">
        <f t="shared" si="70"/>
        <v>6</v>
      </c>
      <c r="G519" s="3">
        <f t="shared" si="71"/>
        <v>30</v>
      </c>
      <c r="H519" s="2">
        <v>11262300000</v>
      </c>
      <c r="I519" s="2">
        <v>2181100000</v>
      </c>
      <c r="J519" s="2">
        <v>7337800000</v>
      </c>
      <c r="K519">
        <v>0</v>
      </c>
      <c r="L519">
        <v>0</v>
      </c>
      <c r="M519" t="s">
        <v>26</v>
      </c>
      <c r="N519" t="s">
        <v>160</v>
      </c>
      <c r="O519" s="6">
        <f t="shared" si="64"/>
        <v>7337800000</v>
      </c>
      <c r="P519" s="6">
        <f t="shared" si="65"/>
        <v>9081200000</v>
      </c>
      <c r="Q519" s="6">
        <f t="shared" si="66"/>
        <v>1743400000</v>
      </c>
      <c r="R519" s="9">
        <f t="shared" si="67"/>
        <v>0.80633618355042924</v>
      </c>
      <c r="S519" s="9">
        <f t="shared" si="68"/>
        <v>0.15479964128108822</v>
      </c>
    </row>
    <row r="520" spans="1:19" ht="17" hidden="1" x14ac:dyDescent="0.3">
      <c r="A520">
        <v>544</v>
      </c>
      <c r="B520" t="s">
        <v>216</v>
      </c>
      <c r="C520" t="s">
        <v>2</v>
      </c>
      <c r="D520" s="1">
        <v>41274</v>
      </c>
      <c r="E520" s="3">
        <f t="shared" si="69"/>
        <v>2012</v>
      </c>
      <c r="F520" s="3">
        <f t="shared" si="70"/>
        <v>12</v>
      </c>
      <c r="G520" s="3">
        <f t="shared" si="71"/>
        <v>31</v>
      </c>
      <c r="H520" s="2">
        <v>8102000000</v>
      </c>
      <c r="I520" s="2">
        <v>6340000000</v>
      </c>
      <c r="J520" s="2">
        <v>644000000</v>
      </c>
      <c r="K520" s="2">
        <v>198000000</v>
      </c>
      <c r="L520">
        <v>0</v>
      </c>
      <c r="M520" t="s">
        <v>49</v>
      </c>
      <c r="N520" t="s">
        <v>183</v>
      </c>
      <c r="O520" s="6">
        <f t="shared" si="64"/>
        <v>842000000</v>
      </c>
      <c r="P520" s="6">
        <f t="shared" si="65"/>
        <v>1762000000</v>
      </c>
      <c r="Q520" s="6">
        <f t="shared" si="66"/>
        <v>920000000</v>
      </c>
      <c r="R520" s="9">
        <f t="shared" si="67"/>
        <v>0.21747716613181933</v>
      </c>
      <c r="S520" s="9">
        <f t="shared" si="68"/>
        <v>0.11355220933102937</v>
      </c>
    </row>
    <row r="521" spans="1:19" ht="17" hidden="1" x14ac:dyDescent="0.3">
      <c r="A521">
        <v>545</v>
      </c>
      <c r="B521" t="s">
        <v>216</v>
      </c>
      <c r="C521" t="s">
        <v>5</v>
      </c>
      <c r="D521" s="1">
        <v>41639</v>
      </c>
      <c r="E521" s="3">
        <f t="shared" si="69"/>
        <v>2013</v>
      </c>
      <c r="F521" s="3">
        <f t="shared" si="70"/>
        <v>12</v>
      </c>
      <c r="G521" s="3">
        <f t="shared" si="71"/>
        <v>31</v>
      </c>
      <c r="H521" s="2">
        <v>9350000000</v>
      </c>
      <c r="I521" s="2">
        <v>6574000000</v>
      </c>
      <c r="J521" s="2">
        <v>645000000</v>
      </c>
      <c r="K521" s="2">
        <v>193000000</v>
      </c>
      <c r="L521">
        <v>0</v>
      </c>
      <c r="M521" t="s">
        <v>49</v>
      </c>
      <c r="N521" t="s">
        <v>183</v>
      </c>
      <c r="O521" s="6">
        <f t="shared" si="64"/>
        <v>838000000</v>
      </c>
      <c r="P521" s="6">
        <f t="shared" si="65"/>
        <v>2776000000</v>
      </c>
      <c r="Q521" s="6">
        <f t="shared" si="66"/>
        <v>1938000000</v>
      </c>
      <c r="R521" s="9">
        <f t="shared" si="67"/>
        <v>0.29689839572192511</v>
      </c>
      <c r="S521" s="9">
        <f t="shared" si="68"/>
        <v>0.20727272727272728</v>
      </c>
    </row>
    <row r="522" spans="1:19" ht="17" hidden="1" x14ac:dyDescent="0.3">
      <c r="A522">
        <v>546</v>
      </c>
      <c r="B522" t="s">
        <v>216</v>
      </c>
      <c r="C522" t="s">
        <v>6</v>
      </c>
      <c r="D522" s="1">
        <v>42004</v>
      </c>
      <c r="E522" s="3">
        <f t="shared" si="69"/>
        <v>2014</v>
      </c>
      <c r="F522" s="3">
        <f t="shared" si="70"/>
        <v>12</v>
      </c>
      <c r="G522" s="3">
        <f t="shared" si="71"/>
        <v>31</v>
      </c>
      <c r="H522" s="2">
        <v>9527000000</v>
      </c>
      <c r="I522" s="2">
        <v>7306000000</v>
      </c>
      <c r="J522" s="2">
        <v>755000000</v>
      </c>
      <c r="K522" s="2">
        <v>227000000</v>
      </c>
      <c r="L522">
        <v>0</v>
      </c>
      <c r="M522" t="s">
        <v>49</v>
      </c>
      <c r="N522" t="s">
        <v>183</v>
      </c>
      <c r="O522" s="6">
        <f t="shared" si="64"/>
        <v>982000000</v>
      </c>
      <c r="P522" s="6">
        <f t="shared" si="65"/>
        <v>2221000000</v>
      </c>
      <c r="Q522" s="6">
        <f t="shared" si="66"/>
        <v>1239000000</v>
      </c>
      <c r="R522" s="9">
        <f t="shared" si="67"/>
        <v>0.23312690248766665</v>
      </c>
      <c r="S522" s="9">
        <f t="shared" si="68"/>
        <v>0.13005143277002204</v>
      </c>
    </row>
    <row r="523" spans="1:19" ht="17" hidden="1" x14ac:dyDescent="0.3">
      <c r="A523">
        <v>547</v>
      </c>
      <c r="B523" t="s">
        <v>216</v>
      </c>
      <c r="C523" t="s">
        <v>7</v>
      </c>
      <c r="D523" s="1">
        <v>42369</v>
      </c>
      <c r="E523" s="3">
        <f t="shared" si="69"/>
        <v>2015</v>
      </c>
      <c r="F523" s="3">
        <f t="shared" si="70"/>
        <v>12</v>
      </c>
      <c r="G523" s="3">
        <f t="shared" si="71"/>
        <v>31</v>
      </c>
      <c r="H523" s="2">
        <v>9648000000</v>
      </c>
      <c r="I523" s="2">
        <v>7068000000</v>
      </c>
      <c r="J523" s="2">
        <v>762000000</v>
      </c>
      <c r="K523" s="2">
        <v>251000000</v>
      </c>
      <c r="L523">
        <v>0</v>
      </c>
      <c r="M523" t="s">
        <v>49</v>
      </c>
      <c r="N523" t="s">
        <v>183</v>
      </c>
      <c r="O523" s="6">
        <f t="shared" si="64"/>
        <v>1013000000</v>
      </c>
      <c r="P523" s="6">
        <f t="shared" si="65"/>
        <v>2580000000</v>
      </c>
      <c r="Q523" s="6">
        <f t="shared" si="66"/>
        <v>1567000000</v>
      </c>
      <c r="R523" s="9">
        <f t="shared" si="67"/>
        <v>0.26741293532338306</v>
      </c>
      <c r="S523" s="9">
        <f t="shared" si="68"/>
        <v>0.16241708126036483</v>
      </c>
    </row>
    <row r="524" spans="1:19" ht="17" hidden="1" x14ac:dyDescent="0.3">
      <c r="A524">
        <v>548</v>
      </c>
      <c r="B524" t="s">
        <v>217</v>
      </c>
      <c r="C524" t="s">
        <v>2</v>
      </c>
      <c r="D524" s="1">
        <v>41547</v>
      </c>
      <c r="E524" s="3">
        <f t="shared" si="69"/>
        <v>2013</v>
      </c>
      <c r="F524" s="3">
        <f t="shared" si="70"/>
        <v>9</v>
      </c>
      <c r="G524" s="3">
        <f t="shared" si="71"/>
        <v>30</v>
      </c>
      <c r="H524" s="2">
        <v>24669000000</v>
      </c>
      <c r="I524" s="2">
        <v>14717000000</v>
      </c>
      <c r="J524" s="2">
        <v>6010000000</v>
      </c>
      <c r="K524">
        <v>0</v>
      </c>
      <c r="L524">
        <v>0</v>
      </c>
      <c r="M524" t="s">
        <v>3</v>
      </c>
      <c r="N524" t="s">
        <v>154</v>
      </c>
      <c r="O524" s="6">
        <f t="shared" si="64"/>
        <v>6010000000</v>
      </c>
      <c r="P524" s="6">
        <f t="shared" si="65"/>
        <v>9952000000</v>
      </c>
      <c r="Q524" s="6">
        <f t="shared" si="66"/>
        <v>3942000000</v>
      </c>
      <c r="R524" s="9">
        <f t="shared" si="67"/>
        <v>0.40342129798532567</v>
      </c>
      <c r="S524" s="9">
        <f t="shared" si="68"/>
        <v>0.15979569500182414</v>
      </c>
    </row>
    <row r="525" spans="1:19" ht="17" hidden="1" x14ac:dyDescent="0.3">
      <c r="A525">
        <v>549</v>
      </c>
      <c r="B525" t="s">
        <v>217</v>
      </c>
      <c r="C525" t="s">
        <v>5</v>
      </c>
      <c r="D525" s="1">
        <v>41912</v>
      </c>
      <c r="E525" s="3">
        <f t="shared" si="69"/>
        <v>2014</v>
      </c>
      <c r="F525" s="3">
        <f t="shared" si="70"/>
        <v>9</v>
      </c>
      <c r="G525" s="3">
        <f t="shared" si="71"/>
        <v>30</v>
      </c>
      <c r="H525" s="2">
        <v>17733000000</v>
      </c>
      <c r="I525" s="2">
        <v>9971000000</v>
      </c>
      <c r="J525" s="2">
        <v>4375000000</v>
      </c>
      <c r="K525">
        <v>0</v>
      </c>
      <c r="L525">
        <v>0</v>
      </c>
      <c r="M525" t="s">
        <v>3</v>
      </c>
      <c r="N525" t="s">
        <v>154</v>
      </c>
      <c r="O525" s="6">
        <f t="shared" si="64"/>
        <v>4375000000</v>
      </c>
      <c r="P525" s="6">
        <f t="shared" si="65"/>
        <v>7762000000</v>
      </c>
      <c r="Q525" s="6">
        <f t="shared" si="66"/>
        <v>3387000000</v>
      </c>
      <c r="R525" s="9">
        <f t="shared" si="67"/>
        <v>0.43771499464275643</v>
      </c>
      <c r="S525" s="9">
        <f t="shared" si="68"/>
        <v>0.19099983082388766</v>
      </c>
    </row>
    <row r="526" spans="1:19" ht="17" hidden="1" x14ac:dyDescent="0.3">
      <c r="A526">
        <v>550</v>
      </c>
      <c r="B526" t="s">
        <v>217</v>
      </c>
      <c r="C526" t="s">
        <v>6</v>
      </c>
      <c r="D526" s="1">
        <v>42277</v>
      </c>
      <c r="E526" s="3">
        <f t="shared" si="69"/>
        <v>2015</v>
      </c>
      <c r="F526" s="3">
        <f t="shared" si="70"/>
        <v>9</v>
      </c>
      <c r="G526" s="3">
        <f t="shared" si="71"/>
        <v>30</v>
      </c>
      <c r="H526" s="2">
        <v>16249000000</v>
      </c>
      <c r="I526" s="2">
        <v>9241000000</v>
      </c>
      <c r="J526" s="2">
        <v>4065000000</v>
      </c>
      <c r="K526">
        <v>0</v>
      </c>
      <c r="L526">
        <v>0</v>
      </c>
      <c r="M526" t="s">
        <v>3</v>
      </c>
      <c r="N526" t="s">
        <v>154</v>
      </c>
      <c r="O526" s="6">
        <f t="shared" si="64"/>
        <v>4065000000</v>
      </c>
      <c r="P526" s="6">
        <f t="shared" si="65"/>
        <v>7008000000</v>
      </c>
      <c r="Q526" s="6">
        <f t="shared" si="66"/>
        <v>2943000000</v>
      </c>
      <c r="R526" s="9">
        <f t="shared" si="67"/>
        <v>0.43128807926641644</v>
      </c>
      <c r="S526" s="9">
        <f t="shared" si="68"/>
        <v>0.18111883808234353</v>
      </c>
    </row>
    <row r="527" spans="1:19" ht="17" hidden="1" x14ac:dyDescent="0.3">
      <c r="A527">
        <v>551</v>
      </c>
      <c r="B527" t="s">
        <v>217</v>
      </c>
      <c r="C527" t="s">
        <v>7</v>
      </c>
      <c r="D527" s="1">
        <v>42643</v>
      </c>
      <c r="E527" s="3">
        <f t="shared" si="69"/>
        <v>2016</v>
      </c>
      <c r="F527" s="3">
        <f t="shared" si="70"/>
        <v>9</v>
      </c>
      <c r="G527" s="3">
        <f t="shared" si="71"/>
        <v>30</v>
      </c>
      <c r="H527" s="2">
        <v>14522000000</v>
      </c>
      <c r="I527" s="2">
        <v>8260000000</v>
      </c>
      <c r="J527" s="2">
        <v>3758000000</v>
      </c>
      <c r="K527">
        <v>0</v>
      </c>
      <c r="L527">
        <v>0</v>
      </c>
      <c r="M527" t="s">
        <v>3</v>
      </c>
      <c r="N527" t="s">
        <v>154</v>
      </c>
      <c r="O527" s="6">
        <f t="shared" si="64"/>
        <v>3758000000</v>
      </c>
      <c r="P527" s="6">
        <f t="shared" si="65"/>
        <v>6262000000</v>
      </c>
      <c r="Q527" s="6">
        <f t="shared" si="66"/>
        <v>2504000000</v>
      </c>
      <c r="R527" s="9">
        <f t="shared" si="67"/>
        <v>0.43120782261396506</v>
      </c>
      <c r="S527" s="9">
        <f t="shared" si="68"/>
        <v>0.17242804021484645</v>
      </c>
    </row>
    <row r="528" spans="1:19" ht="17" hidden="1" x14ac:dyDescent="0.3">
      <c r="A528">
        <v>552</v>
      </c>
      <c r="B528" t="s">
        <v>218</v>
      </c>
      <c r="C528" t="s">
        <v>2</v>
      </c>
      <c r="D528" s="1">
        <v>41274</v>
      </c>
      <c r="E528" s="3">
        <f t="shared" si="69"/>
        <v>2012</v>
      </c>
      <c r="F528" s="3">
        <f t="shared" si="70"/>
        <v>12</v>
      </c>
      <c r="G528" s="3">
        <f t="shared" si="71"/>
        <v>31</v>
      </c>
      <c r="H528" s="2">
        <v>11682636000</v>
      </c>
      <c r="I528" s="2">
        <v>1699428000</v>
      </c>
      <c r="J528" s="2">
        <v>3862434000</v>
      </c>
      <c r="K528">
        <v>0</v>
      </c>
      <c r="L528" s="2">
        <v>3169703000</v>
      </c>
      <c r="M528" t="s">
        <v>73</v>
      </c>
      <c r="N528" t="s">
        <v>74</v>
      </c>
      <c r="O528" s="6">
        <f t="shared" si="64"/>
        <v>7032137000</v>
      </c>
      <c r="P528" s="6">
        <f t="shared" si="65"/>
        <v>9983208000</v>
      </c>
      <c r="Q528" s="6">
        <f t="shared" si="66"/>
        <v>2951071000</v>
      </c>
      <c r="R528" s="9">
        <f t="shared" si="67"/>
        <v>0.85453385691379924</v>
      </c>
      <c r="S528" s="9">
        <f t="shared" si="68"/>
        <v>0.25260317962487233</v>
      </c>
    </row>
    <row r="529" spans="1:19" ht="17" hidden="1" x14ac:dyDescent="0.3">
      <c r="A529">
        <v>553</v>
      </c>
      <c r="B529" t="s">
        <v>218</v>
      </c>
      <c r="C529" t="s">
        <v>5</v>
      </c>
      <c r="D529" s="1">
        <v>41639</v>
      </c>
      <c r="E529" s="3">
        <f t="shared" si="69"/>
        <v>2013</v>
      </c>
      <c r="F529" s="3">
        <f t="shared" si="70"/>
        <v>12</v>
      </c>
      <c r="G529" s="3">
        <f t="shared" si="71"/>
        <v>31</v>
      </c>
      <c r="H529" s="2">
        <v>14487118000</v>
      </c>
      <c r="I529" s="2">
        <v>2066893000</v>
      </c>
      <c r="J529" s="2">
        <v>4621096000</v>
      </c>
      <c r="K529">
        <v>0</v>
      </c>
      <c r="L529" s="2">
        <v>3600976000</v>
      </c>
      <c r="M529" t="s">
        <v>73</v>
      </c>
      <c r="N529" t="s">
        <v>74</v>
      </c>
      <c r="O529" s="6">
        <f t="shared" si="64"/>
        <v>8222072000</v>
      </c>
      <c r="P529" s="6">
        <f t="shared" si="65"/>
        <v>12420225000</v>
      </c>
      <c r="Q529" s="6">
        <f t="shared" si="66"/>
        <v>4198153000</v>
      </c>
      <c r="R529" s="9">
        <f t="shared" si="67"/>
        <v>0.85732890420303054</v>
      </c>
      <c r="S529" s="9">
        <f t="shared" si="68"/>
        <v>0.28978524230975411</v>
      </c>
    </row>
    <row r="530" spans="1:19" ht="17" hidden="1" x14ac:dyDescent="0.3">
      <c r="A530">
        <v>554</v>
      </c>
      <c r="B530" t="s">
        <v>218</v>
      </c>
      <c r="C530" t="s">
        <v>6</v>
      </c>
      <c r="D530" s="1">
        <v>42004</v>
      </c>
      <c r="E530" s="3">
        <f t="shared" si="69"/>
        <v>2014</v>
      </c>
      <c r="F530" s="3">
        <f t="shared" si="70"/>
        <v>12</v>
      </c>
      <c r="G530" s="3">
        <f t="shared" si="71"/>
        <v>31</v>
      </c>
      <c r="H530" s="2">
        <v>18035340000</v>
      </c>
      <c r="I530" s="2">
        <v>2534389000</v>
      </c>
      <c r="J530" s="2">
        <v>5285634000</v>
      </c>
      <c r="K530">
        <v>0</v>
      </c>
      <c r="L530" s="2">
        <v>3997041000</v>
      </c>
      <c r="M530" t="s">
        <v>73</v>
      </c>
      <c r="N530" t="s">
        <v>74</v>
      </c>
      <c r="O530" s="6">
        <f t="shared" si="64"/>
        <v>9282675000</v>
      </c>
      <c r="P530" s="6">
        <f t="shared" si="65"/>
        <v>15500951000</v>
      </c>
      <c r="Q530" s="6">
        <f t="shared" si="66"/>
        <v>6218276000</v>
      </c>
      <c r="R530" s="9">
        <f t="shared" si="67"/>
        <v>0.85947650557183841</v>
      </c>
      <c r="S530" s="9">
        <f t="shared" si="68"/>
        <v>0.34478285410754661</v>
      </c>
    </row>
    <row r="531" spans="1:19" ht="17" hidden="1" x14ac:dyDescent="0.3">
      <c r="A531">
        <v>555</v>
      </c>
      <c r="B531" t="s">
        <v>218</v>
      </c>
      <c r="C531" t="s">
        <v>7</v>
      </c>
      <c r="D531" s="1">
        <v>42369</v>
      </c>
      <c r="E531" s="3">
        <f t="shared" si="69"/>
        <v>2015</v>
      </c>
      <c r="F531" s="3">
        <f t="shared" si="70"/>
        <v>12</v>
      </c>
      <c r="G531" s="3">
        <f t="shared" si="71"/>
        <v>31</v>
      </c>
      <c r="H531" s="2">
        <v>8757428000</v>
      </c>
      <c r="I531" s="2">
        <v>2177757000</v>
      </c>
      <c r="J531" s="2">
        <v>3174320000</v>
      </c>
      <c r="K531">
        <v>0</v>
      </c>
      <c r="L531" s="2">
        <v>3313644000</v>
      </c>
      <c r="M531" t="s">
        <v>73</v>
      </c>
      <c r="N531" t="s">
        <v>74</v>
      </c>
      <c r="O531" s="6">
        <f t="shared" si="64"/>
        <v>6487964000</v>
      </c>
      <c r="P531" s="6">
        <f t="shared" si="65"/>
        <v>6579671000</v>
      </c>
      <c r="Q531" s="6">
        <f t="shared" si="66"/>
        <v>91707000</v>
      </c>
      <c r="R531" s="9">
        <f t="shared" si="67"/>
        <v>0.75132458982249128</v>
      </c>
      <c r="S531" s="9">
        <f t="shared" si="68"/>
        <v>1.0471910245793628E-2</v>
      </c>
    </row>
    <row r="532" spans="1:19" ht="17" hidden="1" x14ac:dyDescent="0.3">
      <c r="A532">
        <v>556</v>
      </c>
      <c r="B532" t="s">
        <v>219</v>
      </c>
      <c r="C532" t="s">
        <v>2</v>
      </c>
      <c r="D532" s="1">
        <v>41274</v>
      </c>
      <c r="E532" s="3">
        <f t="shared" si="69"/>
        <v>2012</v>
      </c>
      <c r="F532" s="3">
        <f t="shared" si="70"/>
        <v>12</v>
      </c>
      <c r="G532" s="3">
        <f t="shared" si="71"/>
        <v>31</v>
      </c>
      <c r="H532" s="2">
        <v>1887376000</v>
      </c>
      <c r="I532" s="2">
        <v>944617000</v>
      </c>
      <c r="J532" s="2">
        <v>531180000</v>
      </c>
      <c r="K532">
        <v>0</v>
      </c>
      <c r="L532">
        <v>0</v>
      </c>
      <c r="M532" t="s">
        <v>42</v>
      </c>
      <c r="N532" t="s">
        <v>43</v>
      </c>
      <c r="O532" s="6">
        <f t="shared" si="64"/>
        <v>531180000</v>
      </c>
      <c r="P532" s="6">
        <f t="shared" si="65"/>
        <v>942759000</v>
      </c>
      <c r="Q532" s="6">
        <f t="shared" si="66"/>
        <v>411579000</v>
      </c>
      <c r="R532" s="9">
        <f t="shared" si="67"/>
        <v>0.49950778223311099</v>
      </c>
      <c r="S532" s="9">
        <f t="shared" si="68"/>
        <v>0.21806942548808506</v>
      </c>
    </row>
    <row r="533" spans="1:19" ht="17" hidden="1" x14ac:dyDescent="0.3">
      <c r="A533">
        <v>557</v>
      </c>
      <c r="B533" t="s">
        <v>219</v>
      </c>
      <c r="C533" t="s">
        <v>5</v>
      </c>
      <c r="D533" s="1">
        <v>41639</v>
      </c>
      <c r="E533" s="3">
        <f t="shared" si="69"/>
        <v>2013</v>
      </c>
      <c r="F533" s="3">
        <f t="shared" si="70"/>
        <v>12</v>
      </c>
      <c r="G533" s="3">
        <f t="shared" si="71"/>
        <v>31</v>
      </c>
      <c r="H533" s="2">
        <v>2152766000</v>
      </c>
      <c r="I533" s="2">
        <v>1064403000</v>
      </c>
      <c r="J533" s="2">
        <v>621413000</v>
      </c>
      <c r="K533">
        <v>0</v>
      </c>
      <c r="L533">
        <v>0</v>
      </c>
      <c r="M533" t="s">
        <v>42</v>
      </c>
      <c r="N533" t="s">
        <v>43</v>
      </c>
      <c r="O533" s="6">
        <f t="shared" si="64"/>
        <v>621413000</v>
      </c>
      <c r="P533" s="6">
        <f t="shared" si="65"/>
        <v>1088363000</v>
      </c>
      <c r="Q533" s="6">
        <f t="shared" si="66"/>
        <v>466950000</v>
      </c>
      <c r="R533" s="9">
        <f t="shared" si="67"/>
        <v>0.505564933671379</v>
      </c>
      <c r="S533" s="9">
        <f t="shared" si="68"/>
        <v>0.2169069931427754</v>
      </c>
    </row>
    <row r="534" spans="1:19" ht="17" hidden="1" x14ac:dyDescent="0.3">
      <c r="A534">
        <v>558</v>
      </c>
      <c r="B534" t="s">
        <v>219</v>
      </c>
      <c r="C534" t="s">
        <v>6</v>
      </c>
      <c r="D534" s="1">
        <v>42004</v>
      </c>
      <c r="E534" s="3">
        <f t="shared" si="69"/>
        <v>2014</v>
      </c>
      <c r="F534" s="3">
        <f t="shared" si="70"/>
        <v>12</v>
      </c>
      <c r="G534" s="3">
        <f t="shared" si="71"/>
        <v>31</v>
      </c>
      <c r="H534" s="2">
        <v>2443776000</v>
      </c>
      <c r="I534" s="2">
        <v>1197885000</v>
      </c>
      <c r="J534" s="2">
        <v>734119000</v>
      </c>
      <c r="K534">
        <v>0</v>
      </c>
      <c r="L534">
        <v>0</v>
      </c>
      <c r="M534" t="s">
        <v>42</v>
      </c>
      <c r="N534" t="s">
        <v>43</v>
      </c>
      <c r="O534" s="6">
        <f t="shared" si="64"/>
        <v>734119000</v>
      </c>
      <c r="P534" s="6">
        <f t="shared" si="65"/>
        <v>1245891000</v>
      </c>
      <c r="Q534" s="6">
        <f t="shared" si="66"/>
        <v>511772000</v>
      </c>
      <c r="R534" s="9">
        <f t="shared" si="67"/>
        <v>0.50982209498742925</v>
      </c>
      <c r="S534" s="9">
        <f t="shared" si="68"/>
        <v>0.20941853917871359</v>
      </c>
    </row>
    <row r="535" spans="1:19" ht="17" hidden="1" x14ac:dyDescent="0.3">
      <c r="A535">
        <v>559</v>
      </c>
      <c r="B535" t="s">
        <v>219</v>
      </c>
      <c r="C535" t="s">
        <v>7</v>
      </c>
      <c r="D535" s="1">
        <v>42369</v>
      </c>
      <c r="E535" s="3">
        <f t="shared" si="69"/>
        <v>2015</v>
      </c>
      <c r="F535" s="3">
        <f t="shared" si="70"/>
        <v>12</v>
      </c>
      <c r="G535" s="3">
        <f t="shared" si="71"/>
        <v>31</v>
      </c>
      <c r="H535" s="2">
        <v>2725867000</v>
      </c>
      <c r="I535" s="2">
        <v>1291506000</v>
      </c>
      <c r="J535" s="2">
        <v>825296000</v>
      </c>
      <c r="K535">
        <v>0</v>
      </c>
      <c r="L535">
        <v>0</v>
      </c>
      <c r="M535" t="s">
        <v>42</v>
      </c>
      <c r="N535" t="s">
        <v>43</v>
      </c>
      <c r="O535" s="6">
        <f t="shared" si="64"/>
        <v>825296000</v>
      </c>
      <c r="P535" s="6">
        <f t="shared" si="65"/>
        <v>1434361000</v>
      </c>
      <c r="Q535" s="6">
        <f t="shared" si="66"/>
        <v>609065000</v>
      </c>
      <c r="R535" s="9">
        <f t="shared" si="67"/>
        <v>0.52620358953683355</v>
      </c>
      <c r="S535" s="9">
        <f t="shared" si="68"/>
        <v>0.22343900124254046</v>
      </c>
    </row>
    <row r="536" spans="1:19" ht="17" hidden="1" x14ac:dyDescent="0.3">
      <c r="A536">
        <v>560</v>
      </c>
      <c r="B536" t="s">
        <v>220</v>
      </c>
      <c r="C536" t="s">
        <v>2</v>
      </c>
      <c r="D536" s="1">
        <v>41274</v>
      </c>
      <c r="E536" s="3">
        <f t="shared" si="69"/>
        <v>2012</v>
      </c>
      <c r="F536" s="3">
        <f t="shared" si="70"/>
        <v>12</v>
      </c>
      <c r="G536" s="3">
        <f t="shared" si="71"/>
        <v>31</v>
      </c>
      <c r="H536" s="2">
        <v>1747502000</v>
      </c>
      <c r="I536" s="2">
        <v>625507000</v>
      </c>
      <c r="J536" s="2">
        <v>47233000</v>
      </c>
      <c r="K536">
        <v>0</v>
      </c>
      <c r="L536" s="2">
        <v>560669000</v>
      </c>
      <c r="M536" t="s">
        <v>42</v>
      </c>
      <c r="N536" t="s">
        <v>43</v>
      </c>
      <c r="O536" s="6">
        <f t="shared" si="64"/>
        <v>607902000</v>
      </c>
      <c r="P536" s="6">
        <f t="shared" si="65"/>
        <v>1121995000</v>
      </c>
      <c r="Q536" s="6">
        <f t="shared" si="66"/>
        <v>514093000</v>
      </c>
      <c r="R536" s="9">
        <f t="shared" si="67"/>
        <v>0.64205648977798024</v>
      </c>
      <c r="S536" s="9">
        <f t="shared" si="68"/>
        <v>0.29418736001446638</v>
      </c>
    </row>
    <row r="537" spans="1:19" ht="17" hidden="1" x14ac:dyDescent="0.3">
      <c r="A537">
        <v>561</v>
      </c>
      <c r="B537" t="s">
        <v>220</v>
      </c>
      <c r="C537" t="s">
        <v>5</v>
      </c>
      <c r="D537" s="1">
        <v>41639</v>
      </c>
      <c r="E537" s="3">
        <f t="shared" si="69"/>
        <v>2013</v>
      </c>
      <c r="F537" s="3">
        <f t="shared" si="70"/>
        <v>12</v>
      </c>
      <c r="G537" s="3">
        <f t="shared" si="71"/>
        <v>31</v>
      </c>
      <c r="H537" s="2">
        <v>2387702000</v>
      </c>
      <c r="I537" s="2">
        <v>834228000</v>
      </c>
      <c r="J537" s="2">
        <v>62179000</v>
      </c>
      <c r="K537">
        <v>0</v>
      </c>
      <c r="L537" s="2">
        <v>978973000</v>
      </c>
      <c r="M537" t="s">
        <v>42</v>
      </c>
      <c r="N537" t="s">
        <v>43</v>
      </c>
      <c r="O537" s="6">
        <f t="shared" si="64"/>
        <v>1041152000</v>
      </c>
      <c r="P537" s="6">
        <f t="shared" si="65"/>
        <v>1553474000</v>
      </c>
      <c r="Q537" s="6">
        <f t="shared" si="66"/>
        <v>512322000</v>
      </c>
      <c r="R537" s="9">
        <f t="shared" si="67"/>
        <v>0.65061469144809525</v>
      </c>
      <c r="S537" s="9">
        <f t="shared" si="68"/>
        <v>0.21456697695106006</v>
      </c>
    </row>
    <row r="538" spans="1:19" ht="17" hidden="1" x14ac:dyDescent="0.3">
      <c r="A538">
        <v>562</v>
      </c>
      <c r="B538" t="s">
        <v>220</v>
      </c>
      <c r="C538" t="s">
        <v>6</v>
      </c>
      <c r="D538" s="1">
        <v>42004</v>
      </c>
      <c r="E538" s="3">
        <f t="shared" si="69"/>
        <v>2014</v>
      </c>
      <c r="F538" s="3">
        <f t="shared" si="70"/>
        <v>12</v>
      </c>
      <c r="G538" s="3">
        <f t="shared" si="71"/>
        <v>31</v>
      </c>
      <c r="H538" s="2">
        <v>2614748000</v>
      </c>
      <c r="I538" s="2">
        <v>883564000</v>
      </c>
      <c r="J538" s="2">
        <v>50948000</v>
      </c>
      <c r="K538">
        <v>0</v>
      </c>
      <c r="L538" s="2">
        <v>758861000</v>
      </c>
      <c r="M538" t="s">
        <v>42</v>
      </c>
      <c r="N538" t="s">
        <v>43</v>
      </c>
      <c r="O538" s="6">
        <f t="shared" si="64"/>
        <v>809809000</v>
      </c>
      <c r="P538" s="6">
        <f t="shared" si="65"/>
        <v>1731184000</v>
      </c>
      <c r="Q538" s="6">
        <f t="shared" si="66"/>
        <v>921375000</v>
      </c>
      <c r="R538" s="9">
        <f t="shared" si="67"/>
        <v>0.66208445326280008</v>
      </c>
      <c r="S538" s="9">
        <f t="shared" si="68"/>
        <v>0.35237621369248584</v>
      </c>
    </row>
    <row r="539" spans="1:19" ht="17" hidden="1" x14ac:dyDescent="0.3">
      <c r="A539">
        <v>563</v>
      </c>
      <c r="B539" t="s">
        <v>220</v>
      </c>
      <c r="C539" t="s">
        <v>7</v>
      </c>
      <c r="D539" s="1">
        <v>42369</v>
      </c>
      <c r="E539" s="3">
        <f t="shared" si="69"/>
        <v>2015</v>
      </c>
      <c r="F539" s="3">
        <f t="shared" si="70"/>
        <v>12</v>
      </c>
      <c r="G539" s="3">
        <f t="shared" si="71"/>
        <v>31</v>
      </c>
      <c r="H539" s="2">
        <v>2744965000</v>
      </c>
      <c r="I539" s="2">
        <v>905168000</v>
      </c>
      <c r="J539" s="2">
        <v>65082000</v>
      </c>
      <c r="K539">
        <v>0</v>
      </c>
      <c r="L539" s="2">
        <v>765895000</v>
      </c>
      <c r="M539" t="s">
        <v>42</v>
      </c>
      <c r="N539" t="s">
        <v>43</v>
      </c>
      <c r="O539" s="6">
        <f t="shared" si="64"/>
        <v>830977000</v>
      </c>
      <c r="P539" s="6">
        <f t="shared" si="65"/>
        <v>1839797000</v>
      </c>
      <c r="Q539" s="6">
        <f t="shared" si="66"/>
        <v>1008820000</v>
      </c>
      <c r="R539" s="9">
        <f t="shared" si="67"/>
        <v>0.67024424719440867</v>
      </c>
      <c r="S539" s="9">
        <f t="shared" si="68"/>
        <v>0.36751652571162108</v>
      </c>
    </row>
    <row r="540" spans="1:19" ht="17" hidden="1" x14ac:dyDescent="0.3">
      <c r="A540">
        <v>564</v>
      </c>
      <c r="B540" t="s">
        <v>221</v>
      </c>
      <c r="C540" t="s">
        <v>2</v>
      </c>
      <c r="D540" s="1">
        <v>41639</v>
      </c>
      <c r="E540" s="3">
        <f t="shared" si="69"/>
        <v>2013</v>
      </c>
      <c r="F540" s="3">
        <f t="shared" si="70"/>
        <v>12</v>
      </c>
      <c r="G540" s="3">
        <f t="shared" si="71"/>
        <v>31</v>
      </c>
      <c r="H540" s="2">
        <v>1859177000</v>
      </c>
      <c r="I540" s="2">
        <v>354561000</v>
      </c>
      <c r="J540" s="2">
        <v>200849000</v>
      </c>
      <c r="K540">
        <v>0</v>
      </c>
      <c r="L540" s="2">
        <v>653132000</v>
      </c>
      <c r="M540" t="s">
        <v>73</v>
      </c>
      <c r="N540" t="s">
        <v>74</v>
      </c>
      <c r="O540" s="6">
        <f t="shared" si="64"/>
        <v>853981000</v>
      </c>
      <c r="P540" s="6">
        <f t="shared" si="65"/>
        <v>1504616000</v>
      </c>
      <c r="Q540" s="6">
        <f t="shared" si="66"/>
        <v>650635000</v>
      </c>
      <c r="R540" s="9">
        <f t="shared" si="67"/>
        <v>0.8092914230328796</v>
      </c>
      <c r="S540" s="9">
        <f t="shared" si="68"/>
        <v>0.34995861071861367</v>
      </c>
    </row>
    <row r="541" spans="1:19" ht="17" hidden="1" x14ac:dyDescent="0.3">
      <c r="A541">
        <v>565</v>
      </c>
      <c r="B541" t="s">
        <v>221</v>
      </c>
      <c r="C541" t="s">
        <v>5</v>
      </c>
      <c r="D541" s="1">
        <v>42004</v>
      </c>
      <c r="E541" s="3">
        <f t="shared" si="69"/>
        <v>2014</v>
      </c>
      <c r="F541" s="3">
        <f t="shared" si="70"/>
        <v>12</v>
      </c>
      <c r="G541" s="3">
        <f t="shared" si="71"/>
        <v>31</v>
      </c>
      <c r="H541" s="2">
        <v>2388768000</v>
      </c>
      <c r="I541" s="2">
        <v>443974000</v>
      </c>
      <c r="J541" s="2">
        <v>238134000</v>
      </c>
      <c r="K541">
        <v>0</v>
      </c>
      <c r="L541" s="2">
        <v>679298000</v>
      </c>
      <c r="M541" t="s">
        <v>73</v>
      </c>
      <c r="N541" t="s">
        <v>74</v>
      </c>
      <c r="O541" s="6">
        <f t="shared" si="64"/>
        <v>917432000</v>
      </c>
      <c r="P541" s="6">
        <f t="shared" si="65"/>
        <v>1944794000</v>
      </c>
      <c r="Q541" s="6">
        <f t="shared" si="66"/>
        <v>1027362000</v>
      </c>
      <c r="R541" s="9">
        <f t="shared" si="67"/>
        <v>0.81414101327546251</v>
      </c>
      <c r="S541" s="9">
        <f t="shared" si="68"/>
        <v>0.43008027569023027</v>
      </c>
    </row>
    <row r="542" spans="1:19" ht="17" hidden="1" x14ac:dyDescent="0.3">
      <c r="A542">
        <v>566</v>
      </c>
      <c r="B542" t="s">
        <v>221</v>
      </c>
      <c r="C542" t="s">
        <v>6</v>
      </c>
      <c r="D542" s="1">
        <v>42369</v>
      </c>
      <c r="E542" s="3">
        <f t="shared" si="69"/>
        <v>2015</v>
      </c>
      <c r="F542" s="3">
        <f t="shared" si="70"/>
        <v>12</v>
      </c>
      <c r="G542" s="3">
        <f t="shared" si="71"/>
        <v>31</v>
      </c>
      <c r="H542" s="2">
        <v>1954000000</v>
      </c>
      <c r="I542" s="2">
        <v>523043000</v>
      </c>
      <c r="J542" s="2">
        <v>249925000</v>
      </c>
      <c r="K542">
        <v>0</v>
      </c>
      <c r="L542" s="2">
        <v>819216000</v>
      </c>
      <c r="M542" t="s">
        <v>73</v>
      </c>
      <c r="N542" t="s">
        <v>74</v>
      </c>
      <c r="O542" s="6">
        <f t="shared" si="64"/>
        <v>1069141000</v>
      </c>
      <c r="P542" s="6">
        <f t="shared" si="65"/>
        <v>1430957000</v>
      </c>
      <c r="Q542" s="6">
        <f t="shared" si="66"/>
        <v>361816000</v>
      </c>
      <c r="R542" s="9">
        <f t="shared" si="67"/>
        <v>0.73232190378710338</v>
      </c>
      <c r="S542" s="9">
        <f t="shared" si="68"/>
        <v>0.18516683725690891</v>
      </c>
    </row>
    <row r="543" spans="1:19" ht="17" hidden="1" x14ac:dyDescent="0.3">
      <c r="A543">
        <v>567</v>
      </c>
      <c r="B543" t="s">
        <v>221</v>
      </c>
      <c r="C543" t="s">
        <v>7</v>
      </c>
      <c r="D543" s="1">
        <v>42735</v>
      </c>
      <c r="E543" s="3">
        <f t="shared" si="69"/>
        <v>2016</v>
      </c>
      <c r="F543" s="3">
        <f t="shared" si="70"/>
        <v>12</v>
      </c>
      <c r="G543" s="3">
        <f t="shared" si="71"/>
        <v>31</v>
      </c>
      <c r="H543" s="2">
        <v>1857339000</v>
      </c>
      <c r="I543" s="2">
        <v>613909000</v>
      </c>
      <c r="J543" s="2">
        <v>272747000</v>
      </c>
      <c r="K543">
        <v>0</v>
      </c>
      <c r="L543" s="2">
        <v>927920000</v>
      </c>
      <c r="M543" t="s">
        <v>73</v>
      </c>
      <c r="N543" t="s">
        <v>74</v>
      </c>
      <c r="O543" s="6">
        <f t="shared" si="64"/>
        <v>1200667000</v>
      </c>
      <c r="P543" s="6">
        <f t="shared" si="65"/>
        <v>1243430000</v>
      </c>
      <c r="Q543" s="6">
        <f t="shared" si="66"/>
        <v>42763000</v>
      </c>
      <c r="R543" s="9">
        <f t="shared" si="67"/>
        <v>0.66946852459351791</v>
      </c>
      <c r="S543" s="9">
        <f t="shared" si="68"/>
        <v>2.3023799101833321E-2</v>
      </c>
    </row>
    <row r="544" spans="1:19" ht="17" hidden="1" x14ac:dyDescent="0.3">
      <c r="A544">
        <v>568</v>
      </c>
      <c r="B544" t="s">
        <v>222</v>
      </c>
      <c r="C544" t="s">
        <v>2</v>
      </c>
      <c r="D544" s="1">
        <v>41274</v>
      </c>
      <c r="E544" s="3">
        <f t="shared" si="69"/>
        <v>2012</v>
      </c>
      <c r="F544" s="3">
        <f t="shared" si="70"/>
        <v>12</v>
      </c>
      <c r="G544" s="3">
        <f t="shared" si="71"/>
        <v>31</v>
      </c>
      <c r="H544" s="2">
        <v>6273787000</v>
      </c>
      <c r="I544" s="2">
        <v>3667434000</v>
      </c>
      <c r="J544" s="2">
        <v>747356000</v>
      </c>
      <c r="K544">
        <v>0</v>
      </c>
      <c r="L544" s="2">
        <v>740791000</v>
      </c>
      <c r="M544" t="s">
        <v>32</v>
      </c>
      <c r="N544" t="s">
        <v>33</v>
      </c>
      <c r="O544" s="6">
        <f t="shared" si="64"/>
        <v>1488147000</v>
      </c>
      <c r="P544" s="6">
        <f t="shared" si="65"/>
        <v>2606353000</v>
      </c>
      <c r="Q544" s="6">
        <f t="shared" si="66"/>
        <v>1118206000</v>
      </c>
      <c r="R544" s="9">
        <f t="shared" si="67"/>
        <v>0.41543536623095434</v>
      </c>
      <c r="S544" s="9">
        <f t="shared" si="68"/>
        <v>0.17823461332047136</v>
      </c>
    </row>
    <row r="545" spans="1:19" ht="17" hidden="1" x14ac:dyDescent="0.3">
      <c r="A545">
        <v>569</v>
      </c>
      <c r="B545" t="s">
        <v>222</v>
      </c>
      <c r="C545" t="s">
        <v>5</v>
      </c>
      <c r="D545" s="1">
        <v>41639</v>
      </c>
      <c r="E545" s="3">
        <f t="shared" si="69"/>
        <v>2013</v>
      </c>
      <c r="F545" s="3">
        <f t="shared" si="70"/>
        <v>12</v>
      </c>
      <c r="G545" s="3">
        <f t="shared" si="71"/>
        <v>31</v>
      </c>
      <c r="H545" s="2">
        <v>7301204000</v>
      </c>
      <c r="I545" s="2">
        <v>3997940000</v>
      </c>
      <c r="J545" s="2">
        <v>914149000</v>
      </c>
      <c r="K545">
        <v>0</v>
      </c>
      <c r="L545" s="2">
        <v>859680000</v>
      </c>
      <c r="M545" t="s">
        <v>32</v>
      </c>
      <c r="N545" t="s">
        <v>33</v>
      </c>
      <c r="O545" s="6">
        <f t="shared" si="64"/>
        <v>1773829000</v>
      </c>
      <c r="P545" s="6">
        <f t="shared" si="65"/>
        <v>3303264000</v>
      </c>
      <c r="Q545" s="6">
        <f t="shared" si="66"/>
        <v>1529435000</v>
      </c>
      <c r="R545" s="9">
        <f t="shared" si="67"/>
        <v>0.4524272982921721</v>
      </c>
      <c r="S545" s="9">
        <f t="shared" si="68"/>
        <v>0.20947709446277626</v>
      </c>
    </row>
    <row r="546" spans="1:19" ht="17" hidden="1" x14ac:dyDescent="0.3">
      <c r="A546">
        <v>570</v>
      </c>
      <c r="B546" t="s">
        <v>222</v>
      </c>
      <c r="C546" t="s">
        <v>6</v>
      </c>
      <c r="D546" s="1">
        <v>42004</v>
      </c>
      <c r="E546" s="3">
        <f t="shared" si="69"/>
        <v>2014</v>
      </c>
      <c r="F546" s="3">
        <f t="shared" si="70"/>
        <v>12</v>
      </c>
      <c r="G546" s="3">
        <f t="shared" si="71"/>
        <v>31</v>
      </c>
      <c r="H546" s="2">
        <v>7741856000</v>
      </c>
      <c r="I546" s="2">
        <v>4449139000</v>
      </c>
      <c r="J546" s="2">
        <v>1034507000</v>
      </c>
      <c r="K546">
        <v>0</v>
      </c>
      <c r="L546" s="2">
        <v>625361000</v>
      </c>
      <c r="M546" t="s">
        <v>32</v>
      </c>
      <c r="N546" t="s">
        <v>33</v>
      </c>
      <c r="O546" s="6">
        <f t="shared" si="64"/>
        <v>1659868000</v>
      </c>
      <c r="P546" s="6">
        <f t="shared" si="65"/>
        <v>3292717000</v>
      </c>
      <c r="Q546" s="6">
        <f t="shared" si="66"/>
        <v>1632849000</v>
      </c>
      <c r="R546" s="9">
        <f t="shared" si="67"/>
        <v>0.42531364572009611</v>
      </c>
      <c r="S546" s="9">
        <f t="shared" si="68"/>
        <v>0.2109118278614327</v>
      </c>
    </row>
    <row r="547" spans="1:19" ht="17" hidden="1" x14ac:dyDescent="0.3">
      <c r="A547">
        <v>571</v>
      </c>
      <c r="B547" t="s">
        <v>222</v>
      </c>
      <c r="C547" t="s">
        <v>7</v>
      </c>
      <c r="D547" s="1">
        <v>42369</v>
      </c>
      <c r="E547" s="3">
        <f t="shared" si="69"/>
        <v>2015</v>
      </c>
      <c r="F547" s="3">
        <f t="shared" si="70"/>
        <v>12</v>
      </c>
      <c r="G547" s="3">
        <f t="shared" si="71"/>
        <v>31</v>
      </c>
      <c r="H547" s="2">
        <v>7954827000</v>
      </c>
      <c r="I547" s="2">
        <v>4416194000</v>
      </c>
      <c r="J547" s="2">
        <v>1086274000</v>
      </c>
      <c r="K547">
        <v>0</v>
      </c>
      <c r="L547" s="2">
        <v>688195000</v>
      </c>
      <c r="M547" t="s">
        <v>32</v>
      </c>
      <c r="N547" t="s">
        <v>33</v>
      </c>
      <c r="O547" s="6">
        <f t="shared" si="64"/>
        <v>1774469000</v>
      </c>
      <c r="P547" s="6">
        <f t="shared" si="65"/>
        <v>3538633000</v>
      </c>
      <c r="Q547" s="6">
        <f t="shared" si="66"/>
        <v>1764164000</v>
      </c>
      <c r="R547" s="9">
        <f t="shared" si="67"/>
        <v>0.4448409751714274</v>
      </c>
      <c r="S547" s="9">
        <f t="shared" si="68"/>
        <v>0.22177276765415516</v>
      </c>
    </row>
    <row r="548" spans="1:19" ht="17" hidden="1" x14ac:dyDescent="0.3">
      <c r="A548">
        <v>572</v>
      </c>
      <c r="B548" t="s">
        <v>223</v>
      </c>
      <c r="C548" t="s">
        <v>2</v>
      </c>
      <c r="D548" s="1">
        <v>41274</v>
      </c>
      <c r="E548" s="3">
        <f t="shared" si="69"/>
        <v>2012</v>
      </c>
      <c r="F548" s="3">
        <f t="shared" si="70"/>
        <v>12</v>
      </c>
      <c r="G548" s="3">
        <f t="shared" si="71"/>
        <v>31</v>
      </c>
      <c r="H548" s="2">
        <v>535153000</v>
      </c>
      <c r="I548" s="2">
        <v>172167000</v>
      </c>
      <c r="J548" s="2">
        <v>24573000</v>
      </c>
      <c r="K548">
        <v>0</v>
      </c>
      <c r="L548" s="2">
        <v>169173000</v>
      </c>
      <c r="M548" t="s">
        <v>42</v>
      </c>
      <c r="N548" t="s">
        <v>224</v>
      </c>
      <c r="O548" s="6">
        <f t="shared" si="64"/>
        <v>193746000</v>
      </c>
      <c r="P548" s="6">
        <f t="shared" si="65"/>
        <v>362986000</v>
      </c>
      <c r="Q548" s="6">
        <f t="shared" si="66"/>
        <v>169240000</v>
      </c>
      <c r="R548" s="9">
        <f t="shared" si="67"/>
        <v>0.6782845279761115</v>
      </c>
      <c r="S548" s="9">
        <f t="shared" si="68"/>
        <v>0.31624600815094001</v>
      </c>
    </row>
    <row r="549" spans="1:19" ht="17" hidden="1" x14ac:dyDescent="0.3">
      <c r="A549">
        <v>573</v>
      </c>
      <c r="B549" t="s">
        <v>223</v>
      </c>
      <c r="C549" t="s">
        <v>5</v>
      </c>
      <c r="D549" s="1">
        <v>41639</v>
      </c>
      <c r="E549" s="3">
        <f t="shared" si="69"/>
        <v>2013</v>
      </c>
      <c r="F549" s="3">
        <f t="shared" si="70"/>
        <v>12</v>
      </c>
      <c r="G549" s="3">
        <f t="shared" si="71"/>
        <v>31</v>
      </c>
      <c r="H549" s="2">
        <v>610590000</v>
      </c>
      <c r="I549" s="2">
        <v>197336000</v>
      </c>
      <c r="J549" s="2">
        <v>26684000</v>
      </c>
      <c r="K549">
        <v>0</v>
      </c>
      <c r="L549" s="2">
        <v>192420000</v>
      </c>
      <c r="M549" t="s">
        <v>42</v>
      </c>
      <c r="N549" t="s">
        <v>224</v>
      </c>
      <c r="O549" s="6">
        <f t="shared" si="64"/>
        <v>219104000</v>
      </c>
      <c r="P549" s="6">
        <f t="shared" si="65"/>
        <v>413254000</v>
      </c>
      <c r="Q549" s="6">
        <f t="shared" si="66"/>
        <v>194150000</v>
      </c>
      <c r="R549" s="9">
        <f t="shared" si="67"/>
        <v>0.67681095334021191</v>
      </c>
      <c r="S549" s="9">
        <f t="shared" si="68"/>
        <v>0.31797114266529097</v>
      </c>
    </row>
    <row r="550" spans="1:19" ht="17" hidden="1" x14ac:dyDescent="0.3">
      <c r="A550">
        <v>574</v>
      </c>
      <c r="B550" t="s">
        <v>223</v>
      </c>
      <c r="C550" t="s">
        <v>6</v>
      </c>
      <c r="D550" s="1">
        <v>42004</v>
      </c>
      <c r="E550" s="3">
        <f t="shared" si="69"/>
        <v>2014</v>
      </c>
      <c r="F550" s="3">
        <f t="shared" si="70"/>
        <v>12</v>
      </c>
      <c r="G550" s="3">
        <f t="shared" si="71"/>
        <v>31</v>
      </c>
      <c r="H550" s="2">
        <v>970938000</v>
      </c>
      <c r="I550" s="2">
        <v>312546000</v>
      </c>
      <c r="J550" s="2">
        <v>40878000</v>
      </c>
      <c r="K550">
        <v>0</v>
      </c>
      <c r="L550" s="2">
        <v>360592000</v>
      </c>
      <c r="M550" t="s">
        <v>42</v>
      </c>
      <c r="N550" t="s">
        <v>224</v>
      </c>
      <c r="O550" s="6">
        <f t="shared" si="64"/>
        <v>401470000</v>
      </c>
      <c r="P550" s="6">
        <f t="shared" si="65"/>
        <v>658392000</v>
      </c>
      <c r="Q550" s="6">
        <f t="shared" si="66"/>
        <v>256922000</v>
      </c>
      <c r="R550" s="9">
        <f t="shared" si="67"/>
        <v>0.67809891053805704</v>
      </c>
      <c r="S550" s="9">
        <f t="shared" si="68"/>
        <v>0.2646121585518334</v>
      </c>
    </row>
    <row r="551" spans="1:19" ht="17" hidden="1" x14ac:dyDescent="0.3">
      <c r="A551">
        <v>575</v>
      </c>
      <c r="B551" t="s">
        <v>223</v>
      </c>
      <c r="C551" t="s">
        <v>7</v>
      </c>
      <c r="D551" s="1">
        <v>42369</v>
      </c>
      <c r="E551" s="3">
        <f t="shared" si="69"/>
        <v>2015</v>
      </c>
      <c r="F551" s="3">
        <f t="shared" si="70"/>
        <v>12</v>
      </c>
      <c r="G551" s="3">
        <f t="shared" si="71"/>
        <v>31</v>
      </c>
      <c r="H551" s="2">
        <v>1194407000</v>
      </c>
      <c r="I551" s="2">
        <v>363508000</v>
      </c>
      <c r="J551" s="2">
        <v>40090000</v>
      </c>
      <c r="K551">
        <v>0</v>
      </c>
      <c r="L551" s="2">
        <v>453423000</v>
      </c>
      <c r="M551" t="s">
        <v>42</v>
      </c>
      <c r="N551" t="s">
        <v>224</v>
      </c>
      <c r="O551" s="6">
        <f t="shared" si="64"/>
        <v>493513000</v>
      </c>
      <c r="P551" s="6">
        <f t="shared" si="65"/>
        <v>830899000</v>
      </c>
      <c r="Q551" s="6">
        <f t="shared" si="66"/>
        <v>337386000</v>
      </c>
      <c r="R551" s="9">
        <f t="shared" si="67"/>
        <v>0.69565818016806669</v>
      </c>
      <c r="S551" s="9">
        <f t="shared" si="68"/>
        <v>0.28247155282914449</v>
      </c>
    </row>
    <row r="552" spans="1:19" ht="17" hidden="1" x14ac:dyDescent="0.3">
      <c r="A552">
        <v>576</v>
      </c>
      <c r="B552" t="s">
        <v>225</v>
      </c>
      <c r="C552" t="s">
        <v>2</v>
      </c>
      <c r="D552" s="1">
        <v>41274</v>
      </c>
      <c r="E552" s="3">
        <f t="shared" si="69"/>
        <v>2012</v>
      </c>
      <c r="F552" s="3">
        <f t="shared" si="70"/>
        <v>12</v>
      </c>
      <c r="G552" s="3">
        <f t="shared" si="71"/>
        <v>31</v>
      </c>
      <c r="H552" s="2">
        <v>1365000000</v>
      </c>
      <c r="I552">
        <v>0</v>
      </c>
      <c r="J552" s="2">
        <v>921000000</v>
      </c>
      <c r="K552">
        <v>0</v>
      </c>
      <c r="L552" s="2">
        <v>471000000</v>
      </c>
      <c r="M552" t="s">
        <v>37</v>
      </c>
      <c r="N552" t="s">
        <v>226</v>
      </c>
      <c r="O552" s="6">
        <f t="shared" si="64"/>
        <v>1392000000</v>
      </c>
      <c r="P552" s="6">
        <f t="shared" si="65"/>
        <v>1365000000</v>
      </c>
      <c r="Q552" s="6">
        <f t="shared" si="66"/>
        <v>-27000000</v>
      </c>
      <c r="R552" s="9">
        <f t="shared" si="67"/>
        <v>1</v>
      </c>
      <c r="S552" s="9">
        <f t="shared" si="68"/>
        <v>-1.9780219780219779E-2</v>
      </c>
    </row>
    <row r="553" spans="1:19" ht="17" hidden="1" x14ac:dyDescent="0.3">
      <c r="A553">
        <v>577</v>
      </c>
      <c r="B553" t="s">
        <v>225</v>
      </c>
      <c r="C553" t="s">
        <v>5</v>
      </c>
      <c r="D553" s="1">
        <v>41639</v>
      </c>
      <c r="E553" s="3">
        <f t="shared" si="69"/>
        <v>2013</v>
      </c>
      <c r="F553" s="3">
        <f t="shared" si="70"/>
        <v>12</v>
      </c>
      <c r="G553" s="3">
        <f t="shared" si="71"/>
        <v>31</v>
      </c>
      <c r="H553" s="2">
        <v>1466000000</v>
      </c>
      <c r="I553">
        <v>0</v>
      </c>
      <c r="J553" s="2">
        <v>888000000</v>
      </c>
      <c r="K553">
        <v>0</v>
      </c>
      <c r="L553" s="2">
        <v>256000000</v>
      </c>
      <c r="M553" t="s">
        <v>37</v>
      </c>
      <c r="N553" t="s">
        <v>226</v>
      </c>
      <c r="O553" s="6">
        <f t="shared" si="64"/>
        <v>1144000000</v>
      </c>
      <c r="P553" s="6">
        <f t="shared" si="65"/>
        <v>1466000000</v>
      </c>
      <c r="Q553" s="6">
        <f t="shared" si="66"/>
        <v>322000000</v>
      </c>
      <c r="R553" s="9">
        <f t="shared" si="67"/>
        <v>1</v>
      </c>
      <c r="S553" s="9">
        <f t="shared" si="68"/>
        <v>0.21964529331514324</v>
      </c>
    </row>
    <row r="554" spans="1:19" ht="17" hidden="1" x14ac:dyDescent="0.3">
      <c r="A554">
        <v>578</v>
      </c>
      <c r="B554" t="s">
        <v>225</v>
      </c>
      <c r="C554" t="s">
        <v>6</v>
      </c>
      <c r="D554" s="1">
        <v>42004</v>
      </c>
      <c r="E554" s="3">
        <f t="shared" si="69"/>
        <v>2014</v>
      </c>
      <c r="F554" s="3">
        <f t="shared" si="70"/>
        <v>12</v>
      </c>
      <c r="G554" s="3">
        <f t="shared" si="71"/>
        <v>31</v>
      </c>
      <c r="H554" s="2">
        <v>1665000000</v>
      </c>
      <c r="I554">
        <v>0</v>
      </c>
      <c r="J554" s="2">
        <v>958000000</v>
      </c>
      <c r="K554">
        <v>0</v>
      </c>
      <c r="L554" s="2">
        <v>136000000</v>
      </c>
      <c r="M554" t="s">
        <v>37</v>
      </c>
      <c r="N554" t="s">
        <v>226</v>
      </c>
      <c r="O554" s="6">
        <f t="shared" si="64"/>
        <v>1094000000</v>
      </c>
      <c r="P554" s="6">
        <f t="shared" si="65"/>
        <v>1665000000</v>
      </c>
      <c r="Q554" s="6">
        <f t="shared" si="66"/>
        <v>571000000</v>
      </c>
      <c r="R554" s="9">
        <f t="shared" si="67"/>
        <v>1</v>
      </c>
      <c r="S554" s="9">
        <f t="shared" si="68"/>
        <v>0.34294294294294292</v>
      </c>
    </row>
    <row r="555" spans="1:19" ht="17" hidden="1" x14ac:dyDescent="0.3">
      <c r="A555">
        <v>579</v>
      </c>
      <c r="B555" t="s">
        <v>225</v>
      </c>
      <c r="C555" t="s">
        <v>7</v>
      </c>
      <c r="D555" s="1">
        <v>42369</v>
      </c>
      <c r="E555" s="3">
        <f t="shared" si="69"/>
        <v>2015</v>
      </c>
      <c r="F555" s="3">
        <f t="shared" si="70"/>
        <v>12</v>
      </c>
      <c r="G555" s="3">
        <f t="shared" si="71"/>
        <v>31</v>
      </c>
      <c r="H555" s="2">
        <v>1403000000</v>
      </c>
      <c r="I555">
        <v>0</v>
      </c>
      <c r="J555" s="2">
        <v>1048000000</v>
      </c>
      <c r="K555">
        <v>0</v>
      </c>
      <c r="L555" s="2">
        <v>61000000</v>
      </c>
      <c r="M555" t="s">
        <v>37</v>
      </c>
      <c r="N555" t="s">
        <v>226</v>
      </c>
      <c r="O555" s="6">
        <f t="shared" si="64"/>
        <v>1109000000</v>
      </c>
      <c r="P555" s="6">
        <f t="shared" si="65"/>
        <v>1403000000</v>
      </c>
      <c r="Q555" s="6">
        <f t="shared" si="66"/>
        <v>294000000</v>
      </c>
      <c r="R555" s="9">
        <f t="shared" si="67"/>
        <v>1</v>
      </c>
      <c r="S555" s="9">
        <f t="shared" si="68"/>
        <v>0.20955096222380612</v>
      </c>
    </row>
    <row r="556" spans="1:19" ht="17" hidden="1" x14ac:dyDescent="0.3">
      <c r="A556">
        <v>580</v>
      </c>
      <c r="B556" t="s">
        <v>227</v>
      </c>
      <c r="C556" t="s">
        <v>2</v>
      </c>
      <c r="D556" s="1">
        <v>41274</v>
      </c>
      <c r="E556" s="3">
        <f t="shared" si="69"/>
        <v>2012</v>
      </c>
      <c r="F556" s="3">
        <f t="shared" si="70"/>
        <v>12</v>
      </c>
      <c r="G556" s="3">
        <f t="shared" si="71"/>
        <v>31</v>
      </c>
      <c r="H556" s="2">
        <v>16311000000</v>
      </c>
      <c r="I556" s="2">
        <v>11448000000</v>
      </c>
      <c r="J556" s="2">
        <v>2894000000</v>
      </c>
      <c r="K556" s="2">
        <v>439000000</v>
      </c>
      <c r="L556">
        <v>0</v>
      </c>
      <c r="M556" t="s">
        <v>3</v>
      </c>
      <c r="N556" t="s">
        <v>154</v>
      </c>
      <c r="O556" s="6">
        <f t="shared" si="64"/>
        <v>3333000000</v>
      </c>
      <c r="P556" s="6">
        <f t="shared" si="65"/>
        <v>4863000000</v>
      </c>
      <c r="Q556" s="6">
        <f t="shared" si="66"/>
        <v>1530000000</v>
      </c>
      <c r="R556" s="9">
        <f t="shared" si="67"/>
        <v>0.2981423579179695</v>
      </c>
      <c r="S556" s="9">
        <f t="shared" si="68"/>
        <v>9.3801728894610997E-2</v>
      </c>
    </row>
    <row r="557" spans="1:19" ht="17" hidden="1" x14ac:dyDescent="0.3">
      <c r="A557">
        <v>581</v>
      </c>
      <c r="B557" t="s">
        <v>227</v>
      </c>
      <c r="C557" t="s">
        <v>5</v>
      </c>
      <c r="D557" s="1">
        <v>41639</v>
      </c>
      <c r="E557" s="3">
        <f t="shared" si="69"/>
        <v>2013</v>
      </c>
      <c r="F557" s="3">
        <f t="shared" si="70"/>
        <v>12</v>
      </c>
      <c r="G557" s="3">
        <f t="shared" si="71"/>
        <v>31</v>
      </c>
      <c r="H557" s="2">
        <v>22046000000</v>
      </c>
      <c r="I557" s="2">
        <v>15369000000</v>
      </c>
      <c r="J557" s="2">
        <v>3886000000</v>
      </c>
      <c r="K557" s="2">
        <v>644000000</v>
      </c>
      <c r="L557">
        <v>0</v>
      </c>
      <c r="M557" t="s">
        <v>3</v>
      </c>
      <c r="N557" t="s">
        <v>154</v>
      </c>
      <c r="O557" s="6">
        <f t="shared" si="64"/>
        <v>4530000000</v>
      </c>
      <c r="P557" s="6">
        <f t="shared" si="65"/>
        <v>6677000000</v>
      </c>
      <c r="Q557" s="6">
        <f t="shared" si="66"/>
        <v>2147000000</v>
      </c>
      <c r="R557" s="9">
        <f t="shared" si="67"/>
        <v>0.3028667331942303</v>
      </c>
      <c r="S557" s="9">
        <f t="shared" si="68"/>
        <v>9.7387281139435719E-2</v>
      </c>
    </row>
    <row r="558" spans="1:19" ht="17" hidden="1" x14ac:dyDescent="0.3">
      <c r="A558">
        <v>582</v>
      </c>
      <c r="B558" t="s">
        <v>227</v>
      </c>
      <c r="C558" t="s">
        <v>6</v>
      </c>
      <c r="D558" s="1">
        <v>42004</v>
      </c>
      <c r="E558" s="3">
        <f t="shared" si="69"/>
        <v>2014</v>
      </c>
      <c r="F558" s="3">
        <f t="shared" si="70"/>
        <v>12</v>
      </c>
      <c r="G558" s="3">
        <f t="shared" si="71"/>
        <v>31</v>
      </c>
      <c r="H558" s="2">
        <v>22552000000</v>
      </c>
      <c r="I558" s="2">
        <v>15646000000</v>
      </c>
      <c r="J558" s="2">
        <v>3810000000</v>
      </c>
      <c r="K558" s="2">
        <v>647000000</v>
      </c>
      <c r="L558">
        <v>0</v>
      </c>
      <c r="M558" t="s">
        <v>3</v>
      </c>
      <c r="N558" t="s">
        <v>154</v>
      </c>
      <c r="O558" s="6">
        <f t="shared" si="64"/>
        <v>4457000000</v>
      </c>
      <c r="P558" s="6">
        <f t="shared" si="65"/>
        <v>6906000000</v>
      </c>
      <c r="Q558" s="6">
        <f t="shared" si="66"/>
        <v>2449000000</v>
      </c>
      <c r="R558" s="9">
        <f t="shared" si="67"/>
        <v>0.30622561191912023</v>
      </c>
      <c r="S558" s="9">
        <f t="shared" si="68"/>
        <v>0.10859347286271727</v>
      </c>
    </row>
    <row r="559" spans="1:19" ht="17" hidden="1" x14ac:dyDescent="0.3">
      <c r="A559">
        <v>583</v>
      </c>
      <c r="B559" t="s">
        <v>227</v>
      </c>
      <c r="C559" t="s">
        <v>7</v>
      </c>
      <c r="D559" s="1">
        <v>42369</v>
      </c>
      <c r="E559" s="3">
        <f t="shared" si="69"/>
        <v>2015</v>
      </c>
      <c r="F559" s="3">
        <f t="shared" si="70"/>
        <v>12</v>
      </c>
      <c r="G559" s="3">
        <f t="shared" si="71"/>
        <v>31</v>
      </c>
      <c r="H559" s="2">
        <v>20855000000</v>
      </c>
      <c r="I559" s="2">
        <v>14292000000</v>
      </c>
      <c r="J559" s="2">
        <v>3596000000</v>
      </c>
      <c r="K559" s="2">
        <v>625000000</v>
      </c>
      <c r="L559">
        <v>0</v>
      </c>
      <c r="M559" t="s">
        <v>3</v>
      </c>
      <c r="N559" t="s">
        <v>154</v>
      </c>
      <c r="O559" s="6">
        <f t="shared" si="64"/>
        <v>4221000000</v>
      </c>
      <c r="P559" s="6">
        <f t="shared" si="65"/>
        <v>6563000000</v>
      </c>
      <c r="Q559" s="6">
        <f t="shared" si="66"/>
        <v>2342000000</v>
      </c>
      <c r="R559" s="9">
        <f t="shared" si="67"/>
        <v>0.31469671541596744</v>
      </c>
      <c r="S559" s="9">
        <f t="shared" si="68"/>
        <v>0.11229920882282426</v>
      </c>
    </row>
    <row r="560" spans="1:19" ht="17" hidden="1" x14ac:dyDescent="0.3">
      <c r="A560">
        <v>584</v>
      </c>
      <c r="B560" t="s">
        <v>228</v>
      </c>
      <c r="C560" t="s">
        <v>2</v>
      </c>
      <c r="D560" s="1">
        <v>41274</v>
      </c>
      <c r="E560" s="3">
        <f t="shared" si="69"/>
        <v>2012</v>
      </c>
      <c r="F560" s="3">
        <f t="shared" si="70"/>
        <v>12</v>
      </c>
      <c r="G560" s="3">
        <f t="shared" si="71"/>
        <v>31</v>
      </c>
      <c r="H560" s="2">
        <v>10302079000</v>
      </c>
      <c r="I560" s="2">
        <v>6583627000</v>
      </c>
      <c r="J560" s="2">
        <v>917162000</v>
      </c>
      <c r="K560">
        <v>0</v>
      </c>
      <c r="L560" s="2">
        <v>1144585000</v>
      </c>
      <c r="M560" t="s">
        <v>32</v>
      </c>
      <c r="N560" t="s">
        <v>35</v>
      </c>
      <c r="O560" s="6">
        <f t="shared" si="64"/>
        <v>2061747000</v>
      </c>
      <c r="P560" s="6">
        <f t="shared" si="65"/>
        <v>3718452000</v>
      </c>
      <c r="Q560" s="6">
        <f t="shared" si="66"/>
        <v>1656705000</v>
      </c>
      <c r="R560" s="9">
        <f t="shared" si="67"/>
        <v>0.36094190308577523</v>
      </c>
      <c r="S560" s="9">
        <f t="shared" si="68"/>
        <v>0.16081268644901675</v>
      </c>
    </row>
    <row r="561" spans="1:19" ht="17" hidden="1" x14ac:dyDescent="0.3">
      <c r="A561">
        <v>585</v>
      </c>
      <c r="B561" t="s">
        <v>228</v>
      </c>
      <c r="C561" t="s">
        <v>5</v>
      </c>
      <c r="D561" s="1">
        <v>41639</v>
      </c>
      <c r="E561" s="3">
        <f t="shared" si="69"/>
        <v>2013</v>
      </c>
      <c r="F561" s="3">
        <f t="shared" si="70"/>
        <v>12</v>
      </c>
      <c r="G561" s="3">
        <f t="shared" si="71"/>
        <v>31</v>
      </c>
      <c r="H561" s="2">
        <v>11390947000</v>
      </c>
      <c r="I561" s="2">
        <v>7588885000</v>
      </c>
      <c r="J561" s="2">
        <v>888051000</v>
      </c>
      <c r="K561">
        <v>0</v>
      </c>
      <c r="L561" s="2">
        <v>1261044000</v>
      </c>
      <c r="M561" t="s">
        <v>32</v>
      </c>
      <c r="N561" t="s">
        <v>35</v>
      </c>
      <c r="O561" s="6">
        <f t="shared" si="64"/>
        <v>2149095000</v>
      </c>
      <c r="P561" s="6">
        <f t="shared" si="65"/>
        <v>3802062000</v>
      </c>
      <c r="Q561" s="6">
        <f t="shared" si="66"/>
        <v>1652967000</v>
      </c>
      <c r="R561" s="9">
        <f t="shared" si="67"/>
        <v>0.33377927225892634</v>
      </c>
      <c r="S561" s="9">
        <f t="shared" si="68"/>
        <v>0.14511234228374514</v>
      </c>
    </row>
    <row r="562" spans="1:19" ht="17" hidden="1" x14ac:dyDescent="0.3">
      <c r="A562">
        <v>586</v>
      </c>
      <c r="B562" t="s">
        <v>228</v>
      </c>
      <c r="C562" t="s">
        <v>6</v>
      </c>
      <c r="D562" s="1">
        <v>42004</v>
      </c>
      <c r="E562" s="3">
        <f t="shared" si="69"/>
        <v>2014</v>
      </c>
      <c r="F562" s="3">
        <f t="shared" si="70"/>
        <v>12</v>
      </c>
      <c r="G562" s="3">
        <f t="shared" si="71"/>
        <v>31</v>
      </c>
      <c r="H562" s="2">
        <v>12494921000</v>
      </c>
      <c r="I562" s="2">
        <v>8126187000</v>
      </c>
      <c r="J562" s="2">
        <v>863455000</v>
      </c>
      <c r="K562">
        <v>0</v>
      </c>
      <c r="L562" s="2">
        <v>1318638000</v>
      </c>
      <c r="M562" t="s">
        <v>32</v>
      </c>
      <c r="N562" t="s">
        <v>35</v>
      </c>
      <c r="O562" s="6">
        <f t="shared" si="64"/>
        <v>2182093000</v>
      </c>
      <c r="P562" s="6">
        <f t="shared" si="65"/>
        <v>4368734000</v>
      </c>
      <c r="Q562" s="6">
        <f t="shared" si="66"/>
        <v>2186641000</v>
      </c>
      <c r="R562" s="9">
        <f t="shared" si="67"/>
        <v>0.34964078604418547</v>
      </c>
      <c r="S562" s="9">
        <f t="shared" si="68"/>
        <v>0.17500238696987361</v>
      </c>
    </row>
    <row r="563" spans="1:19" ht="17" hidden="1" x14ac:dyDescent="0.3">
      <c r="A563">
        <v>587</v>
      </c>
      <c r="B563" t="s">
        <v>228</v>
      </c>
      <c r="C563" t="s">
        <v>7</v>
      </c>
      <c r="D563" s="1">
        <v>42369</v>
      </c>
      <c r="E563" s="3">
        <f t="shared" si="69"/>
        <v>2015</v>
      </c>
      <c r="F563" s="3">
        <f t="shared" si="70"/>
        <v>12</v>
      </c>
      <c r="G563" s="3">
        <f t="shared" si="71"/>
        <v>31</v>
      </c>
      <c r="H563" s="2">
        <v>11513251000</v>
      </c>
      <c r="I563" s="2">
        <v>7449273000</v>
      </c>
      <c r="J563" s="2">
        <v>1074998000</v>
      </c>
      <c r="K563">
        <v>0</v>
      </c>
      <c r="L563" s="2">
        <v>1337276000</v>
      </c>
      <c r="M563" t="s">
        <v>32</v>
      </c>
      <c r="N563" t="s">
        <v>35</v>
      </c>
      <c r="O563" s="6">
        <f t="shared" si="64"/>
        <v>2412274000</v>
      </c>
      <c r="P563" s="6">
        <f t="shared" si="65"/>
        <v>4063978000</v>
      </c>
      <c r="Q563" s="6">
        <f t="shared" si="66"/>
        <v>1651704000</v>
      </c>
      <c r="R563" s="9">
        <f t="shared" si="67"/>
        <v>0.35298266319391458</v>
      </c>
      <c r="S563" s="9">
        <f t="shared" si="68"/>
        <v>0.14346113013604933</v>
      </c>
    </row>
    <row r="564" spans="1:19" ht="17" hidden="1" x14ac:dyDescent="0.3">
      <c r="A564">
        <v>588</v>
      </c>
      <c r="B564" t="s">
        <v>229</v>
      </c>
      <c r="C564" t="s">
        <v>2</v>
      </c>
      <c r="D564" s="1">
        <v>41274</v>
      </c>
      <c r="E564" s="3">
        <f t="shared" si="69"/>
        <v>2012</v>
      </c>
      <c r="F564" s="3">
        <f t="shared" si="70"/>
        <v>12</v>
      </c>
      <c r="G564" s="3">
        <f t="shared" si="71"/>
        <v>31</v>
      </c>
      <c r="H564" s="2">
        <v>1899600000</v>
      </c>
      <c r="I564" s="2">
        <v>491000000</v>
      </c>
      <c r="J564" s="2">
        <v>697400000</v>
      </c>
      <c r="K564" s="2">
        <v>291300000</v>
      </c>
      <c r="L564">
        <v>0</v>
      </c>
      <c r="M564" t="s">
        <v>15</v>
      </c>
      <c r="N564" t="s">
        <v>20</v>
      </c>
      <c r="O564" s="6">
        <f t="shared" si="64"/>
        <v>988700000</v>
      </c>
      <c r="P564" s="6">
        <f t="shared" si="65"/>
        <v>1408600000</v>
      </c>
      <c r="Q564" s="6">
        <f t="shared" si="66"/>
        <v>419900000</v>
      </c>
      <c r="R564" s="9">
        <f t="shared" si="67"/>
        <v>0.74152453148031161</v>
      </c>
      <c r="S564" s="9">
        <f t="shared" si="68"/>
        <v>0.22104653611286587</v>
      </c>
    </row>
    <row r="565" spans="1:19" ht="17" hidden="1" x14ac:dyDescent="0.3">
      <c r="A565">
        <v>589</v>
      </c>
      <c r="B565" t="s">
        <v>229</v>
      </c>
      <c r="C565" t="s">
        <v>5</v>
      </c>
      <c r="D565" s="1">
        <v>41639</v>
      </c>
      <c r="E565" s="3">
        <f t="shared" si="69"/>
        <v>2013</v>
      </c>
      <c r="F565" s="3">
        <f t="shared" si="70"/>
        <v>12</v>
      </c>
      <c r="G565" s="3">
        <f t="shared" si="71"/>
        <v>31</v>
      </c>
      <c r="H565" s="2">
        <v>2045500000</v>
      </c>
      <c r="I565" s="2">
        <v>516600000</v>
      </c>
      <c r="J565" s="2">
        <v>749700000</v>
      </c>
      <c r="K565" s="2">
        <v>323000000</v>
      </c>
      <c r="L565">
        <v>0</v>
      </c>
      <c r="M565" t="s">
        <v>15</v>
      </c>
      <c r="N565" t="s">
        <v>20</v>
      </c>
      <c r="O565" s="6">
        <f t="shared" si="64"/>
        <v>1072700000</v>
      </c>
      <c r="P565" s="6">
        <f t="shared" si="65"/>
        <v>1528900000</v>
      </c>
      <c r="Q565" s="6">
        <f t="shared" si="66"/>
        <v>456200000</v>
      </c>
      <c r="R565" s="9">
        <f t="shared" si="67"/>
        <v>0.74744561231972617</v>
      </c>
      <c r="S565" s="9">
        <f t="shared" si="68"/>
        <v>0.2230261549743339</v>
      </c>
    </row>
    <row r="566" spans="1:19" ht="17" hidden="1" x14ac:dyDescent="0.3">
      <c r="A566">
        <v>590</v>
      </c>
      <c r="B566" t="s">
        <v>229</v>
      </c>
      <c r="C566" t="s">
        <v>6</v>
      </c>
      <c r="D566" s="1">
        <v>42004</v>
      </c>
      <c r="E566" s="3">
        <f t="shared" si="69"/>
        <v>2014</v>
      </c>
      <c r="F566" s="3">
        <f t="shared" si="70"/>
        <v>12</v>
      </c>
      <c r="G566" s="3">
        <f t="shared" si="71"/>
        <v>31</v>
      </c>
      <c r="H566" s="2">
        <v>2322900000</v>
      </c>
      <c r="I566" s="2">
        <v>625600000</v>
      </c>
      <c r="J566" s="2">
        <v>928700000</v>
      </c>
      <c r="K566" s="2">
        <v>346500000</v>
      </c>
      <c r="L566">
        <v>0</v>
      </c>
      <c r="M566" t="s">
        <v>15</v>
      </c>
      <c r="N566" t="s">
        <v>20</v>
      </c>
      <c r="O566" s="6">
        <f t="shared" si="64"/>
        <v>1275200000</v>
      </c>
      <c r="P566" s="6">
        <f t="shared" si="65"/>
        <v>1697300000</v>
      </c>
      <c r="Q566" s="6">
        <f t="shared" si="66"/>
        <v>422100000</v>
      </c>
      <c r="R566" s="9">
        <f t="shared" si="67"/>
        <v>0.73068147574152997</v>
      </c>
      <c r="S566" s="9">
        <f t="shared" si="68"/>
        <v>0.18171251452925222</v>
      </c>
    </row>
    <row r="567" spans="1:19" ht="17" hidden="1" x14ac:dyDescent="0.3">
      <c r="A567">
        <v>591</v>
      </c>
      <c r="B567" t="s">
        <v>229</v>
      </c>
      <c r="C567" t="s">
        <v>7</v>
      </c>
      <c r="D567" s="1">
        <v>42369</v>
      </c>
      <c r="E567" s="3">
        <f t="shared" si="69"/>
        <v>2015</v>
      </c>
      <c r="F567" s="3">
        <f t="shared" si="70"/>
        <v>12</v>
      </c>
      <c r="G567" s="3">
        <f t="shared" si="71"/>
        <v>31</v>
      </c>
      <c r="H567" s="2">
        <v>2493700000</v>
      </c>
      <c r="I567" s="2">
        <v>617200000</v>
      </c>
      <c r="J567" s="2">
        <v>850700000</v>
      </c>
      <c r="K567" s="2">
        <v>383100000</v>
      </c>
      <c r="L567">
        <v>0</v>
      </c>
      <c r="M567" t="s">
        <v>15</v>
      </c>
      <c r="N567" t="s">
        <v>20</v>
      </c>
      <c r="O567" s="6">
        <f t="shared" si="64"/>
        <v>1233800000</v>
      </c>
      <c r="P567" s="6">
        <f t="shared" si="65"/>
        <v>1876500000</v>
      </c>
      <c r="Q567" s="6">
        <f t="shared" si="66"/>
        <v>642700000</v>
      </c>
      <c r="R567" s="9">
        <f t="shared" si="67"/>
        <v>0.75249629065244417</v>
      </c>
      <c r="S567" s="9">
        <f t="shared" si="68"/>
        <v>0.25772947828527892</v>
      </c>
    </row>
    <row r="568" spans="1:19" ht="17" hidden="1" x14ac:dyDescent="0.3">
      <c r="A568">
        <v>592</v>
      </c>
      <c r="B568" t="s">
        <v>230</v>
      </c>
      <c r="C568" t="s">
        <v>2</v>
      </c>
      <c r="D568" s="1">
        <v>41639</v>
      </c>
      <c r="E568" s="3">
        <f t="shared" si="69"/>
        <v>2013</v>
      </c>
      <c r="F568" s="3">
        <f t="shared" si="70"/>
        <v>12</v>
      </c>
      <c r="G568" s="3">
        <f t="shared" si="71"/>
        <v>31</v>
      </c>
      <c r="H568" s="2">
        <v>24888000000</v>
      </c>
      <c r="I568" s="2">
        <v>17994000000</v>
      </c>
      <c r="J568" s="2">
        <v>1095000000</v>
      </c>
      <c r="K568">
        <v>0</v>
      </c>
      <c r="L568" s="2">
        <v>2153000000</v>
      </c>
      <c r="M568" t="s">
        <v>32</v>
      </c>
      <c r="N568" t="s">
        <v>33</v>
      </c>
      <c r="O568" s="6">
        <f t="shared" si="64"/>
        <v>3248000000</v>
      </c>
      <c r="P568" s="6">
        <f t="shared" si="65"/>
        <v>6894000000</v>
      </c>
      <c r="Q568" s="6">
        <f t="shared" si="66"/>
        <v>3646000000</v>
      </c>
      <c r="R568" s="9">
        <f t="shared" si="67"/>
        <v>0.27700096432015431</v>
      </c>
      <c r="S568" s="9">
        <f t="shared" si="68"/>
        <v>0.14649630343940856</v>
      </c>
    </row>
    <row r="569" spans="1:19" ht="17" hidden="1" x14ac:dyDescent="0.3">
      <c r="A569">
        <v>593</v>
      </c>
      <c r="B569" t="s">
        <v>230</v>
      </c>
      <c r="C569" t="s">
        <v>5</v>
      </c>
      <c r="D569" s="1">
        <v>42004</v>
      </c>
      <c r="E569" s="3">
        <f t="shared" si="69"/>
        <v>2014</v>
      </c>
      <c r="F569" s="3">
        <f t="shared" si="70"/>
        <v>12</v>
      </c>
      <c r="G569" s="3">
        <f t="shared" si="71"/>
        <v>31</v>
      </c>
      <c r="H569" s="2">
        <v>27429000000</v>
      </c>
      <c r="I569" s="2">
        <v>21571000000</v>
      </c>
      <c r="J569" s="2">
        <v>1154000000</v>
      </c>
      <c r="K569">
        <v>0</v>
      </c>
      <c r="L569" s="2">
        <v>2314000000</v>
      </c>
      <c r="M569" t="s">
        <v>32</v>
      </c>
      <c r="N569" t="s">
        <v>33</v>
      </c>
      <c r="O569" s="6">
        <f t="shared" si="64"/>
        <v>3468000000</v>
      </c>
      <c r="P569" s="6">
        <f t="shared" si="65"/>
        <v>5858000000</v>
      </c>
      <c r="Q569" s="6">
        <f t="shared" si="66"/>
        <v>2390000000</v>
      </c>
      <c r="R569" s="9">
        <f t="shared" si="67"/>
        <v>0.21356957964198475</v>
      </c>
      <c r="S569" s="9">
        <f t="shared" si="68"/>
        <v>8.7134055197054208E-2</v>
      </c>
    </row>
    <row r="570" spans="1:19" ht="17" hidden="1" x14ac:dyDescent="0.3">
      <c r="A570">
        <v>594</v>
      </c>
      <c r="B570" t="s">
        <v>230</v>
      </c>
      <c r="C570" t="s">
        <v>6</v>
      </c>
      <c r="D570" s="1">
        <v>42369</v>
      </c>
      <c r="E570" s="3">
        <f t="shared" si="69"/>
        <v>2015</v>
      </c>
      <c r="F570" s="3">
        <f t="shared" si="70"/>
        <v>12</v>
      </c>
      <c r="G570" s="3">
        <f t="shared" si="71"/>
        <v>31</v>
      </c>
      <c r="H570" s="2">
        <v>29447000000</v>
      </c>
      <c r="I570" s="2">
        <v>21406000000</v>
      </c>
      <c r="J570" s="2">
        <v>1200000000</v>
      </c>
      <c r="K570">
        <v>0</v>
      </c>
      <c r="L570" s="2">
        <v>2450000000</v>
      </c>
      <c r="M570" t="s">
        <v>32</v>
      </c>
      <c r="N570" t="s">
        <v>33</v>
      </c>
      <c r="O570" s="6">
        <f t="shared" si="64"/>
        <v>3650000000</v>
      </c>
      <c r="P570" s="6">
        <f t="shared" si="65"/>
        <v>8041000000</v>
      </c>
      <c r="Q570" s="6">
        <f t="shared" si="66"/>
        <v>4391000000</v>
      </c>
      <c r="R570" s="9">
        <f t="shared" si="67"/>
        <v>0.27306686589465823</v>
      </c>
      <c r="S570" s="9">
        <f t="shared" si="68"/>
        <v>0.14911535979896084</v>
      </c>
    </row>
    <row r="571" spans="1:19" ht="17" hidden="1" x14ac:dyDescent="0.3">
      <c r="A571">
        <v>595</v>
      </c>
      <c r="B571" t="s">
        <v>230</v>
      </c>
      <c r="C571" t="s">
        <v>7</v>
      </c>
      <c r="D571" s="1">
        <v>42735</v>
      </c>
      <c r="E571" s="3">
        <f t="shared" si="69"/>
        <v>2016</v>
      </c>
      <c r="F571" s="3">
        <f t="shared" si="70"/>
        <v>12</v>
      </c>
      <c r="G571" s="3">
        <f t="shared" si="71"/>
        <v>31</v>
      </c>
      <c r="H571" s="2">
        <v>31360000000</v>
      </c>
      <c r="I571" s="2">
        <v>22688000000</v>
      </c>
      <c r="J571" s="2">
        <v>1576000000</v>
      </c>
      <c r="K571">
        <v>0</v>
      </c>
      <c r="L571" s="2">
        <v>3936000000</v>
      </c>
      <c r="M571" t="s">
        <v>32</v>
      </c>
      <c r="N571" t="s">
        <v>33</v>
      </c>
      <c r="O571" s="6">
        <f t="shared" si="64"/>
        <v>5512000000</v>
      </c>
      <c r="P571" s="6">
        <f t="shared" si="65"/>
        <v>8672000000</v>
      </c>
      <c r="Q571" s="6">
        <f t="shared" si="66"/>
        <v>3160000000</v>
      </c>
      <c r="R571" s="9">
        <f t="shared" si="67"/>
        <v>0.27653061224489794</v>
      </c>
      <c r="S571" s="9">
        <f t="shared" si="68"/>
        <v>0.10076530612244898</v>
      </c>
    </row>
    <row r="572" spans="1:19" ht="17" hidden="1" x14ac:dyDescent="0.3">
      <c r="A572">
        <v>596</v>
      </c>
      <c r="B572" t="s">
        <v>231</v>
      </c>
      <c r="C572" t="s">
        <v>2</v>
      </c>
      <c r="D572" s="1">
        <v>41274</v>
      </c>
      <c r="E572" s="3">
        <f t="shared" si="69"/>
        <v>2012</v>
      </c>
      <c r="F572" s="3">
        <f t="shared" si="70"/>
        <v>12</v>
      </c>
      <c r="G572" s="3">
        <f t="shared" si="71"/>
        <v>31</v>
      </c>
      <c r="H572" s="2">
        <v>5992215000</v>
      </c>
      <c r="I572" s="2">
        <v>4156845000</v>
      </c>
      <c r="J572" s="2">
        <v>1264632000</v>
      </c>
      <c r="K572">
        <v>0</v>
      </c>
      <c r="L572" s="2">
        <v>39940000</v>
      </c>
      <c r="M572" t="s">
        <v>3</v>
      </c>
      <c r="N572" t="s">
        <v>136</v>
      </c>
      <c r="O572" s="6">
        <f t="shared" si="64"/>
        <v>1304572000</v>
      </c>
      <c r="P572" s="6">
        <f t="shared" si="65"/>
        <v>1835370000</v>
      </c>
      <c r="Q572" s="6">
        <f t="shared" si="66"/>
        <v>530798000</v>
      </c>
      <c r="R572" s="9">
        <f t="shared" si="67"/>
        <v>0.30629241440769395</v>
      </c>
      <c r="S572" s="9">
        <f t="shared" si="68"/>
        <v>8.8581267527950855E-2</v>
      </c>
    </row>
    <row r="573" spans="1:19" ht="17" hidden="1" x14ac:dyDescent="0.3">
      <c r="A573">
        <v>597</v>
      </c>
      <c r="B573" t="s">
        <v>231</v>
      </c>
      <c r="C573" t="s">
        <v>5</v>
      </c>
      <c r="D573" s="1">
        <v>41639</v>
      </c>
      <c r="E573" s="3">
        <f t="shared" si="69"/>
        <v>2013</v>
      </c>
      <c r="F573" s="3">
        <f t="shared" si="70"/>
        <v>12</v>
      </c>
      <c r="G573" s="3">
        <f t="shared" si="71"/>
        <v>31</v>
      </c>
      <c r="H573" s="2">
        <v>6080257000</v>
      </c>
      <c r="I573" s="2">
        <v>4197404000</v>
      </c>
      <c r="J573" s="2">
        <v>1282709000</v>
      </c>
      <c r="K573">
        <v>0</v>
      </c>
      <c r="L573" s="2">
        <v>48071000</v>
      </c>
      <c r="M573" t="s">
        <v>3</v>
      </c>
      <c r="N573" t="s">
        <v>136</v>
      </c>
      <c r="O573" s="6">
        <f t="shared" si="64"/>
        <v>1330780000</v>
      </c>
      <c r="P573" s="6">
        <f t="shared" si="65"/>
        <v>1882853000</v>
      </c>
      <c r="Q573" s="6">
        <f t="shared" si="66"/>
        <v>552073000</v>
      </c>
      <c r="R573" s="9">
        <f t="shared" si="67"/>
        <v>0.309666680207761</v>
      </c>
      <c r="S573" s="9">
        <f t="shared" si="68"/>
        <v>9.0797642270713227E-2</v>
      </c>
    </row>
    <row r="574" spans="1:19" ht="17" hidden="1" x14ac:dyDescent="0.3">
      <c r="A574">
        <v>598</v>
      </c>
      <c r="B574" t="s">
        <v>231</v>
      </c>
      <c r="C574" t="s">
        <v>6</v>
      </c>
      <c r="D574" s="1">
        <v>42004</v>
      </c>
      <c r="E574" s="3">
        <f t="shared" si="69"/>
        <v>2014</v>
      </c>
      <c r="F574" s="3">
        <f t="shared" si="70"/>
        <v>12</v>
      </c>
      <c r="G574" s="3">
        <f t="shared" si="71"/>
        <v>31</v>
      </c>
      <c r="H574" s="2">
        <v>6564721000</v>
      </c>
      <c r="I574" s="2">
        <v>4583294000</v>
      </c>
      <c r="J574" s="2">
        <v>1337487000</v>
      </c>
      <c r="K574">
        <v>0</v>
      </c>
      <c r="L574" s="2">
        <v>49292000</v>
      </c>
      <c r="M574" t="s">
        <v>3</v>
      </c>
      <c r="N574" t="s">
        <v>136</v>
      </c>
      <c r="O574" s="6">
        <f t="shared" si="64"/>
        <v>1386779000</v>
      </c>
      <c r="P574" s="6">
        <f t="shared" si="65"/>
        <v>1981427000</v>
      </c>
      <c r="Q574" s="6">
        <f t="shared" si="66"/>
        <v>594648000</v>
      </c>
      <c r="R574" s="9">
        <f t="shared" si="67"/>
        <v>0.3018295827042764</v>
      </c>
      <c r="S574" s="9">
        <f t="shared" si="68"/>
        <v>9.058237204597118E-2</v>
      </c>
    </row>
    <row r="575" spans="1:19" ht="17" hidden="1" x14ac:dyDescent="0.3">
      <c r="A575">
        <v>599</v>
      </c>
      <c r="B575" t="s">
        <v>231</v>
      </c>
      <c r="C575" t="s">
        <v>7</v>
      </c>
      <c r="D575" s="1">
        <v>42369</v>
      </c>
      <c r="E575" s="3">
        <f t="shared" si="69"/>
        <v>2015</v>
      </c>
      <c r="F575" s="3">
        <f t="shared" si="70"/>
        <v>12</v>
      </c>
      <c r="G575" s="3">
        <f t="shared" si="71"/>
        <v>31</v>
      </c>
      <c r="H575" s="2">
        <v>6616632000</v>
      </c>
      <c r="I575" s="2">
        <v>4428855000</v>
      </c>
      <c r="J575" s="2">
        <v>1420281000</v>
      </c>
      <c r="K575">
        <v>0</v>
      </c>
      <c r="L575" s="2">
        <v>46012000</v>
      </c>
      <c r="M575" t="s">
        <v>3</v>
      </c>
      <c r="N575" t="s">
        <v>136</v>
      </c>
      <c r="O575" s="6">
        <f t="shared" si="64"/>
        <v>1466293000</v>
      </c>
      <c r="P575" s="6">
        <f t="shared" si="65"/>
        <v>2187777000</v>
      </c>
      <c r="Q575" s="6">
        <f t="shared" si="66"/>
        <v>721484000</v>
      </c>
      <c r="R575" s="9">
        <f t="shared" si="67"/>
        <v>0.33064813034788698</v>
      </c>
      <c r="S575" s="9">
        <f t="shared" si="68"/>
        <v>0.10904097432047</v>
      </c>
    </row>
    <row r="576" spans="1:19" ht="17" hidden="1" x14ac:dyDescent="0.3">
      <c r="A576">
        <v>600</v>
      </c>
      <c r="B576" t="s">
        <v>232</v>
      </c>
      <c r="C576" t="s">
        <v>2</v>
      </c>
      <c r="D576" s="1">
        <v>41639</v>
      </c>
      <c r="E576" s="3">
        <f t="shared" si="69"/>
        <v>2013</v>
      </c>
      <c r="F576" s="3">
        <f t="shared" si="70"/>
        <v>12</v>
      </c>
      <c r="G576" s="3">
        <f t="shared" si="71"/>
        <v>31</v>
      </c>
      <c r="H576" s="2">
        <v>4771259000</v>
      </c>
      <c r="I576" s="2">
        <v>1038034000</v>
      </c>
      <c r="J576" s="2">
        <v>3151043000</v>
      </c>
      <c r="K576">
        <v>0</v>
      </c>
      <c r="L576" s="2">
        <v>71731000</v>
      </c>
      <c r="M576" t="s">
        <v>9</v>
      </c>
      <c r="N576" t="s">
        <v>67</v>
      </c>
      <c r="O576" s="6">
        <f t="shared" si="64"/>
        <v>3222774000</v>
      </c>
      <c r="P576" s="6">
        <f t="shared" si="65"/>
        <v>3733225000</v>
      </c>
      <c r="Q576" s="6">
        <f t="shared" si="66"/>
        <v>510451000</v>
      </c>
      <c r="R576" s="9">
        <f t="shared" si="67"/>
        <v>0.78244023223220538</v>
      </c>
      <c r="S576" s="9">
        <f t="shared" si="68"/>
        <v>0.10698455061861031</v>
      </c>
    </row>
    <row r="577" spans="1:19" ht="17" hidden="1" x14ac:dyDescent="0.3">
      <c r="A577">
        <v>601</v>
      </c>
      <c r="B577" t="s">
        <v>232</v>
      </c>
      <c r="C577" t="s">
        <v>5</v>
      </c>
      <c r="D577" s="1">
        <v>42004</v>
      </c>
      <c r="E577" s="3">
        <f t="shared" si="69"/>
        <v>2014</v>
      </c>
      <c r="F577" s="3">
        <f t="shared" si="70"/>
        <v>12</v>
      </c>
      <c r="G577" s="3">
        <f t="shared" si="71"/>
        <v>31</v>
      </c>
      <c r="H577" s="2">
        <v>5763485000</v>
      </c>
      <c r="I577" s="2">
        <v>1179081000</v>
      </c>
      <c r="J577" s="2">
        <v>3919856000</v>
      </c>
      <c r="K577">
        <v>0</v>
      </c>
      <c r="L577" s="2">
        <v>76773000</v>
      </c>
      <c r="M577" t="s">
        <v>9</v>
      </c>
      <c r="N577" t="s">
        <v>67</v>
      </c>
      <c r="O577" s="6">
        <f t="shared" si="64"/>
        <v>3996629000</v>
      </c>
      <c r="P577" s="6">
        <f t="shared" si="65"/>
        <v>4584404000</v>
      </c>
      <c r="Q577" s="6">
        <f t="shared" si="66"/>
        <v>587775000</v>
      </c>
      <c r="R577" s="9">
        <f t="shared" si="67"/>
        <v>0.79542221416382619</v>
      </c>
      <c r="S577" s="9">
        <f t="shared" si="68"/>
        <v>0.10198256783872951</v>
      </c>
    </row>
    <row r="578" spans="1:19" ht="17" hidden="1" x14ac:dyDescent="0.3">
      <c r="A578">
        <v>602</v>
      </c>
      <c r="B578" t="s">
        <v>232</v>
      </c>
      <c r="C578" t="s">
        <v>6</v>
      </c>
      <c r="D578" s="1">
        <v>42369</v>
      </c>
      <c r="E578" s="3">
        <f t="shared" si="69"/>
        <v>2015</v>
      </c>
      <c r="F578" s="3">
        <f t="shared" si="70"/>
        <v>12</v>
      </c>
      <c r="G578" s="3">
        <f t="shared" si="71"/>
        <v>31</v>
      </c>
      <c r="H578" s="2">
        <v>6672317000</v>
      </c>
      <c r="I578" s="2">
        <v>1309559000</v>
      </c>
      <c r="J578" s="2">
        <v>4785243000</v>
      </c>
      <c r="K578">
        <v>0</v>
      </c>
      <c r="L578" s="2">
        <v>156458000</v>
      </c>
      <c r="M578" t="s">
        <v>9</v>
      </c>
      <c r="N578" t="s">
        <v>67</v>
      </c>
      <c r="O578" s="6">
        <f t="shared" si="64"/>
        <v>4941701000</v>
      </c>
      <c r="P578" s="6">
        <f t="shared" si="65"/>
        <v>5362758000</v>
      </c>
      <c r="Q578" s="6">
        <f t="shared" si="66"/>
        <v>421057000</v>
      </c>
      <c r="R578" s="9">
        <f t="shared" si="67"/>
        <v>0.80373249652257228</v>
      </c>
      <c r="S578" s="9">
        <f t="shared" si="68"/>
        <v>6.3105065301903365E-2</v>
      </c>
    </row>
    <row r="579" spans="1:19" ht="17" hidden="1" x14ac:dyDescent="0.3">
      <c r="A579">
        <v>603</v>
      </c>
      <c r="B579" t="s">
        <v>232</v>
      </c>
      <c r="C579" t="s">
        <v>7</v>
      </c>
      <c r="D579" s="1">
        <v>42735</v>
      </c>
      <c r="E579" s="3">
        <f t="shared" si="69"/>
        <v>2016</v>
      </c>
      <c r="F579" s="3">
        <f t="shared" si="70"/>
        <v>12</v>
      </c>
      <c r="G579" s="3">
        <f t="shared" si="71"/>
        <v>31</v>
      </c>
      <c r="H579" s="2">
        <v>8773564000</v>
      </c>
      <c r="I579" s="2">
        <v>1596698000</v>
      </c>
      <c r="J579" s="2">
        <v>6280728000</v>
      </c>
      <c r="K579">
        <v>0</v>
      </c>
      <c r="L579" s="2">
        <v>317141000</v>
      </c>
      <c r="M579" t="s">
        <v>9</v>
      </c>
      <c r="N579" t="s">
        <v>67</v>
      </c>
      <c r="O579" s="6">
        <f t="shared" si="64"/>
        <v>6597869000</v>
      </c>
      <c r="P579" s="6">
        <f t="shared" si="65"/>
        <v>7176866000</v>
      </c>
      <c r="Q579" s="6">
        <f t="shared" si="66"/>
        <v>578997000</v>
      </c>
      <c r="R579" s="9">
        <f t="shared" si="67"/>
        <v>0.81801033194719963</v>
      </c>
      <c r="S579" s="9">
        <f t="shared" si="68"/>
        <v>6.5993363700316082E-2</v>
      </c>
    </row>
    <row r="580" spans="1:19" ht="17" hidden="1" x14ac:dyDescent="0.3">
      <c r="A580">
        <v>604</v>
      </c>
      <c r="B580" t="s">
        <v>233</v>
      </c>
      <c r="C580" t="s">
        <v>2</v>
      </c>
      <c r="D580" s="1">
        <v>41274</v>
      </c>
      <c r="E580" s="3">
        <f t="shared" si="69"/>
        <v>2012</v>
      </c>
      <c r="F580" s="3">
        <f t="shared" si="70"/>
        <v>12</v>
      </c>
      <c r="G580" s="3">
        <f t="shared" si="71"/>
        <v>31</v>
      </c>
      <c r="H580" s="2">
        <v>409396000</v>
      </c>
      <c r="I580" s="2">
        <v>114028000</v>
      </c>
      <c r="J580" s="2">
        <v>58323000</v>
      </c>
      <c r="K580">
        <v>0</v>
      </c>
      <c r="L580" s="2">
        <v>74453000</v>
      </c>
      <c r="M580" t="s">
        <v>42</v>
      </c>
      <c r="N580" t="s">
        <v>65</v>
      </c>
      <c r="O580" s="6">
        <f t="shared" ref="O580:O643" si="72">SUM(J580:L580)</f>
        <v>132776000</v>
      </c>
      <c r="P580" s="6">
        <f t="shared" ref="P580:P643" si="73">H580-I580</f>
        <v>295368000</v>
      </c>
      <c r="Q580" s="6">
        <f t="shared" ref="Q580:Q643" si="74">P580-SUM(J580:L580)</f>
        <v>162592000</v>
      </c>
      <c r="R580" s="9">
        <f t="shared" ref="R580:R643" si="75">1-(I580/H580)</f>
        <v>0.72147260842802563</v>
      </c>
      <c r="S580" s="9">
        <f t="shared" ref="S580:S643" si="76">Q580/H580</f>
        <v>0.39715092477698855</v>
      </c>
    </row>
    <row r="581" spans="1:19" ht="17" hidden="1" x14ac:dyDescent="0.3">
      <c r="A581">
        <v>605</v>
      </c>
      <c r="B581" t="s">
        <v>233</v>
      </c>
      <c r="C581" t="s">
        <v>5</v>
      </c>
      <c r="D581" s="1">
        <v>41639</v>
      </c>
      <c r="E581" s="3">
        <f t="shared" ref="E581:E644" si="77">YEAR(D581)</f>
        <v>2013</v>
      </c>
      <c r="F581" s="3">
        <f t="shared" ref="F581:F644" si="78">MONTH(D581)</f>
        <v>12</v>
      </c>
      <c r="G581" s="3">
        <f t="shared" ref="G581:G644" si="79">DAY(D581)</f>
        <v>31</v>
      </c>
      <c r="H581" s="2">
        <v>520613000</v>
      </c>
      <c r="I581" s="2">
        <v>140012000</v>
      </c>
      <c r="J581" s="2">
        <v>63268000</v>
      </c>
      <c r="K581">
        <v>0</v>
      </c>
      <c r="L581" s="2">
        <v>95232000</v>
      </c>
      <c r="M581" t="s">
        <v>42</v>
      </c>
      <c r="N581" t="s">
        <v>65</v>
      </c>
      <c r="O581" s="6">
        <f t="shared" si="72"/>
        <v>158500000</v>
      </c>
      <c r="P581" s="6">
        <f t="shared" si="73"/>
        <v>380601000</v>
      </c>
      <c r="Q581" s="6">
        <f t="shared" si="74"/>
        <v>222101000</v>
      </c>
      <c r="R581" s="9">
        <f t="shared" si="75"/>
        <v>0.7310631889714625</v>
      </c>
      <c r="S581" s="9">
        <f t="shared" si="76"/>
        <v>0.42661439495364117</v>
      </c>
    </row>
    <row r="582" spans="1:19" ht="17" hidden="1" x14ac:dyDescent="0.3">
      <c r="A582">
        <v>606</v>
      </c>
      <c r="B582" t="s">
        <v>233</v>
      </c>
      <c r="C582" t="s">
        <v>6</v>
      </c>
      <c r="D582" s="1">
        <v>42004</v>
      </c>
      <c r="E582" s="3">
        <f t="shared" si="77"/>
        <v>2014</v>
      </c>
      <c r="F582" s="3">
        <f t="shared" si="78"/>
        <v>12</v>
      </c>
      <c r="G582" s="3">
        <f t="shared" si="79"/>
        <v>31</v>
      </c>
      <c r="H582" s="2">
        <v>647155000</v>
      </c>
      <c r="I582" s="2">
        <v>172416000</v>
      </c>
      <c r="J582" s="2">
        <v>71369000</v>
      </c>
      <c r="K582">
        <v>0</v>
      </c>
      <c r="L582" s="2">
        <v>115076000</v>
      </c>
      <c r="M582" t="s">
        <v>42</v>
      </c>
      <c r="N582" t="s">
        <v>65</v>
      </c>
      <c r="O582" s="6">
        <f t="shared" si="72"/>
        <v>186445000</v>
      </c>
      <c r="P582" s="6">
        <f t="shared" si="73"/>
        <v>474739000</v>
      </c>
      <c r="Q582" s="6">
        <f t="shared" si="74"/>
        <v>288294000</v>
      </c>
      <c r="R582" s="9">
        <f t="shared" si="75"/>
        <v>0.73357850901252397</v>
      </c>
      <c r="S582" s="9">
        <f t="shared" si="76"/>
        <v>0.44547905833996493</v>
      </c>
    </row>
    <row r="583" spans="1:19" ht="17" hidden="1" x14ac:dyDescent="0.3">
      <c r="A583">
        <v>607</v>
      </c>
      <c r="B583" t="s">
        <v>233</v>
      </c>
      <c r="C583" t="s">
        <v>7</v>
      </c>
      <c r="D583" s="1">
        <v>42369</v>
      </c>
      <c r="E583" s="3">
        <f t="shared" si="77"/>
        <v>2015</v>
      </c>
      <c r="F583" s="3">
        <f t="shared" si="78"/>
        <v>12</v>
      </c>
      <c r="G583" s="3">
        <f t="shared" si="79"/>
        <v>31</v>
      </c>
      <c r="H583" s="2">
        <v>782270000</v>
      </c>
      <c r="I583" s="2">
        <v>203965000</v>
      </c>
      <c r="J583" s="2">
        <v>80791000</v>
      </c>
      <c r="K583">
        <v>0</v>
      </c>
      <c r="L583" s="2">
        <v>133457000</v>
      </c>
      <c r="M583" t="s">
        <v>42</v>
      </c>
      <c r="N583" t="s">
        <v>65</v>
      </c>
      <c r="O583" s="6">
        <f t="shared" si="72"/>
        <v>214248000</v>
      </c>
      <c r="P583" s="6">
        <f t="shared" si="73"/>
        <v>578305000</v>
      </c>
      <c r="Q583" s="6">
        <f t="shared" si="74"/>
        <v>364057000</v>
      </c>
      <c r="R583" s="9">
        <f t="shared" si="75"/>
        <v>0.73926521533485878</v>
      </c>
      <c r="S583" s="9">
        <f t="shared" si="76"/>
        <v>0.46538535288327559</v>
      </c>
    </row>
    <row r="584" spans="1:19" ht="17" hidden="1" x14ac:dyDescent="0.3">
      <c r="A584">
        <v>608</v>
      </c>
      <c r="B584" t="s">
        <v>234</v>
      </c>
      <c r="C584" t="s">
        <v>2</v>
      </c>
      <c r="D584" s="1">
        <v>41639</v>
      </c>
      <c r="E584" s="3">
        <f t="shared" si="77"/>
        <v>2013</v>
      </c>
      <c r="F584" s="3">
        <f t="shared" si="78"/>
        <v>12</v>
      </c>
      <c r="G584" s="3">
        <f t="shared" si="79"/>
        <v>31</v>
      </c>
      <c r="H584" s="2">
        <v>146917000000</v>
      </c>
      <c r="I584" s="2">
        <v>123050000000</v>
      </c>
      <c r="J584" s="2">
        <v>10850000000</v>
      </c>
      <c r="K584">
        <v>0</v>
      </c>
      <c r="L584">
        <v>0</v>
      </c>
      <c r="M584" t="s">
        <v>9</v>
      </c>
      <c r="N584" t="s">
        <v>235</v>
      </c>
      <c r="O584" s="6">
        <f t="shared" si="72"/>
        <v>10850000000</v>
      </c>
      <c r="P584" s="6">
        <f t="shared" si="73"/>
        <v>23867000000</v>
      </c>
      <c r="Q584" s="6">
        <f t="shared" si="74"/>
        <v>13017000000</v>
      </c>
      <c r="R584" s="9">
        <f t="shared" si="75"/>
        <v>0.16245226896819287</v>
      </c>
      <c r="S584" s="9">
        <f t="shared" si="76"/>
        <v>8.8601046849581741E-2</v>
      </c>
    </row>
    <row r="585" spans="1:19" ht="17" hidden="1" x14ac:dyDescent="0.3">
      <c r="A585">
        <v>609</v>
      </c>
      <c r="B585" t="s">
        <v>234</v>
      </c>
      <c r="C585" t="s">
        <v>5</v>
      </c>
      <c r="D585" s="1">
        <v>42004</v>
      </c>
      <c r="E585" s="3">
        <f t="shared" si="77"/>
        <v>2014</v>
      </c>
      <c r="F585" s="3">
        <f t="shared" si="78"/>
        <v>12</v>
      </c>
      <c r="G585" s="3">
        <f t="shared" si="79"/>
        <v>31</v>
      </c>
      <c r="H585" s="2">
        <v>144077000000</v>
      </c>
      <c r="I585" s="2">
        <v>131903000000</v>
      </c>
      <c r="J585" s="2">
        <v>11842000000</v>
      </c>
      <c r="K585">
        <v>0</v>
      </c>
      <c r="L585">
        <v>0</v>
      </c>
      <c r="M585" t="s">
        <v>9</v>
      </c>
      <c r="N585" t="s">
        <v>235</v>
      </c>
      <c r="O585" s="6">
        <f t="shared" si="72"/>
        <v>11842000000</v>
      </c>
      <c r="P585" s="6">
        <f t="shared" si="73"/>
        <v>12174000000</v>
      </c>
      <c r="Q585" s="6">
        <f t="shared" si="74"/>
        <v>332000000</v>
      </c>
      <c r="R585" s="9">
        <f t="shared" si="75"/>
        <v>8.4496484518694848E-2</v>
      </c>
      <c r="S585" s="9">
        <f t="shared" si="76"/>
        <v>2.3043233826356741E-3</v>
      </c>
    </row>
    <row r="586" spans="1:19" ht="17" hidden="1" x14ac:dyDescent="0.3">
      <c r="A586">
        <v>610</v>
      </c>
      <c r="B586" t="s">
        <v>234</v>
      </c>
      <c r="C586" t="s">
        <v>6</v>
      </c>
      <c r="D586" s="1">
        <v>42369</v>
      </c>
      <c r="E586" s="3">
        <f t="shared" si="77"/>
        <v>2015</v>
      </c>
      <c r="F586" s="3">
        <f t="shared" si="78"/>
        <v>12</v>
      </c>
      <c r="G586" s="3">
        <f t="shared" si="79"/>
        <v>31</v>
      </c>
      <c r="H586" s="2">
        <v>149558000000</v>
      </c>
      <c r="I586" s="2">
        <v>131409000000</v>
      </c>
      <c r="J586" s="2">
        <v>10502000000</v>
      </c>
      <c r="K586">
        <v>0</v>
      </c>
      <c r="L586">
        <v>0</v>
      </c>
      <c r="M586" t="s">
        <v>9</v>
      </c>
      <c r="N586" t="s">
        <v>235</v>
      </c>
      <c r="O586" s="6">
        <f t="shared" si="72"/>
        <v>10502000000</v>
      </c>
      <c r="P586" s="6">
        <f t="shared" si="73"/>
        <v>18149000000</v>
      </c>
      <c r="Q586" s="6">
        <f t="shared" si="74"/>
        <v>7647000000</v>
      </c>
      <c r="R586" s="9">
        <f t="shared" si="75"/>
        <v>0.1213509140266652</v>
      </c>
      <c r="S586" s="9">
        <f t="shared" si="76"/>
        <v>5.113066502627743E-2</v>
      </c>
    </row>
    <row r="587" spans="1:19" ht="17" hidden="1" x14ac:dyDescent="0.3">
      <c r="A587">
        <v>611</v>
      </c>
      <c r="B587" t="s">
        <v>234</v>
      </c>
      <c r="C587" t="s">
        <v>7</v>
      </c>
      <c r="D587" s="1">
        <v>42735</v>
      </c>
      <c r="E587" s="3">
        <f t="shared" si="77"/>
        <v>2016</v>
      </c>
      <c r="F587" s="3">
        <f t="shared" si="78"/>
        <v>12</v>
      </c>
      <c r="G587" s="3">
        <f t="shared" si="79"/>
        <v>31</v>
      </c>
      <c r="H587" s="2">
        <v>151800000000</v>
      </c>
      <c r="I587" s="2">
        <v>135488000000</v>
      </c>
      <c r="J587" s="2">
        <v>12196000000</v>
      </c>
      <c r="K587">
        <v>0</v>
      </c>
      <c r="L587">
        <v>0</v>
      </c>
      <c r="M587" t="s">
        <v>9</v>
      </c>
      <c r="N587" t="s">
        <v>235</v>
      </c>
      <c r="O587" s="6">
        <f t="shared" si="72"/>
        <v>12196000000</v>
      </c>
      <c r="P587" s="6">
        <f t="shared" si="73"/>
        <v>16312000000</v>
      </c>
      <c r="Q587" s="6">
        <f t="shared" si="74"/>
        <v>4116000000</v>
      </c>
      <c r="R587" s="9">
        <f t="shared" si="75"/>
        <v>0.10745718050065878</v>
      </c>
      <c r="S587" s="9">
        <f t="shared" si="76"/>
        <v>2.7114624505928855E-2</v>
      </c>
    </row>
    <row r="588" spans="1:19" ht="17" hidden="1" x14ac:dyDescent="0.3">
      <c r="A588">
        <v>612</v>
      </c>
      <c r="B588" t="s">
        <v>236</v>
      </c>
      <c r="C588" t="s">
        <v>2</v>
      </c>
      <c r="D588" s="1">
        <v>41639</v>
      </c>
      <c r="E588" s="3">
        <f t="shared" si="77"/>
        <v>2013</v>
      </c>
      <c r="F588" s="3">
        <f t="shared" si="78"/>
        <v>12</v>
      </c>
      <c r="G588" s="3">
        <f t="shared" si="79"/>
        <v>31</v>
      </c>
      <c r="H588" s="2">
        <v>3326106000</v>
      </c>
      <c r="I588" s="2">
        <v>1606661000</v>
      </c>
      <c r="J588" s="2">
        <v>1007431000</v>
      </c>
      <c r="K588">
        <v>0</v>
      </c>
      <c r="L588">
        <v>0</v>
      </c>
      <c r="M588" t="s">
        <v>3</v>
      </c>
      <c r="N588" t="s">
        <v>54</v>
      </c>
      <c r="O588" s="6">
        <f t="shared" si="72"/>
        <v>1007431000</v>
      </c>
      <c r="P588" s="6">
        <f t="shared" si="73"/>
        <v>1719445000</v>
      </c>
      <c r="Q588" s="6">
        <f t="shared" si="74"/>
        <v>712014000</v>
      </c>
      <c r="R588" s="9">
        <f t="shared" si="75"/>
        <v>0.51695436044431542</v>
      </c>
      <c r="S588" s="9">
        <f t="shared" si="76"/>
        <v>0.21406834298125196</v>
      </c>
    </row>
    <row r="589" spans="1:19" ht="17" hidden="1" x14ac:dyDescent="0.3">
      <c r="A589">
        <v>613</v>
      </c>
      <c r="B589" t="s">
        <v>236</v>
      </c>
      <c r="C589" t="s">
        <v>5</v>
      </c>
      <c r="D589" s="1">
        <v>42004</v>
      </c>
      <c r="E589" s="3">
        <f t="shared" si="77"/>
        <v>2014</v>
      </c>
      <c r="F589" s="3">
        <f t="shared" si="78"/>
        <v>12</v>
      </c>
      <c r="G589" s="3">
        <f t="shared" si="79"/>
        <v>31</v>
      </c>
      <c r="H589" s="2">
        <v>3733507000</v>
      </c>
      <c r="I589" s="2">
        <v>1836105000</v>
      </c>
      <c r="J589" s="2">
        <v>1110776000</v>
      </c>
      <c r="K589">
        <v>0</v>
      </c>
      <c r="L589">
        <v>0</v>
      </c>
      <c r="M589" t="s">
        <v>3</v>
      </c>
      <c r="N589" t="s">
        <v>54</v>
      </c>
      <c r="O589" s="6">
        <f t="shared" si="72"/>
        <v>1110776000</v>
      </c>
      <c r="P589" s="6">
        <f t="shared" si="73"/>
        <v>1897402000</v>
      </c>
      <c r="Q589" s="6">
        <f t="shared" si="74"/>
        <v>786626000</v>
      </c>
      <c r="R589" s="9">
        <f t="shared" si="75"/>
        <v>0.50820903777601067</v>
      </c>
      <c r="S589" s="9">
        <f t="shared" si="76"/>
        <v>0.21069359184273659</v>
      </c>
    </row>
    <row r="590" spans="1:19" ht="17" hidden="1" x14ac:dyDescent="0.3">
      <c r="A590">
        <v>614</v>
      </c>
      <c r="B590" t="s">
        <v>236</v>
      </c>
      <c r="C590" t="s">
        <v>6</v>
      </c>
      <c r="D590" s="1">
        <v>42369</v>
      </c>
      <c r="E590" s="3">
        <f t="shared" si="77"/>
        <v>2015</v>
      </c>
      <c r="F590" s="3">
        <f t="shared" si="78"/>
        <v>12</v>
      </c>
      <c r="G590" s="3">
        <f t="shared" si="79"/>
        <v>31</v>
      </c>
      <c r="H590" s="2">
        <v>3869187000</v>
      </c>
      <c r="I590" s="2">
        <v>1920253000</v>
      </c>
      <c r="J590" s="2">
        <v>1121590000</v>
      </c>
      <c r="K590">
        <v>0</v>
      </c>
      <c r="L590">
        <v>0</v>
      </c>
      <c r="M590" t="s">
        <v>3</v>
      </c>
      <c r="N590" t="s">
        <v>54</v>
      </c>
      <c r="O590" s="6">
        <f t="shared" si="72"/>
        <v>1121590000</v>
      </c>
      <c r="P590" s="6">
        <f t="shared" si="73"/>
        <v>1948934000</v>
      </c>
      <c r="Q590" s="6">
        <f t="shared" si="74"/>
        <v>827344000</v>
      </c>
      <c r="R590" s="9">
        <f t="shared" si="75"/>
        <v>0.50370633417304456</v>
      </c>
      <c r="S590" s="9">
        <f t="shared" si="76"/>
        <v>0.21382889997304344</v>
      </c>
    </row>
    <row r="591" spans="1:19" ht="17" hidden="1" x14ac:dyDescent="0.3">
      <c r="A591">
        <v>615</v>
      </c>
      <c r="B591" t="s">
        <v>236</v>
      </c>
      <c r="C591" t="s">
        <v>7</v>
      </c>
      <c r="D591" s="1">
        <v>42735</v>
      </c>
      <c r="E591" s="3">
        <f t="shared" si="77"/>
        <v>2016</v>
      </c>
      <c r="F591" s="3">
        <f t="shared" si="78"/>
        <v>12</v>
      </c>
      <c r="G591" s="3">
        <f t="shared" si="79"/>
        <v>31</v>
      </c>
      <c r="H591" s="2">
        <v>3962036000</v>
      </c>
      <c r="I591" s="2">
        <v>1997259000</v>
      </c>
      <c r="J591" s="2">
        <v>1169470000</v>
      </c>
      <c r="K591">
        <v>0</v>
      </c>
      <c r="L591">
        <v>0</v>
      </c>
      <c r="M591" t="s">
        <v>3</v>
      </c>
      <c r="N591" t="s">
        <v>54</v>
      </c>
      <c r="O591" s="6">
        <f t="shared" si="72"/>
        <v>1169470000</v>
      </c>
      <c r="P591" s="6">
        <f t="shared" si="73"/>
        <v>1964777000</v>
      </c>
      <c r="Q591" s="6">
        <f t="shared" si="74"/>
        <v>795307000</v>
      </c>
      <c r="R591" s="9">
        <f t="shared" si="75"/>
        <v>0.49590084491912745</v>
      </c>
      <c r="S591" s="9">
        <f t="shared" si="76"/>
        <v>0.20073189642900771</v>
      </c>
    </row>
    <row r="592" spans="1:19" ht="17" hidden="1" x14ac:dyDescent="0.3">
      <c r="A592">
        <v>616</v>
      </c>
      <c r="B592" t="s">
        <v>237</v>
      </c>
      <c r="C592" t="s">
        <v>2</v>
      </c>
      <c r="D592" s="1">
        <v>41639</v>
      </c>
      <c r="E592" s="3">
        <f t="shared" si="77"/>
        <v>2013</v>
      </c>
      <c r="F592" s="3">
        <f t="shared" si="78"/>
        <v>12</v>
      </c>
      <c r="G592" s="3">
        <f t="shared" si="79"/>
        <v>31</v>
      </c>
      <c r="H592" s="2">
        <v>7872000000</v>
      </c>
      <c r="I592" s="2">
        <v>1875000000</v>
      </c>
      <c r="J592" s="2">
        <v>1778000000</v>
      </c>
      <c r="K592" s="2">
        <v>1415000000</v>
      </c>
      <c r="L592">
        <v>0</v>
      </c>
      <c r="M592" t="s">
        <v>12</v>
      </c>
      <c r="N592" t="s">
        <v>47</v>
      </c>
      <c r="O592" s="6">
        <f t="shared" si="72"/>
        <v>3193000000</v>
      </c>
      <c r="P592" s="6">
        <f t="shared" si="73"/>
        <v>5997000000</v>
      </c>
      <c r="Q592" s="6">
        <f t="shared" si="74"/>
        <v>2804000000</v>
      </c>
      <c r="R592" s="9">
        <f t="shared" si="75"/>
        <v>0.76181402439024393</v>
      </c>
      <c r="S592" s="9">
        <f t="shared" si="76"/>
        <v>0.35619918699186992</v>
      </c>
    </row>
    <row r="593" spans="1:19" ht="17" hidden="1" x14ac:dyDescent="0.3">
      <c r="A593">
        <v>617</v>
      </c>
      <c r="B593" t="s">
        <v>237</v>
      </c>
      <c r="C593" t="s">
        <v>5</v>
      </c>
      <c r="D593" s="1">
        <v>42004</v>
      </c>
      <c r="E593" s="3">
        <f t="shared" si="77"/>
        <v>2014</v>
      </c>
      <c r="F593" s="3">
        <f t="shared" si="78"/>
        <v>12</v>
      </c>
      <c r="G593" s="3">
        <f t="shared" si="79"/>
        <v>31</v>
      </c>
      <c r="H593" s="2">
        <v>12466000000</v>
      </c>
      <c r="I593" s="2">
        <v>2153000000</v>
      </c>
      <c r="J593" s="2">
        <v>2653000000</v>
      </c>
      <c r="K593" s="2">
        <v>2666000000</v>
      </c>
      <c r="L593">
        <v>0</v>
      </c>
      <c r="M593" t="s">
        <v>12</v>
      </c>
      <c r="N593" t="s">
        <v>47</v>
      </c>
      <c r="O593" s="6">
        <f t="shared" si="72"/>
        <v>5319000000</v>
      </c>
      <c r="P593" s="6">
        <f t="shared" si="73"/>
        <v>10313000000</v>
      </c>
      <c r="Q593" s="6">
        <f t="shared" si="74"/>
        <v>4994000000</v>
      </c>
      <c r="R593" s="9">
        <f t="shared" si="75"/>
        <v>0.82729022942403341</v>
      </c>
      <c r="S593" s="9">
        <f t="shared" si="76"/>
        <v>0.40060965827049577</v>
      </c>
    </row>
    <row r="594" spans="1:19" ht="17" hidden="1" x14ac:dyDescent="0.3">
      <c r="A594">
        <v>618</v>
      </c>
      <c r="B594" t="s">
        <v>237</v>
      </c>
      <c r="C594" t="s">
        <v>6</v>
      </c>
      <c r="D594" s="1">
        <v>42369</v>
      </c>
      <c r="E594" s="3">
        <f t="shared" si="77"/>
        <v>2015</v>
      </c>
      <c r="F594" s="3">
        <f t="shared" si="78"/>
        <v>12</v>
      </c>
      <c r="G594" s="3">
        <f t="shared" si="79"/>
        <v>31</v>
      </c>
      <c r="H594" s="2">
        <v>17928000000</v>
      </c>
      <c r="I594" s="2">
        <v>2867000000</v>
      </c>
      <c r="J594" s="2">
        <v>4020000000</v>
      </c>
      <c r="K594" s="2">
        <v>4816000000</v>
      </c>
      <c r="L594">
        <v>0</v>
      </c>
      <c r="M594" t="s">
        <v>12</v>
      </c>
      <c r="N594" t="s">
        <v>47</v>
      </c>
      <c r="O594" s="6">
        <f t="shared" si="72"/>
        <v>8836000000</v>
      </c>
      <c r="P594" s="6">
        <f t="shared" si="73"/>
        <v>15061000000</v>
      </c>
      <c r="Q594" s="6">
        <f t="shared" si="74"/>
        <v>6225000000</v>
      </c>
      <c r="R594" s="9">
        <f t="shared" si="75"/>
        <v>0.84008255243194996</v>
      </c>
      <c r="S594" s="9">
        <f t="shared" si="76"/>
        <v>0.34722222222222221</v>
      </c>
    </row>
    <row r="595" spans="1:19" ht="17" hidden="1" x14ac:dyDescent="0.3">
      <c r="A595">
        <v>619</v>
      </c>
      <c r="B595" t="s">
        <v>237</v>
      </c>
      <c r="C595" t="s">
        <v>7</v>
      </c>
      <c r="D595" s="1">
        <v>42735</v>
      </c>
      <c r="E595" s="3">
        <f t="shared" si="77"/>
        <v>2016</v>
      </c>
      <c r="F595" s="3">
        <f t="shared" si="78"/>
        <v>12</v>
      </c>
      <c r="G595" s="3">
        <f t="shared" si="79"/>
        <v>31</v>
      </c>
      <c r="H595" s="2">
        <v>27638000000</v>
      </c>
      <c r="I595" s="2">
        <v>3789000000</v>
      </c>
      <c r="J595" s="2">
        <v>5503000000</v>
      </c>
      <c r="K595" s="2">
        <v>5919000000</v>
      </c>
      <c r="L595">
        <v>0</v>
      </c>
      <c r="M595" t="s">
        <v>12</v>
      </c>
      <c r="N595" t="s">
        <v>47</v>
      </c>
      <c r="O595" s="6">
        <f t="shared" si="72"/>
        <v>11422000000</v>
      </c>
      <c r="P595" s="6">
        <f t="shared" si="73"/>
        <v>23849000000</v>
      </c>
      <c r="Q595" s="6">
        <f t="shared" si="74"/>
        <v>12427000000</v>
      </c>
      <c r="R595" s="9">
        <f t="shared" si="75"/>
        <v>0.86290614371517482</v>
      </c>
      <c r="S595" s="9">
        <f t="shared" si="76"/>
        <v>0.44963456111151312</v>
      </c>
    </row>
    <row r="596" spans="1:19" ht="17" hidden="1" x14ac:dyDescent="0.3">
      <c r="A596">
        <v>620</v>
      </c>
      <c r="B596" t="s">
        <v>238</v>
      </c>
      <c r="C596" t="s">
        <v>2</v>
      </c>
      <c r="D596" s="1">
        <v>41274</v>
      </c>
      <c r="E596" s="3">
        <f t="shared" si="77"/>
        <v>2012</v>
      </c>
      <c r="F596" s="3">
        <f t="shared" si="78"/>
        <v>12</v>
      </c>
      <c r="G596" s="3">
        <f t="shared" si="79"/>
        <v>31</v>
      </c>
      <c r="H596" s="2">
        <v>3134800000</v>
      </c>
      <c r="I596" s="2">
        <v>2093200000</v>
      </c>
      <c r="J596" s="2">
        <v>873100000</v>
      </c>
      <c r="K596">
        <v>0</v>
      </c>
      <c r="L596" s="2">
        <v>7400000</v>
      </c>
      <c r="M596" t="s">
        <v>3</v>
      </c>
      <c r="N596" t="s">
        <v>54</v>
      </c>
      <c r="O596" s="6">
        <f t="shared" si="72"/>
        <v>880500000</v>
      </c>
      <c r="P596" s="6">
        <f t="shared" si="73"/>
        <v>1041600000</v>
      </c>
      <c r="Q596" s="6">
        <f t="shared" si="74"/>
        <v>161100000</v>
      </c>
      <c r="R596" s="9">
        <f t="shared" si="75"/>
        <v>0.33227000127599848</v>
      </c>
      <c r="S596" s="9">
        <f t="shared" si="76"/>
        <v>5.1390838330994004E-2</v>
      </c>
    </row>
    <row r="597" spans="1:19" ht="17" hidden="1" x14ac:dyDescent="0.3">
      <c r="A597">
        <v>621</v>
      </c>
      <c r="B597" t="s">
        <v>238</v>
      </c>
      <c r="C597" t="s">
        <v>5</v>
      </c>
      <c r="D597" s="1">
        <v>41639</v>
      </c>
      <c r="E597" s="3">
        <f t="shared" si="77"/>
        <v>2013</v>
      </c>
      <c r="F597" s="3">
        <f t="shared" si="78"/>
        <v>12</v>
      </c>
      <c r="G597" s="3">
        <f t="shared" si="79"/>
        <v>31</v>
      </c>
      <c r="H597" s="2">
        <v>3703600000</v>
      </c>
      <c r="I597" s="2">
        <v>2408500000</v>
      </c>
      <c r="J597" s="2">
        <v>938700000</v>
      </c>
      <c r="K597">
        <v>0</v>
      </c>
      <c r="L597" s="2">
        <v>9400000</v>
      </c>
      <c r="M597" t="s">
        <v>3</v>
      </c>
      <c r="N597" t="s">
        <v>54</v>
      </c>
      <c r="O597" s="6">
        <f t="shared" si="72"/>
        <v>948100000</v>
      </c>
      <c r="P597" s="6">
        <f t="shared" si="73"/>
        <v>1295100000</v>
      </c>
      <c r="Q597" s="6">
        <f t="shared" si="74"/>
        <v>347000000</v>
      </c>
      <c r="R597" s="9">
        <f t="shared" si="75"/>
        <v>0.34968679123015445</v>
      </c>
      <c r="S597" s="9">
        <f t="shared" si="76"/>
        <v>9.3692623393455021E-2</v>
      </c>
    </row>
    <row r="598" spans="1:19" ht="17" hidden="1" x14ac:dyDescent="0.3">
      <c r="A598">
        <v>622</v>
      </c>
      <c r="B598" t="s">
        <v>238</v>
      </c>
      <c r="C598" t="s">
        <v>6</v>
      </c>
      <c r="D598" s="1">
        <v>42004</v>
      </c>
      <c r="E598" s="3">
        <f t="shared" si="77"/>
        <v>2014</v>
      </c>
      <c r="F598" s="3">
        <f t="shared" si="78"/>
        <v>12</v>
      </c>
      <c r="G598" s="3">
        <f t="shared" si="79"/>
        <v>31</v>
      </c>
      <c r="H598" s="2">
        <v>4013600000</v>
      </c>
      <c r="I598" s="2">
        <v>2646700000</v>
      </c>
      <c r="J598" s="2">
        <v>943300000</v>
      </c>
      <c r="K598">
        <v>0</v>
      </c>
      <c r="L598" s="2">
        <v>13100000</v>
      </c>
      <c r="M598" t="s">
        <v>3</v>
      </c>
      <c r="N598" t="s">
        <v>54</v>
      </c>
      <c r="O598" s="6">
        <f t="shared" si="72"/>
        <v>956400000</v>
      </c>
      <c r="P598" s="6">
        <f t="shared" si="73"/>
        <v>1366900000</v>
      </c>
      <c r="Q598" s="6">
        <f t="shared" si="74"/>
        <v>410500000</v>
      </c>
      <c r="R598" s="9">
        <f t="shared" si="75"/>
        <v>0.34056707195535185</v>
      </c>
      <c r="S598" s="9">
        <f t="shared" si="76"/>
        <v>0.10227725732509468</v>
      </c>
    </row>
    <row r="599" spans="1:19" ht="17" hidden="1" x14ac:dyDescent="0.3">
      <c r="A599">
        <v>623</v>
      </c>
      <c r="B599" t="s">
        <v>238</v>
      </c>
      <c r="C599" t="s">
        <v>7</v>
      </c>
      <c r="D599" s="1">
        <v>42369</v>
      </c>
      <c r="E599" s="3">
        <f t="shared" si="77"/>
        <v>2015</v>
      </c>
      <c r="F599" s="3">
        <f t="shared" si="78"/>
        <v>12</v>
      </c>
      <c r="G599" s="3">
        <f t="shared" si="79"/>
        <v>31</v>
      </c>
      <c r="H599" s="2">
        <v>4579400000</v>
      </c>
      <c r="I599" s="2">
        <v>2997500000</v>
      </c>
      <c r="J599" s="2">
        <v>1047600000</v>
      </c>
      <c r="K599">
        <v>0</v>
      </c>
      <c r="L599" s="2">
        <v>21600000</v>
      </c>
      <c r="M599" t="s">
        <v>3</v>
      </c>
      <c r="N599" t="s">
        <v>54</v>
      </c>
      <c r="O599" s="6">
        <f t="shared" si="72"/>
        <v>1069200000</v>
      </c>
      <c r="P599" s="6">
        <f t="shared" si="73"/>
        <v>1581900000</v>
      </c>
      <c r="Q599" s="6">
        <f t="shared" si="74"/>
        <v>512700000</v>
      </c>
      <c r="R599" s="9">
        <f t="shared" si="75"/>
        <v>0.34543826702188063</v>
      </c>
      <c r="S599" s="9">
        <f t="shared" si="76"/>
        <v>0.11195789841463948</v>
      </c>
    </row>
    <row r="600" spans="1:19" ht="17" hidden="1" x14ac:dyDescent="0.3">
      <c r="A600">
        <v>624</v>
      </c>
      <c r="B600" t="s">
        <v>239</v>
      </c>
      <c r="C600" t="s">
        <v>2</v>
      </c>
      <c r="D600" s="1">
        <v>41274</v>
      </c>
      <c r="E600" s="3">
        <f t="shared" si="77"/>
        <v>2012</v>
      </c>
      <c r="F600" s="3">
        <f t="shared" si="78"/>
        <v>12</v>
      </c>
      <c r="G600" s="3">
        <f t="shared" si="79"/>
        <v>31</v>
      </c>
      <c r="H600" s="2">
        <v>18010000000</v>
      </c>
      <c r="I600" s="2">
        <v>11561000000</v>
      </c>
      <c r="J600" s="2">
        <v>431000000</v>
      </c>
      <c r="K600" s="2">
        <v>285000000</v>
      </c>
      <c r="L600">
        <v>0</v>
      </c>
      <c r="M600" t="s">
        <v>49</v>
      </c>
      <c r="N600" t="s">
        <v>240</v>
      </c>
      <c r="O600" s="6">
        <f t="shared" si="72"/>
        <v>716000000</v>
      </c>
      <c r="P600" s="6">
        <f t="shared" si="73"/>
        <v>6449000000</v>
      </c>
      <c r="Q600" s="6">
        <f t="shared" si="74"/>
        <v>5733000000</v>
      </c>
      <c r="R600" s="9">
        <f t="shared" si="75"/>
        <v>0.35807884508606325</v>
      </c>
      <c r="S600" s="9">
        <f t="shared" si="76"/>
        <v>0.3183231538034425</v>
      </c>
    </row>
    <row r="601" spans="1:19" ht="17" hidden="1" x14ac:dyDescent="0.3">
      <c r="A601">
        <v>625</v>
      </c>
      <c r="B601" t="s">
        <v>239</v>
      </c>
      <c r="C601" t="s">
        <v>5</v>
      </c>
      <c r="D601" s="1">
        <v>41639</v>
      </c>
      <c r="E601" s="3">
        <f t="shared" si="77"/>
        <v>2013</v>
      </c>
      <c r="F601" s="3">
        <f t="shared" si="78"/>
        <v>12</v>
      </c>
      <c r="G601" s="3">
        <f t="shared" si="79"/>
        <v>31</v>
      </c>
      <c r="H601" s="2">
        <v>20921000000</v>
      </c>
      <c r="I601" s="2">
        <v>14637000000</v>
      </c>
      <c r="J601" s="2">
        <v>657000000</v>
      </c>
      <c r="K601" s="2">
        <v>210000000</v>
      </c>
      <c r="L601">
        <v>0</v>
      </c>
      <c r="M601" t="s">
        <v>49</v>
      </c>
      <c r="N601" t="s">
        <v>240</v>
      </c>
      <c r="O601" s="6">
        <f t="shared" si="72"/>
        <v>867000000</v>
      </c>
      <c r="P601" s="6">
        <f t="shared" si="73"/>
        <v>6284000000</v>
      </c>
      <c r="Q601" s="6">
        <f t="shared" si="74"/>
        <v>5417000000</v>
      </c>
      <c r="R601" s="9">
        <f t="shared" si="75"/>
        <v>0.30036805124038046</v>
      </c>
      <c r="S601" s="9">
        <f t="shared" si="76"/>
        <v>0.25892643755078631</v>
      </c>
    </row>
    <row r="602" spans="1:19" ht="17" hidden="1" x14ac:dyDescent="0.3">
      <c r="A602">
        <v>626</v>
      </c>
      <c r="B602" t="s">
        <v>239</v>
      </c>
      <c r="C602" t="s">
        <v>6</v>
      </c>
      <c r="D602" s="1">
        <v>42004</v>
      </c>
      <c r="E602" s="3">
        <f t="shared" si="77"/>
        <v>2014</v>
      </c>
      <c r="F602" s="3">
        <f t="shared" si="78"/>
        <v>12</v>
      </c>
      <c r="G602" s="3">
        <f t="shared" si="79"/>
        <v>31</v>
      </c>
      <c r="H602" s="2">
        <v>21438000000</v>
      </c>
      <c r="I602" s="2">
        <v>19504000000</v>
      </c>
      <c r="J602" s="2">
        <v>592000000</v>
      </c>
      <c r="K602" s="2">
        <v>126000000</v>
      </c>
      <c r="L602">
        <v>0</v>
      </c>
      <c r="M602" t="s">
        <v>49</v>
      </c>
      <c r="N602" t="s">
        <v>240</v>
      </c>
      <c r="O602" s="6">
        <f t="shared" si="72"/>
        <v>718000000</v>
      </c>
      <c r="P602" s="6">
        <f t="shared" si="73"/>
        <v>1934000000</v>
      </c>
      <c r="Q602" s="6">
        <f t="shared" si="74"/>
        <v>1216000000</v>
      </c>
      <c r="R602" s="9">
        <f t="shared" si="75"/>
        <v>9.0213639332027196E-2</v>
      </c>
      <c r="S602" s="9">
        <f t="shared" si="76"/>
        <v>5.6721709114656217E-2</v>
      </c>
    </row>
    <row r="603" spans="1:19" ht="17" hidden="1" x14ac:dyDescent="0.3">
      <c r="A603">
        <v>627</v>
      </c>
      <c r="B603" t="s">
        <v>239</v>
      </c>
      <c r="C603" t="s">
        <v>7</v>
      </c>
      <c r="D603" s="1">
        <v>42369</v>
      </c>
      <c r="E603" s="3">
        <f t="shared" si="77"/>
        <v>2015</v>
      </c>
      <c r="F603" s="3">
        <f t="shared" si="78"/>
        <v>12</v>
      </c>
      <c r="G603" s="3">
        <f t="shared" si="79"/>
        <v>31</v>
      </c>
      <c r="H603" s="2">
        <v>15877000000</v>
      </c>
      <c r="I603" s="2">
        <v>28524000000</v>
      </c>
      <c r="J603" s="2">
        <v>569000000</v>
      </c>
      <c r="K603" s="2">
        <v>127000000</v>
      </c>
      <c r="L603">
        <v>0</v>
      </c>
      <c r="M603" t="s">
        <v>49</v>
      </c>
      <c r="N603" t="s">
        <v>240</v>
      </c>
      <c r="O603" s="6">
        <f t="shared" si="72"/>
        <v>696000000</v>
      </c>
      <c r="P603" s="6">
        <f t="shared" si="73"/>
        <v>-12647000000</v>
      </c>
      <c r="Q603" s="6">
        <f t="shared" si="74"/>
        <v>-13343000000</v>
      </c>
      <c r="R603" s="9">
        <f t="shared" si="75"/>
        <v>-0.79656106317314346</v>
      </c>
      <c r="S603" s="9">
        <f t="shared" si="76"/>
        <v>-0.8403980600869182</v>
      </c>
    </row>
    <row r="604" spans="1:19" ht="17" hidden="1" x14ac:dyDescent="0.3">
      <c r="A604">
        <v>628</v>
      </c>
      <c r="B604" t="s">
        <v>241</v>
      </c>
      <c r="C604" t="s">
        <v>2</v>
      </c>
      <c r="D604" s="1">
        <v>41425</v>
      </c>
      <c r="E604" s="3">
        <f t="shared" si="77"/>
        <v>2013</v>
      </c>
      <c r="F604" s="3">
        <f t="shared" si="78"/>
        <v>5</v>
      </c>
      <c r="G604" s="3">
        <f t="shared" si="79"/>
        <v>31</v>
      </c>
      <c r="H604" s="2">
        <v>44287000000</v>
      </c>
      <c r="I604" s="2">
        <v>16448000000</v>
      </c>
      <c r="J604" s="2">
        <v>20359000000</v>
      </c>
      <c r="K604">
        <v>0</v>
      </c>
      <c r="L604" s="2">
        <v>2386000000</v>
      </c>
      <c r="M604" t="s">
        <v>3</v>
      </c>
      <c r="N604" t="s">
        <v>136</v>
      </c>
      <c r="O604" s="6">
        <f t="shared" si="72"/>
        <v>22745000000</v>
      </c>
      <c r="P604" s="6">
        <f t="shared" si="73"/>
        <v>27839000000</v>
      </c>
      <c r="Q604" s="6">
        <f t="shared" si="74"/>
        <v>5094000000</v>
      </c>
      <c r="R604" s="9">
        <f t="shared" si="75"/>
        <v>0.62860433084200773</v>
      </c>
      <c r="S604" s="9">
        <f t="shared" si="76"/>
        <v>0.11502246708966514</v>
      </c>
    </row>
    <row r="605" spans="1:19" ht="17" hidden="1" x14ac:dyDescent="0.3">
      <c r="A605">
        <v>629</v>
      </c>
      <c r="B605" t="s">
        <v>241</v>
      </c>
      <c r="C605" t="s">
        <v>5</v>
      </c>
      <c r="D605" s="1">
        <v>41790</v>
      </c>
      <c r="E605" s="3">
        <f t="shared" si="77"/>
        <v>2014</v>
      </c>
      <c r="F605" s="3">
        <f t="shared" si="78"/>
        <v>5</v>
      </c>
      <c r="G605" s="3">
        <f t="shared" si="79"/>
        <v>31</v>
      </c>
      <c r="H605" s="2">
        <v>45567000000</v>
      </c>
      <c r="I605" s="2">
        <v>17052000000</v>
      </c>
      <c r="J605" s="2">
        <v>22113000000</v>
      </c>
      <c r="K605">
        <v>0</v>
      </c>
      <c r="L605" s="2">
        <v>2587000000</v>
      </c>
      <c r="M605" t="s">
        <v>3</v>
      </c>
      <c r="N605" t="s">
        <v>136</v>
      </c>
      <c r="O605" s="6">
        <f t="shared" si="72"/>
        <v>24700000000</v>
      </c>
      <c r="P605" s="6">
        <f t="shared" si="73"/>
        <v>28515000000</v>
      </c>
      <c r="Q605" s="6">
        <f t="shared" si="74"/>
        <v>3815000000</v>
      </c>
      <c r="R605" s="9">
        <f t="shared" si="75"/>
        <v>0.62578181578774106</v>
      </c>
      <c r="S605" s="9">
        <f t="shared" si="76"/>
        <v>8.3722869620558735E-2</v>
      </c>
    </row>
    <row r="606" spans="1:19" ht="17" hidden="1" x14ac:dyDescent="0.3">
      <c r="A606">
        <v>630</v>
      </c>
      <c r="B606" t="s">
        <v>241</v>
      </c>
      <c r="C606" t="s">
        <v>6</v>
      </c>
      <c r="D606" s="1">
        <v>42155</v>
      </c>
      <c r="E606" s="3">
        <f t="shared" si="77"/>
        <v>2015</v>
      </c>
      <c r="F606" s="3">
        <f t="shared" si="78"/>
        <v>5</v>
      </c>
      <c r="G606" s="3">
        <f t="shared" si="79"/>
        <v>31</v>
      </c>
      <c r="H606" s="2">
        <v>47453000000</v>
      </c>
      <c r="I606" s="2">
        <v>16984000000</v>
      </c>
      <c r="J606" s="2">
        <v>25715000000</v>
      </c>
      <c r="K606">
        <v>0</v>
      </c>
      <c r="L606" s="2">
        <v>2611000000</v>
      </c>
      <c r="M606" t="s">
        <v>3</v>
      </c>
      <c r="N606" t="s">
        <v>136</v>
      </c>
      <c r="O606" s="6">
        <f t="shared" si="72"/>
        <v>28326000000</v>
      </c>
      <c r="P606" s="6">
        <f t="shared" si="73"/>
        <v>30469000000</v>
      </c>
      <c r="Q606" s="6">
        <f t="shared" si="74"/>
        <v>2143000000</v>
      </c>
      <c r="R606" s="9">
        <f t="shared" si="75"/>
        <v>0.6420879607190273</v>
      </c>
      <c r="S606" s="9">
        <f t="shared" si="76"/>
        <v>4.5160474574842478E-2</v>
      </c>
    </row>
    <row r="607" spans="1:19" ht="17" hidden="1" x14ac:dyDescent="0.3">
      <c r="A607">
        <v>631</v>
      </c>
      <c r="B607" t="s">
        <v>241</v>
      </c>
      <c r="C607" t="s">
        <v>7</v>
      </c>
      <c r="D607" s="1">
        <v>42521</v>
      </c>
      <c r="E607" s="3">
        <f t="shared" si="77"/>
        <v>2016</v>
      </c>
      <c r="F607" s="3">
        <f t="shared" si="78"/>
        <v>5</v>
      </c>
      <c r="G607" s="3">
        <f t="shared" si="79"/>
        <v>31</v>
      </c>
      <c r="H607" s="2">
        <v>50365000000</v>
      </c>
      <c r="I607" s="2">
        <v>17327000000</v>
      </c>
      <c r="J607" s="2">
        <v>27330000000</v>
      </c>
      <c r="K607">
        <v>0</v>
      </c>
      <c r="L607" s="2">
        <v>2631000000</v>
      </c>
      <c r="M607" t="s">
        <v>3</v>
      </c>
      <c r="N607" t="s">
        <v>136</v>
      </c>
      <c r="O607" s="6">
        <f t="shared" si="72"/>
        <v>29961000000</v>
      </c>
      <c r="P607" s="6">
        <f t="shared" si="73"/>
        <v>33038000000</v>
      </c>
      <c r="Q607" s="6">
        <f t="shared" si="74"/>
        <v>3077000000</v>
      </c>
      <c r="R607" s="9">
        <f t="shared" si="75"/>
        <v>0.6559714087163705</v>
      </c>
      <c r="S607" s="9">
        <f t="shared" si="76"/>
        <v>6.1094013699990075E-2</v>
      </c>
    </row>
    <row r="608" spans="1:19" ht="17" hidden="1" x14ac:dyDescent="0.3">
      <c r="A608">
        <v>632</v>
      </c>
      <c r="B608" t="s">
        <v>242</v>
      </c>
      <c r="C608" t="s">
        <v>2</v>
      </c>
      <c r="D608" s="1">
        <v>41274</v>
      </c>
      <c r="E608" s="3">
        <f t="shared" si="77"/>
        <v>2012</v>
      </c>
      <c r="F608" s="3">
        <f t="shared" si="78"/>
        <v>12</v>
      </c>
      <c r="G608" s="3">
        <f t="shared" si="79"/>
        <v>31</v>
      </c>
      <c r="H608" s="2">
        <v>15255000000</v>
      </c>
      <c r="I608" s="2">
        <v>6717000000</v>
      </c>
      <c r="J608" s="2">
        <v>5353000000</v>
      </c>
      <c r="K608">
        <v>0</v>
      </c>
      <c r="L608" s="2">
        <v>1051000000</v>
      </c>
      <c r="M608" t="s">
        <v>32</v>
      </c>
      <c r="N608" t="s">
        <v>35</v>
      </c>
      <c r="O608" s="6">
        <f t="shared" si="72"/>
        <v>6404000000</v>
      </c>
      <c r="P608" s="6">
        <f t="shared" si="73"/>
        <v>8538000000</v>
      </c>
      <c r="Q608" s="6">
        <f t="shared" si="74"/>
        <v>2134000000</v>
      </c>
      <c r="R608" s="9">
        <f t="shared" si="75"/>
        <v>0.55968534906587997</v>
      </c>
      <c r="S608" s="9">
        <f t="shared" si="76"/>
        <v>0.13988856112749917</v>
      </c>
    </row>
    <row r="609" spans="1:19" ht="17" hidden="1" x14ac:dyDescent="0.3">
      <c r="A609">
        <v>633</v>
      </c>
      <c r="B609" t="s">
        <v>242</v>
      </c>
      <c r="C609" t="s">
        <v>5</v>
      </c>
      <c r="D609" s="1">
        <v>41639</v>
      </c>
      <c r="E609" s="3">
        <f t="shared" si="77"/>
        <v>2013</v>
      </c>
      <c r="F609" s="3">
        <f t="shared" si="78"/>
        <v>12</v>
      </c>
      <c r="G609" s="3">
        <f t="shared" si="79"/>
        <v>31</v>
      </c>
      <c r="H609" s="2">
        <v>14892000000</v>
      </c>
      <c r="I609" s="2">
        <v>6459000000</v>
      </c>
      <c r="J609" s="2">
        <v>4315000000</v>
      </c>
      <c r="K609">
        <v>0</v>
      </c>
      <c r="L609" s="2">
        <v>1741000000</v>
      </c>
      <c r="M609" t="s">
        <v>32</v>
      </c>
      <c r="N609" t="s">
        <v>35</v>
      </c>
      <c r="O609" s="6">
        <f t="shared" si="72"/>
        <v>6056000000</v>
      </c>
      <c r="P609" s="6">
        <f t="shared" si="73"/>
        <v>8433000000</v>
      </c>
      <c r="Q609" s="6">
        <f t="shared" si="74"/>
        <v>2377000000</v>
      </c>
      <c r="R609" s="9">
        <f t="shared" si="75"/>
        <v>0.56627719580983071</v>
      </c>
      <c r="S609" s="9">
        <f t="shared" si="76"/>
        <v>0.15961590115498253</v>
      </c>
    </row>
    <row r="610" spans="1:19" ht="17" hidden="1" x14ac:dyDescent="0.3">
      <c r="A610">
        <v>634</v>
      </c>
      <c r="B610" t="s">
        <v>242</v>
      </c>
      <c r="C610" t="s">
        <v>6</v>
      </c>
      <c r="D610" s="1">
        <v>42004</v>
      </c>
      <c r="E610" s="3">
        <f t="shared" si="77"/>
        <v>2014</v>
      </c>
      <c r="F610" s="3">
        <f t="shared" si="78"/>
        <v>12</v>
      </c>
      <c r="G610" s="3">
        <f t="shared" si="79"/>
        <v>31</v>
      </c>
      <c r="H610" s="2">
        <v>15049000000</v>
      </c>
      <c r="I610" s="2">
        <v>6996000000</v>
      </c>
      <c r="J610" s="2">
        <v>5759000000</v>
      </c>
      <c r="K610">
        <v>0</v>
      </c>
      <c r="L610" s="2">
        <v>1232000000</v>
      </c>
      <c r="M610" t="s">
        <v>32</v>
      </c>
      <c r="N610" t="s">
        <v>35</v>
      </c>
      <c r="O610" s="6">
        <f t="shared" si="72"/>
        <v>6991000000</v>
      </c>
      <c r="P610" s="6">
        <f t="shared" si="73"/>
        <v>8053000000</v>
      </c>
      <c r="Q610" s="6">
        <f t="shared" si="74"/>
        <v>1062000000</v>
      </c>
      <c r="R610" s="9">
        <f t="shared" si="75"/>
        <v>0.53511861253239412</v>
      </c>
      <c r="S610" s="9">
        <f t="shared" si="76"/>
        <v>7.0569473054688026E-2</v>
      </c>
    </row>
    <row r="611" spans="1:19" ht="17" hidden="1" x14ac:dyDescent="0.3">
      <c r="A611">
        <v>635</v>
      </c>
      <c r="B611" t="s">
        <v>242</v>
      </c>
      <c r="C611" t="s">
        <v>7</v>
      </c>
      <c r="D611" s="1">
        <v>42369</v>
      </c>
      <c r="E611" s="3">
        <f t="shared" si="77"/>
        <v>2015</v>
      </c>
      <c r="F611" s="3">
        <f t="shared" si="78"/>
        <v>12</v>
      </c>
      <c r="G611" s="3">
        <f t="shared" si="79"/>
        <v>31</v>
      </c>
      <c r="H611" s="2">
        <v>15026000000</v>
      </c>
      <c r="I611" s="2">
        <v>6173000000</v>
      </c>
      <c r="J611" s="2">
        <v>4969000000</v>
      </c>
      <c r="K611">
        <v>0</v>
      </c>
      <c r="L611" s="2">
        <v>1550000000</v>
      </c>
      <c r="M611" t="s">
        <v>32</v>
      </c>
      <c r="N611" t="s">
        <v>35</v>
      </c>
      <c r="O611" s="6">
        <f t="shared" si="72"/>
        <v>6519000000</v>
      </c>
      <c r="P611" s="6">
        <f t="shared" si="73"/>
        <v>8853000000</v>
      </c>
      <c r="Q611" s="6">
        <f t="shared" si="74"/>
        <v>2334000000</v>
      </c>
      <c r="R611" s="9">
        <f t="shared" si="75"/>
        <v>0.58917875682150944</v>
      </c>
      <c r="S611" s="9">
        <f t="shared" si="76"/>
        <v>0.15533076001597232</v>
      </c>
    </row>
    <row r="612" spans="1:19" ht="17" hidden="1" x14ac:dyDescent="0.3">
      <c r="A612">
        <v>636</v>
      </c>
      <c r="B612" t="s">
        <v>243</v>
      </c>
      <c r="C612" t="s">
        <v>2</v>
      </c>
      <c r="D612" s="1">
        <v>41547</v>
      </c>
      <c r="E612" s="3">
        <f t="shared" si="77"/>
        <v>2013</v>
      </c>
      <c r="F612" s="3">
        <f t="shared" si="78"/>
        <v>9</v>
      </c>
      <c r="G612" s="3">
        <f t="shared" si="79"/>
        <v>30</v>
      </c>
      <c r="H612" s="2">
        <v>1481314000</v>
      </c>
      <c r="I612" s="2">
        <v>253047000</v>
      </c>
      <c r="J612" s="2">
        <v>587835000</v>
      </c>
      <c r="K612" s="2">
        <v>209614000</v>
      </c>
      <c r="L612">
        <v>0</v>
      </c>
      <c r="M612" t="s">
        <v>12</v>
      </c>
      <c r="N612" t="s">
        <v>164</v>
      </c>
      <c r="O612" s="6">
        <f t="shared" si="72"/>
        <v>797449000</v>
      </c>
      <c r="P612" s="6">
        <f t="shared" si="73"/>
        <v>1228267000</v>
      </c>
      <c r="Q612" s="6">
        <f t="shared" si="74"/>
        <v>430818000</v>
      </c>
      <c r="R612" s="9">
        <f t="shared" si="75"/>
        <v>0.82917396311653035</v>
      </c>
      <c r="S612" s="9">
        <f t="shared" si="76"/>
        <v>0.29083502890001717</v>
      </c>
    </row>
    <row r="613" spans="1:19" ht="17" hidden="1" x14ac:dyDescent="0.3">
      <c r="A613">
        <v>637</v>
      </c>
      <c r="B613" t="s">
        <v>243</v>
      </c>
      <c r="C613" t="s">
        <v>5</v>
      </c>
      <c r="D613" s="1">
        <v>41912</v>
      </c>
      <c r="E613" s="3">
        <f t="shared" si="77"/>
        <v>2014</v>
      </c>
      <c r="F613" s="3">
        <f t="shared" si="78"/>
        <v>9</v>
      </c>
      <c r="G613" s="3">
        <f t="shared" si="79"/>
        <v>30</v>
      </c>
      <c r="H613" s="2">
        <v>1732046000</v>
      </c>
      <c r="I613" s="2">
        <v>309959000</v>
      </c>
      <c r="J613" s="2">
        <v>664738000</v>
      </c>
      <c r="K613" s="2">
        <v>263792000</v>
      </c>
      <c r="L613">
        <v>0</v>
      </c>
      <c r="M613" t="s">
        <v>12</v>
      </c>
      <c r="N613" t="s">
        <v>164</v>
      </c>
      <c r="O613" s="6">
        <f t="shared" si="72"/>
        <v>928530000</v>
      </c>
      <c r="P613" s="6">
        <f t="shared" si="73"/>
        <v>1422087000</v>
      </c>
      <c r="Q613" s="6">
        <f t="shared" si="74"/>
        <v>493557000</v>
      </c>
      <c r="R613" s="9">
        <f t="shared" si="75"/>
        <v>0.82104459119446016</v>
      </c>
      <c r="S613" s="9">
        <f t="shared" si="76"/>
        <v>0.28495605774904359</v>
      </c>
    </row>
    <row r="614" spans="1:19" ht="17" hidden="1" x14ac:dyDescent="0.3">
      <c r="A614">
        <v>638</v>
      </c>
      <c r="B614" t="s">
        <v>243</v>
      </c>
      <c r="C614" t="s">
        <v>6</v>
      </c>
      <c r="D614" s="1">
        <v>42277</v>
      </c>
      <c r="E614" s="3">
        <f t="shared" si="77"/>
        <v>2015</v>
      </c>
      <c r="F614" s="3">
        <f t="shared" si="78"/>
        <v>9</v>
      </c>
      <c r="G614" s="3">
        <f t="shared" si="79"/>
        <v>30</v>
      </c>
      <c r="H614" s="2">
        <v>1919823000</v>
      </c>
      <c r="I614" s="2">
        <v>332261000</v>
      </c>
      <c r="J614" s="2">
        <v>738080000</v>
      </c>
      <c r="K614" s="2">
        <v>296583000</v>
      </c>
      <c r="L614">
        <v>0</v>
      </c>
      <c r="M614" t="s">
        <v>12</v>
      </c>
      <c r="N614" t="s">
        <v>164</v>
      </c>
      <c r="O614" s="6">
        <f t="shared" si="72"/>
        <v>1034663000</v>
      </c>
      <c r="P614" s="6">
        <f t="shared" si="73"/>
        <v>1587562000</v>
      </c>
      <c r="Q614" s="6">
        <f t="shared" si="74"/>
        <v>552899000</v>
      </c>
      <c r="R614" s="9">
        <f t="shared" si="75"/>
        <v>0.82693144107555749</v>
      </c>
      <c r="S614" s="9">
        <f t="shared" si="76"/>
        <v>0.28799477868532675</v>
      </c>
    </row>
    <row r="615" spans="1:19" ht="17" hidden="1" x14ac:dyDescent="0.3">
      <c r="A615">
        <v>639</v>
      </c>
      <c r="B615" t="s">
        <v>243</v>
      </c>
      <c r="C615" t="s">
        <v>7</v>
      </c>
      <c r="D615" s="1">
        <v>42643</v>
      </c>
      <c r="E615" s="3">
        <f t="shared" si="77"/>
        <v>2016</v>
      </c>
      <c r="F615" s="3">
        <f t="shared" si="78"/>
        <v>9</v>
      </c>
      <c r="G615" s="3">
        <f t="shared" si="79"/>
        <v>30</v>
      </c>
      <c r="H615" s="2">
        <v>1995034000</v>
      </c>
      <c r="I615" s="2">
        <v>337205000</v>
      </c>
      <c r="J615" s="2">
        <v>767174000</v>
      </c>
      <c r="K615" s="2">
        <v>334227000</v>
      </c>
      <c r="L615">
        <v>0</v>
      </c>
      <c r="M615" t="s">
        <v>12</v>
      </c>
      <c r="N615" t="s">
        <v>164</v>
      </c>
      <c r="O615" s="6">
        <f t="shared" si="72"/>
        <v>1101401000</v>
      </c>
      <c r="P615" s="6">
        <f t="shared" si="73"/>
        <v>1657829000</v>
      </c>
      <c r="Q615" s="6">
        <f t="shared" si="74"/>
        <v>556428000</v>
      </c>
      <c r="R615" s="9">
        <f t="shared" si="75"/>
        <v>0.83097781792190006</v>
      </c>
      <c r="S615" s="9">
        <f t="shared" si="76"/>
        <v>0.27890652490133</v>
      </c>
    </row>
    <row r="616" spans="1:19" ht="17" hidden="1" x14ac:dyDescent="0.3">
      <c r="A616">
        <v>640</v>
      </c>
      <c r="B616" t="s">
        <v>244</v>
      </c>
      <c r="C616" t="s">
        <v>2</v>
      </c>
      <c r="D616" s="1">
        <v>41274</v>
      </c>
      <c r="E616" s="3">
        <f t="shared" si="77"/>
        <v>2012</v>
      </c>
      <c r="F616" s="3">
        <f t="shared" si="78"/>
        <v>12</v>
      </c>
      <c r="G616" s="3">
        <f t="shared" si="79"/>
        <v>31</v>
      </c>
      <c r="H616" s="2">
        <v>5795800000</v>
      </c>
      <c r="I616" s="2">
        <v>3956200000</v>
      </c>
      <c r="J616" s="2">
        <v>763300000</v>
      </c>
      <c r="K616">
        <v>0</v>
      </c>
      <c r="L616">
        <v>0</v>
      </c>
      <c r="M616" t="s">
        <v>12</v>
      </c>
      <c r="N616" t="s">
        <v>47</v>
      </c>
      <c r="O616" s="6">
        <f t="shared" si="72"/>
        <v>763300000</v>
      </c>
      <c r="P616" s="6">
        <f t="shared" si="73"/>
        <v>1839600000</v>
      </c>
      <c r="Q616" s="6">
        <f t="shared" si="74"/>
        <v>1076300000</v>
      </c>
      <c r="R616" s="9">
        <f t="shared" si="75"/>
        <v>0.31740225680665313</v>
      </c>
      <c r="S616" s="9">
        <f t="shared" si="76"/>
        <v>0.18570344042237483</v>
      </c>
    </row>
    <row r="617" spans="1:19" ht="17" hidden="1" x14ac:dyDescent="0.3">
      <c r="A617">
        <v>641</v>
      </c>
      <c r="B617" t="s">
        <v>244</v>
      </c>
      <c r="C617" t="s">
        <v>5</v>
      </c>
      <c r="D617" s="1">
        <v>41639</v>
      </c>
      <c r="E617" s="3">
        <f t="shared" si="77"/>
        <v>2013</v>
      </c>
      <c r="F617" s="3">
        <f t="shared" si="78"/>
        <v>12</v>
      </c>
      <c r="G617" s="3">
        <f t="shared" si="79"/>
        <v>31</v>
      </c>
      <c r="H617" s="2">
        <v>6063400000</v>
      </c>
      <c r="I617" s="2">
        <v>4092700000</v>
      </c>
      <c r="J617" s="2">
        <v>907800000</v>
      </c>
      <c r="K617">
        <v>0</v>
      </c>
      <c r="L617">
        <v>0</v>
      </c>
      <c r="M617" t="s">
        <v>12</v>
      </c>
      <c r="N617" t="s">
        <v>47</v>
      </c>
      <c r="O617" s="6">
        <f t="shared" si="72"/>
        <v>907800000</v>
      </c>
      <c r="P617" s="6">
        <f t="shared" si="73"/>
        <v>1970700000</v>
      </c>
      <c r="Q617" s="6">
        <f t="shared" si="74"/>
        <v>1062900000</v>
      </c>
      <c r="R617" s="9">
        <f t="shared" si="75"/>
        <v>0.32501566777715474</v>
      </c>
      <c r="S617" s="9">
        <f t="shared" si="76"/>
        <v>0.1752976877659399</v>
      </c>
    </row>
    <row r="618" spans="1:19" ht="17" hidden="1" x14ac:dyDescent="0.3">
      <c r="A618">
        <v>642</v>
      </c>
      <c r="B618" t="s">
        <v>244</v>
      </c>
      <c r="C618" t="s">
        <v>6</v>
      </c>
      <c r="D618" s="1">
        <v>42004</v>
      </c>
      <c r="E618" s="3">
        <f t="shared" si="77"/>
        <v>2014</v>
      </c>
      <c r="F618" s="3">
        <f t="shared" si="78"/>
        <v>12</v>
      </c>
      <c r="G618" s="3">
        <f t="shared" si="79"/>
        <v>31</v>
      </c>
      <c r="H618" s="2">
        <v>6413800000</v>
      </c>
      <c r="I618" s="2">
        <v>4328300000</v>
      </c>
      <c r="J618" s="2">
        <v>814900000</v>
      </c>
      <c r="K618">
        <v>0</v>
      </c>
      <c r="L618">
        <v>0</v>
      </c>
      <c r="M618" t="s">
        <v>12</v>
      </c>
      <c r="N618" t="s">
        <v>47</v>
      </c>
      <c r="O618" s="6">
        <f t="shared" si="72"/>
        <v>814900000</v>
      </c>
      <c r="P618" s="6">
        <f t="shared" si="73"/>
        <v>2085500000</v>
      </c>
      <c r="Q618" s="6">
        <f t="shared" si="74"/>
        <v>1270600000</v>
      </c>
      <c r="R618" s="9">
        <f t="shared" si="75"/>
        <v>0.32515825251800801</v>
      </c>
      <c r="S618" s="9">
        <f t="shared" si="76"/>
        <v>0.19810408806012036</v>
      </c>
    </row>
    <row r="619" spans="1:19" ht="17" hidden="1" x14ac:dyDescent="0.3">
      <c r="A619">
        <v>643</v>
      </c>
      <c r="B619" t="s">
        <v>244</v>
      </c>
      <c r="C619" t="s">
        <v>7</v>
      </c>
      <c r="D619" s="1">
        <v>42369</v>
      </c>
      <c r="E619" s="3">
        <f t="shared" si="77"/>
        <v>2015</v>
      </c>
      <c r="F619" s="3">
        <f t="shared" si="78"/>
        <v>12</v>
      </c>
      <c r="G619" s="3">
        <f t="shared" si="79"/>
        <v>31</v>
      </c>
      <c r="H619" s="2">
        <v>6595200000</v>
      </c>
      <c r="I619" s="2">
        <v>4393200000</v>
      </c>
      <c r="J619" s="2">
        <v>1102800000</v>
      </c>
      <c r="K619">
        <v>0</v>
      </c>
      <c r="L619">
        <v>0</v>
      </c>
      <c r="M619" t="s">
        <v>12</v>
      </c>
      <c r="N619" t="s">
        <v>47</v>
      </c>
      <c r="O619" s="6">
        <f t="shared" si="72"/>
        <v>1102800000</v>
      </c>
      <c r="P619" s="6">
        <f t="shared" si="73"/>
        <v>2202000000</v>
      </c>
      <c r="Q619" s="6">
        <f t="shared" si="74"/>
        <v>1099200000</v>
      </c>
      <c r="R619" s="9">
        <f t="shared" si="75"/>
        <v>0.33387918486171764</v>
      </c>
      <c r="S619" s="9">
        <f t="shared" si="76"/>
        <v>0.16666666666666666</v>
      </c>
    </row>
    <row r="620" spans="1:19" ht="17" hidden="1" x14ac:dyDescent="0.3">
      <c r="A620">
        <v>644</v>
      </c>
      <c r="B620" t="s">
        <v>245</v>
      </c>
      <c r="C620" t="s">
        <v>2</v>
      </c>
      <c r="D620" s="1">
        <v>41274</v>
      </c>
      <c r="E620" s="3">
        <f t="shared" si="77"/>
        <v>2012</v>
      </c>
      <c r="F620" s="3">
        <f t="shared" si="78"/>
        <v>12</v>
      </c>
      <c r="G620" s="3">
        <f t="shared" si="79"/>
        <v>31</v>
      </c>
      <c r="H620" s="2">
        <v>4436000000</v>
      </c>
      <c r="I620" s="2">
        <v>2564000000</v>
      </c>
      <c r="J620" s="2">
        <v>824000000</v>
      </c>
      <c r="K620">
        <v>0</v>
      </c>
      <c r="L620">
        <v>0</v>
      </c>
      <c r="M620" t="s">
        <v>12</v>
      </c>
      <c r="N620" t="s">
        <v>47</v>
      </c>
      <c r="O620" s="6">
        <f t="shared" si="72"/>
        <v>824000000</v>
      </c>
      <c r="P620" s="6">
        <f t="shared" si="73"/>
        <v>1872000000</v>
      </c>
      <c r="Q620" s="6">
        <f t="shared" si="74"/>
        <v>1048000000</v>
      </c>
      <c r="R620" s="9">
        <f t="shared" si="75"/>
        <v>0.42200180342651039</v>
      </c>
      <c r="S620" s="9">
        <f t="shared" si="76"/>
        <v>0.23624887285843102</v>
      </c>
    </row>
    <row r="621" spans="1:19" ht="17" hidden="1" x14ac:dyDescent="0.3">
      <c r="A621">
        <v>645</v>
      </c>
      <c r="B621" t="s">
        <v>245</v>
      </c>
      <c r="C621" t="s">
        <v>5</v>
      </c>
      <c r="D621" s="1">
        <v>41639</v>
      </c>
      <c r="E621" s="3">
        <f t="shared" si="77"/>
        <v>2013</v>
      </c>
      <c r="F621" s="3">
        <f t="shared" si="78"/>
        <v>12</v>
      </c>
      <c r="G621" s="3">
        <f t="shared" si="79"/>
        <v>31</v>
      </c>
      <c r="H621" s="2">
        <v>4814000000</v>
      </c>
      <c r="I621" s="2">
        <v>2776000000</v>
      </c>
      <c r="J621" s="2">
        <v>977000000</v>
      </c>
      <c r="K621">
        <v>0</v>
      </c>
      <c r="L621">
        <v>0</v>
      </c>
      <c r="M621" t="s">
        <v>12</v>
      </c>
      <c r="N621" t="s">
        <v>47</v>
      </c>
      <c r="O621" s="6">
        <f t="shared" si="72"/>
        <v>977000000</v>
      </c>
      <c r="P621" s="6">
        <f t="shared" si="73"/>
        <v>2038000000</v>
      </c>
      <c r="Q621" s="6">
        <f t="shared" si="74"/>
        <v>1061000000</v>
      </c>
      <c r="R621" s="9">
        <f t="shared" si="75"/>
        <v>0.42334856668051513</v>
      </c>
      <c r="S621" s="9">
        <f t="shared" si="76"/>
        <v>0.22039883672621521</v>
      </c>
    </row>
    <row r="622" spans="1:19" ht="17" hidden="1" x14ac:dyDescent="0.3">
      <c r="A622">
        <v>646</v>
      </c>
      <c r="B622" t="s">
        <v>245</v>
      </c>
      <c r="C622" t="s">
        <v>6</v>
      </c>
      <c r="D622" s="1">
        <v>42004</v>
      </c>
      <c r="E622" s="3">
        <f t="shared" si="77"/>
        <v>2014</v>
      </c>
      <c r="F622" s="3">
        <f t="shared" si="78"/>
        <v>12</v>
      </c>
      <c r="G622" s="3">
        <f t="shared" si="79"/>
        <v>31</v>
      </c>
      <c r="H622" s="2">
        <v>5066000000</v>
      </c>
      <c r="I622" s="2">
        <v>2881000000</v>
      </c>
      <c r="J622" s="2">
        <v>975000000</v>
      </c>
      <c r="K622">
        <v>0</v>
      </c>
      <c r="L622">
        <v>0</v>
      </c>
      <c r="M622" t="s">
        <v>12</v>
      </c>
      <c r="N622" t="s">
        <v>47</v>
      </c>
      <c r="O622" s="6">
        <f t="shared" si="72"/>
        <v>975000000</v>
      </c>
      <c r="P622" s="6">
        <f t="shared" si="73"/>
        <v>2185000000</v>
      </c>
      <c r="Q622" s="6">
        <f t="shared" si="74"/>
        <v>1210000000</v>
      </c>
      <c r="R622" s="9">
        <f t="shared" si="75"/>
        <v>0.43130675088827475</v>
      </c>
      <c r="S622" s="9">
        <f t="shared" si="76"/>
        <v>0.2388472167390446</v>
      </c>
    </row>
    <row r="623" spans="1:19" ht="17" hidden="1" x14ac:dyDescent="0.3">
      <c r="A623">
        <v>647</v>
      </c>
      <c r="B623" t="s">
        <v>245</v>
      </c>
      <c r="C623" t="s">
        <v>7</v>
      </c>
      <c r="D623" s="1">
        <v>42369</v>
      </c>
      <c r="E623" s="3">
        <f t="shared" si="77"/>
        <v>2015</v>
      </c>
      <c r="F623" s="3">
        <f t="shared" si="78"/>
        <v>12</v>
      </c>
      <c r="G623" s="3">
        <f t="shared" si="79"/>
        <v>31</v>
      </c>
      <c r="H623" s="2">
        <v>5254000000</v>
      </c>
      <c r="I623" s="2">
        <v>2909000000</v>
      </c>
      <c r="J623" s="2">
        <v>1034000000</v>
      </c>
      <c r="K623">
        <v>0</v>
      </c>
      <c r="L623">
        <v>0</v>
      </c>
      <c r="M623" t="s">
        <v>12</v>
      </c>
      <c r="N623" t="s">
        <v>47</v>
      </c>
      <c r="O623" s="6">
        <f t="shared" si="72"/>
        <v>1034000000</v>
      </c>
      <c r="P623" s="6">
        <f t="shared" si="73"/>
        <v>2345000000</v>
      </c>
      <c r="Q623" s="6">
        <f t="shared" si="74"/>
        <v>1311000000</v>
      </c>
      <c r="R623" s="9">
        <f t="shared" si="75"/>
        <v>0.44632660829843929</v>
      </c>
      <c r="S623" s="9">
        <f t="shared" si="76"/>
        <v>0.24952417205938332</v>
      </c>
    </row>
    <row r="624" spans="1:19" ht="17" hidden="1" x14ac:dyDescent="0.3">
      <c r="A624">
        <v>648</v>
      </c>
      <c r="B624" t="s">
        <v>246</v>
      </c>
      <c r="C624" t="s">
        <v>2</v>
      </c>
      <c r="D624" s="1">
        <v>41307</v>
      </c>
      <c r="E624" s="3">
        <f t="shared" si="77"/>
        <v>2013</v>
      </c>
      <c r="F624" s="3">
        <f t="shared" si="78"/>
        <v>2</v>
      </c>
      <c r="G624" s="3">
        <f t="shared" si="79"/>
        <v>2</v>
      </c>
      <c r="H624" s="2">
        <v>6182000000</v>
      </c>
      <c r="I624" s="2">
        <v>4148000000</v>
      </c>
      <c r="J624" s="2">
        <v>1294000000</v>
      </c>
      <c r="K624">
        <v>0</v>
      </c>
      <c r="L624" s="2">
        <v>118000000</v>
      </c>
      <c r="M624" t="s">
        <v>9</v>
      </c>
      <c r="N624" t="s">
        <v>247</v>
      </c>
      <c r="O624" s="6">
        <f t="shared" si="72"/>
        <v>1412000000</v>
      </c>
      <c r="P624" s="6">
        <f t="shared" si="73"/>
        <v>2034000000</v>
      </c>
      <c r="Q624" s="6">
        <f t="shared" si="74"/>
        <v>622000000</v>
      </c>
      <c r="R624" s="9">
        <f t="shared" si="75"/>
        <v>0.32901973471368484</v>
      </c>
      <c r="S624" s="9">
        <f t="shared" si="76"/>
        <v>0.10061468780329991</v>
      </c>
    </row>
    <row r="625" spans="1:19" ht="17" hidden="1" x14ac:dyDescent="0.3">
      <c r="A625">
        <v>649</v>
      </c>
      <c r="B625" t="s">
        <v>246</v>
      </c>
      <c r="C625" t="s">
        <v>5</v>
      </c>
      <c r="D625" s="1">
        <v>41671</v>
      </c>
      <c r="E625" s="3">
        <f t="shared" si="77"/>
        <v>2014</v>
      </c>
      <c r="F625" s="3">
        <f t="shared" si="78"/>
        <v>2</v>
      </c>
      <c r="G625" s="3">
        <f t="shared" si="79"/>
        <v>1</v>
      </c>
      <c r="H625" s="2">
        <v>6505000000</v>
      </c>
      <c r="I625" s="2">
        <v>4372000000</v>
      </c>
      <c r="J625" s="2">
        <v>1334000000</v>
      </c>
      <c r="K625">
        <v>0</v>
      </c>
      <c r="L625" s="2">
        <v>133000000</v>
      </c>
      <c r="M625" t="s">
        <v>9</v>
      </c>
      <c r="N625" t="s">
        <v>247</v>
      </c>
      <c r="O625" s="6">
        <f t="shared" si="72"/>
        <v>1467000000</v>
      </c>
      <c r="P625" s="6">
        <f t="shared" si="73"/>
        <v>2133000000</v>
      </c>
      <c r="Q625" s="6">
        <f t="shared" si="74"/>
        <v>666000000</v>
      </c>
      <c r="R625" s="9">
        <f t="shared" si="75"/>
        <v>0.32790161414296692</v>
      </c>
      <c r="S625" s="9">
        <f t="shared" si="76"/>
        <v>0.10238278247501921</v>
      </c>
    </row>
    <row r="626" spans="1:19" ht="17" hidden="1" x14ac:dyDescent="0.3">
      <c r="A626">
        <v>650</v>
      </c>
      <c r="B626" t="s">
        <v>246</v>
      </c>
      <c r="C626" t="s">
        <v>6</v>
      </c>
      <c r="D626" s="1">
        <v>42035</v>
      </c>
      <c r="E626" s="3">
        <f t="shared" si="77"/>
        <v>2015</v>
      </c>
      <c r="F626" s="3">
        <f t="shared" si="78"/>
        <v>1</v>
      </c>
      <c r="G626" s="3">
        <f t="shared" si="79"/>
        <v>31</v>
      </c>
      <c r="H626" s="2">
        <v>7151000000</v>
      </c>
      <c r="I626" s="2">
        <v>4777000000</v>
      </c>
      <c r="J626" s="2">
        <v>1426000000</v>
      </c>
      <c r="K626">
        <v>0</v>
      </c>
      <c r="L626" s="2">
        <v>139000000</v>
      </c>
      <c r="M626" t="s">
        <v>9</v>
      </c>
      <c r="N626" t="s">
        <v>247</v>
      </c>
      <c r="O626" s="6">
        <f t="shared" si="72"/>
        <v>1565000000</v>
      </c>
      <c r="P626" s="6">
        <f t="shared" si="73"/>
        <v>2374000000</v>
      </c>
      <c r="Q626" s="6">
        <f t="shared" si="74"/>
        <v>809000000</v>
      </c>
      <c r="R626" s="9">
        <f t="shared" si="75"/>
        <v>0.33198154104321076</v>
      </c>
      <c r="S626" s="9">
        <f t="shared" si="76"/>
        <v>0.11313103062508741</v>
      </c>
    </row>
    <row r="627" spans="1:19" ht="17" hidden="1" x14ac:dyDescent="0.3">
      <c r="A627">
        <v>651</v>
      </c>
      <c r="B627" t="s">
        <v>246</v>
      </c>
      <c r="C627" t="s">
        <v>7</v>
      </c>
      <c r="D627" s="1">
        <v>42399</v>
      </c>
      <c r="E627" s="3">
        <f t="shared" si="77"/>
        <v>2016</v>
      </c>
      <c r="F627" s="3">
        <f t="shared" si="78"/>
        <v>1</v>
      </c>
      <c r="G627" s="3">
        <f t="shared" si="79"/>
        <v>30</v>
      </c>
      <c r="H627" s="2">
        <v>7412000000</v>
      </c>
      <c r="I627" s="2">
        <v>4907000000</v>
      </c>
      <c r="J627" s="2">
        <v>1415000000</v>
      </c>
      <c r="K627">
        <v>0</v>
      </c>
      <c r="L627" s="2">
        <v>148000000</v>
      </c>
      <c r="M627" t="s">
        <v>9</v>
      </c>
      <c r="N627" t="s">
        <v>247</v>
      </c>
      <c r="O627" s="6">
        <f t="shared" si="72"/>
        <v>1563000000</v>
      </c>
      <c r="P627" s="6">
        <f t="shared" si="73"/>
        <v>2505000000</v>
      </c>
      <c r="Q627" s="6">
        <f t="shared" si="74"/>
        <v>942000000</v>
      </c>
      <c r="R627" s="9">
        <f t="shared" si="75"/>
        <v>0.33796546141392336</v>
      </c>
      <c r="S627" s="9">
        <f t="shared" si="76"/>
        <v>0.1270912034538586</v>
      </c>
    </row>
    <row r="628" spans="1:19" ht="17" hidden="1" x14ac:dyDescent="0.3">
      <c r="A628">
        <v>652</v>
      </c>
      <c r="B628" t="s">
        <v>248</v>
      </c>
      <c r="C628" t="s">
        <v>2</v>
      </c>
      <c r="D628" s="1">
        <v>41274</v>
      </c>
      <c r="E628" s="3">
        <f t="shared" si="77"/>
        <v>2012</v>
      </c>
      <c r="F628" s="3">
        <f t="shared" si="78"/>
        <v>12</v>
      </c>
      <c r="G628" s="3">
        <f t="shared" si="79"/>
        <v>31</v>
      </c>
      <c r="H628" s="2">
        <v>1405358000</v>
      </c>
      <c r="I628" s="2">
        <v>670174000</v>
      </c>
      <c r="J628" s="2">
        <v>292500000</v>
      </c>
      <c r="K628" s="2">
        <v>137354000</v>
      </c>
      <c r="L628">
        <v>0</v>
      </c>
      <c r="M628" t="s">
        <v>12</v>
      </c>
      <c r="N628" t="s">
        <v>249</v>
      </c>
      <c r="O628" s="6">
        <f t="shared" si="72"/>
        <v>429854000</v>
      </c>
      <c r="P628" s="6">
        <f t="shared" si="73"/>
        <v>735184000</v>
      </c>
      <c r="Q628" s="6">
        <f t="shared" si="74"/>
        <v>305330000</v>
      </c>
      <c r="R628" s="9">
        <f t="shared" si="75"/>
        <v>0.52312933786266558</v>
      </c>
      <c r="S628" s="9">
        <f t="shared" si="76"/>
        <v>0.2172613668545666</v>
      </c>
    </row>
    <row r="629" spans="1:19" ht="17" hidden="1" x14ac:dyDescent="0.3">
      <c r="A629">
        <v>653</v>
      </c>
      <c r="B629" t="s">
        <v>248</v>
      </c>
      <c r="C629" t="s">
        <v>5</v>
      </c>
      <c r="D629" s="1">
        <v>41639</v>
      </c>
      <c r="E629" s="3">
        <f t="shared" si="77"/>
        <v>2013</v>
      </c>
      <c r="F629" s="3">
        <f t="shared" si="78"/>
        <v>12</v>
      </c>
      <c r="G629" s="3">
        <f t="shared" si="79"/>
        <v>31</v>
      </c>
      <c r="H629" s="2">
        <v>1496372000</v>
      </c>
      <c r="I629" s="2">
        <v>759362000</v>
      </c>
      <c r="J629" s="2">
        <v>322739000</v>
      </c>
      <c r="K629" s="2">
        <v>147696000</v>
      </c>
      <c r="L629">
        <v>0</v>
      </c>
      <c r="M629" t="s">
        <v>12</v>
      </c>
      <c r="N629" t="s">
        <v>249</v>
      </c>
      <c r="O629" s="6">
        <f t="shared" si="72"/>
        <v>470435000</v>
      </c>
      <c r="P629" s="6">
        <f t="shared" si="73"/>
        <v>737010000</v>
      </c>
      <c r="Q629" s="6">
        <f t="shared" si="74"/>
        <v>266575000</v>
      </c>
      <c r="R629" s="9">
        <f t="shared" si="75"/>
        <v>0.49253126896253074</v>
      </c>
      <c r="S629" s="9">
        <f t="shared" si="76"/>
        <v>0.1781475461984052</v>
      </c>
    </row>
    <row r="630" spans="1:19" ht="17" hidden="1" x14ac:dyDescent="0.3">
      <c r="A630">
        <v>654</v>
      </c>
      <c r="B630" t="s">
        <v>248</v>
      </c>
      <c r="C630" t="s">
        <v>6</v>
      </c>
      <c r="D630" s="1">
        <v>42004</v>
      </c>
      <c r="E630" s="3">
        <f t="shared" si="77"/>
        <v>2014</v>
      </c>
      <c r="F630" s="3">
        <f t="shared" si="78"/>
        <v>12</v>
      </c>
      <c r="G630" s="3">
        <f t="shared" si="79"/>
        <v>31</v>
      </c>
      <c r="H630" s="2">
        <v>1530654000</v>
      </c>
      <c r="I630" s="2">
        <v>780281000</v>
      </c>
      <c r="J630" s="2">
        <v>331995000</v>
      </c>
      <c r="K630" s="2">
        <v>142751000</v>
      </c>
      <c r="L630">
        <v>0</v>
      </c>
      <c r="M630" t="s">
        <v>12</v>
      </c>
      <c r="N630" t="s">
        <v>249</v>
      </c>
      <c r="O630" s="6">
        <f t="shared" si="72"/>
        <v>474746000</v>
      </c>
      <c r="P630" s="6">
        <f t="shared" si="73"/>
        <v>750373000</v>
      </c>
      <c r="Q630" s="6">
        <f t="shared" si="74"/>
        <v>275627000</v>
      </c>
      <c r="R630" s="9">
        <f t="shared" si="75"/>
        <v>0.49023031985020782</v>
      </c>
      <c r="S630" s="9">
        <f t="shared" si="76"/>
        <v>0.18007139431902963</v>
      </c>
    </row>
    <row r="631" spans="1:19" ht="17" hidden="1" x14ac:dyDescent="0.3">
      <c r="A631">
        <v>655</v>
      </c>
      <c r="B631" t="s">
        <v>248</v>
      </c>
      <c r="C631" t="s">
        <v>7</v>
      </c>
      <c r="D631" s="1">
        <v>42369</v>
      </c>
      <c r="E631" s="3">
        <f t="shared" si="77"/>
        <v>2015</v>
      </c>
      <c r="F631" s="3">
        <f t="shared" si="78"/>
        <v>12</v>
      </c>
      <c r="G631" s="3">
        <f t="shared" si="79"/>
        <v>31</v>
      </c>
      <c r="H631" s="2">
        <v>1557067000</v>
      </c>
      <c r="I631" s="2">
        <v>803506000</v>
      </c>
      <c r="J631" s="2">
        <v>313544000</v>
      </c>
      <c r="K631" s="2">
        <v>132892000</v>
      </c>
      <c r="L631">
        <v>0</v>
      </c>
      <c r="M631" t="s">
        <v>12</v>
      </c>
      <c r="N631" t="s">
        <v>249</v>
      </c>
      <c r="O631" s="6">
        <f t="shared" si="72"/>
        <v>446436000</v>
      </c>
      <c r="P631" s="6">
        <f t="shared" si="73"/>
        <v>753561000</v>
      </c>
      <c r="Q631" s="6">
        <f t="shared" si="74"/>
        <v>307125000</v>
      </c>
      <c r="R631" s="9">
        <f t="shared" si="75"/>
        <v>0.48396183337004761</v>
      </c>
      <c r="S631" s="9">
        <f t="shared" si="76"/>
        <v>0.19724584748119381</v>
      </c>
    </row>
    <row r="632" spans="1:19" ht="17" hidden="1" x14ac:dyDescent="0.3">
      <c r="A632">
        <v>656</v>
      </c>
      <c r="B632" t="s">
        <v>250</v>
      </c>
      <c r="C632" t="s">
        <v>2</v>
      </c>
      <c r="D632" s="1">
        <v>41639</v>
      </c>
      <c r="E632" s="3">
        <f t="shared" si="77"/>
        <v>2013</v>
      </c>
      <c r="F632" s="3">
        <f t="shared" si="78"/>
        <v>12</v>
      </c>
      <c r="G632" s="3">
        <f t="shared" si="79"/>
        <v>31</v>
      </c>
      <c r="H632" s="2">
        <v>27351573000</v>
      </c>
      <c r="I632" s="2">
        <v>25986382000</v>
      </c>
      <c r="J632" s="2">
        <v>175148000</v>
      </c>
      <c r="K632">
        <v>0</v>
      </c>
      <c r="L632">
        <v>0</v>
      </c>
      <c r="M632" t="s">
        <v>3</v>
      </c>
      <c r="N632" t="s">
        <v>251</v>
      </c>
      <c r="O632" s="6">
        <f t="shared" si="72"/>
        <v>175148000</v>
      </c>
      <c r="P632" s="6">
        <f t="shared" si="73"/>
        <v>1365191000</v>
      </c>
      <c r="Q632" s="6">
        <f t="shared" si="74"/>
        <v>1190043000</v>
      </c>
      <c r="R632" s="9">
        <f t="shared" si="75"/>
        <v>4.9912705203463026E-2</v>
      </c>
      <c r="S632" s="9">
        <f t="shared" si="76"/>
        <v>4.3509124685443136E-2</v>
      </c>
    </row>
    <row r="633" spans="1:19" ht="17" hidden="1" x14ac:dyDescent="0.3">
      <c r="A633">
        <v>657</v>
      </c>
      <c r="B633" t="s">
        <v>250</v>
      </c>
      <c r="C633" t="s">
        <v>5</v>
      </c>
      <c r="D633" s="1">
        <v>42004</v>
      </c>
      <c r="E633" s="3">
        <f t="shared" si="77"/>
        <v>2014</v>
      </c>
      <c r="F633" s="3">
        <f t="shared" si="78"/>
        <v>12</v>
      </c>
      <c r="G633" s="3">
        <f t="shared" si="79"/>
        <v>31</v>
      </c>
      <c r="H633" s="2">
        <v>21531577000</v>
      </c>
      <c r="I633" s="2">
        <v>20132544000</v>
      </c>
      <c r="J633" s="2">
        <v>182711000</v>
      </c>
      <c r="K633">
        <v>0</v>
      </c>
      <c r="L633">
        <v>0</v>
      </c>
      <c r="M633" t="s">
        <v>3</v>
      </c>
      <c r="N633" t="s">
        <v>251</v>
      </c>
      <c r="O633" s="6">
        <f t="shared" si="72"/>
        <v>182711000</v>
      </c>
      <c r="P633" s="6">
        <f t="shared" si="73"/>
        <v>1399033000</v>
      </c>
      <c r="Q633" s="6">
        <f t="shared" si="74"/>
        <v>1216322000</v>
      </c>
      <c r="R633" s="9">
        <f t="shared" si="75"/>
        <v>6.497587241287528E-2</v>
      </c>
      <c r="S633" s="9">
        <f t="shared" si="76"/>
        <v>5.649014932812399E-2</v>
      </c>
    </row>
    <row r="634" spans="1:19" ht="17" hidden="1" x14ac:dyDescent="0.3">
      <c r="A634">
        <v>658</v>
      </c>
      <c r="B634" t="s">
        <v>250</v>
      </c>
      <c r="C634" t="s">
        <v>6</v>
      </c>
      <c r="D634" s="1">
        <v>42369</v>
      </c>
      <c r="E634" s="3">
        <f t="shared" si="77"/>
        <v>2015</v>
      </c>
      <c r="F634" s="3">
        <f t="shared" si="78"/>
        <v>12</v>
      </c>
      <c r="G634" s="3">
        <f t="shared" si="79"/>
        <v>31</v>
      </c>
      <c r="H634" s="2">
        <v>18114048000</v>
      </c>
      <c r="I634" s="2">
        <v>17019352000</v>
      </c>
      <c r="J634" s="2">
        <v>408225000</v>
      </c>
      <c r="K634">
        <v>0</v>
      </c>
      <c r="L634">
        <v>0</v>
      </c>
      <c r="M634" t="s">
        <v>3</v>
      </c>
      <c r="N634" t="s">
        <v>251</v>
      </c>
      <c r="O634" s="6">
        <f t="shared" si="72"/>
        <v>408225000</v>
      </c>
      <c r="P634" s="6">
        <f t="shared" si="73"/>
        <v>1094696000</v>
      </c>
      <c r="Q634" s="6">
        <f t="shared" si="74"/>
        <v>686471000</v>
      </c>
      <c r="R634" s="9">
        <f t="shared" si="75"/>
        <v>6.0433537550524274E-2</v>
      </c>
      <c r="S634" s="9">
        <f t="shared" si="76"/>
        <v>3.7897161363379409E-2</v>
      </c>
    </row>
    <row r="635" spans="1:19" ht="17" hidden="1" x14ac:dyDescent="0.3">
      <c r="A635">
        <v>659</v>
      </c>
      <c r="B635" t="s">
        <v>250</v>
      </c>
      <c r="C635" t="s">
        <v>7</v>
      </c>
      <c r="D635" s="1">
        <v>42735</v>
      </c>
      <c r="E635" s="3">
        <f t="shared" si="77"/>
        <v>2016</v>
      </c>
      <c r="F635" s="3">
        <f t="shared" si="78"/>
        <v>12</v>
      </c>
      <c r="G635" s="3">
        <f t="shared" si="79"/>
        <v>31</v>
      </c>
      <c r="H635" s="2">
        <v>19036525000</v>
      </c>
      <c r="I635" s="2">
        <v>18246209000</v>
      </c>
      <c r="J635" s="2">
        <v>191073000</v>
      </c>
      <c r="K635">
        <v>0</v>
      </c>
      <c r="L635">
        <v>0</v>
      </c>
      <c r="M635" t="s">
        <v>3</v>
      </c>
      <c r="N635" t="s">
        <v>251</v>
      </c>
      <c r="O635" s="6">
        <f t="shared" si="72"/>
        <v>191073000</v>
      </c>
      <c r="P635" s="6">
        <f t="shared" si="73"/>
        <v>790316000</v>
      </c>
      <c r="Q635" s="6">
        <f t="shared" si="74"/>
        <v>599243000</v>
      </c>
      <c r="R635" s="9">
        <f t="shared" si="75"/>
        <v>4.1515770341488234E-2</v>
      </c>
      <c r="S635" s="9">
        <f t="shared" si="76"/>
        <v>3.1478591812318685E-2</v>
      </c>
    </row>
    <row r="636" spans="1:19" ht="17" hidden="1" x14ac:dyDescent="0.3">
      <c r="A636">
        <v>660</v>
      </c>
      <c r="B636" t="s">
        <v>252</v>
      </c>
      <c r="C636" t="s">
        <v>2</v>
      </c>
      <c r="D636" s="1">
        <v>41639</v>
      </c>
      <c r="E636" s="3">
        <f t="shared" si="77"/>
        <v>2013</v>
      </c>
      <c r="F636" s="3">
        <f t="shared" si="78"/>
        <v>12</v>
      </c>
      <c r="G636" s="3">
        <f t="shared" si="79"/>
        <v>31</v>
      </c>
      <c r="H636" s="2">
        <v>4954619000</v>
      </c>
      <c r="I636" s="2">
        <v>3266524000</v>
      </c>
      <c r="J636" s="2">
        <v>966829000</v>
      </c>
      <c r="K636">
        <v>0</v>
      </c>
      <c r="L636">
        <v>0</v>
      </c>
      <c r="M636" t="s">
        <v>3</v>
      </c>
      <c r="N636" t="s">
        <v>147</v>
      </c>
      <c r="O636" s="6">
        <f t="shared" si="72"/>
        <v>966829000</v>
      </c>
      <c r="P636" s="6">
        <f t="shared" si="73"/>
        <v>1688095000</v>
      </c>
      <c r="Q636" s="6">
        <f t="shared" si="74"/>
        <v>721266000</v>
      </c>
      <c r="R636" s="9">
        <f t="shared" si="75"/>
        <v>0.34071136448635098</v>
      </c>
      <c r="S636" s="9">
        <f t="shared" si="76"/>
        <v>0.14557446294054094</v>
      </c>
    </row>
    <row r="637" spans="1:19" ht="17" hidden="1" x14ac:dyDescent="0.3">
      <c r="A637">
        <v>661</v>
      </c>
      <c r="B637" t="s">
        <v>252</v>
      </c>
      <c r="C637" t="s">
        <v>5</v>
      </c>
      <c r="D637" s="1">
        <v>42004</v>
      </c>
      <c r="E637" s="3">
        <f t="shared" si="77"/>
        <v>2014</v>
      </c>
      <c r="F637" s="3">
        <f t="shared" si="78"/>
        <v>12</v>
      </c>
      <c r="G637" s="3">
        <f t="shared" si="79"/>
        <v>31</v>
      </c>
      <c r="H637" s="2">
        <v>4877885000</v>
      </c>
      <c r="I637" s="2">
        <v>3163268000</v>
      </c>
      <c r="J637" s="2">
        <v>936900000</v>
      </c>
      <c r="K637">
        <v>0</v>
      </c>
      <c r="L637">
        <v>0</v>
      </c>
      <c r="M637" t="s">
        <v>3</v>
      </c>
      <c r="N637" t="s">
        <v>147</v>
      </c>
      <c r="O637" s="6">
        <f t="shared" si="72"/>
        <v>936900000</v>
      </c>
      <c r="P637" s="6">
        <f t="shared" si="73"/>
        <v>1714617000</v>
      </c>
      <c r="Q637" s="6">
        <f t="shared" si="74"/>
        <v>777717000</v>
      </c>
      <c r="R637" s="9">
        <f t="shared" si="75"/>
        <v>0.35150828689073232</v>
      </c>
      <c r="S637" s="9">
        <f t="shared" si="76"/>
        <v>0.15943733810862701</v>
      </c>
    </row>
    <row r="638" spans="1:19" ht="17" hidden="1" x14ac:dyDescent="0.3">
      <c r="A638">
        <v>662</v>
      </c>
      <c r="B638" t="s">
        <v>252</v>
      </c>
      <c r="C638" t="s">
        <v>6</v>
      </c>
      <c r="D638" s="1">
        <v>42369</v>
      </c>
      <c r="E638" s="3">
        <f t="shared" si="77"/>
        <v>2015</v>
      </c>
      <c r="F638" s="3">
        <f t="shared" si="78"/>
        <v>12</v>
      </c>
      <c r="G638" s="3">
        <f t="shared" si="79"/>
        <v>31</v>
      </c>
      <c r="H638" s="2">
        <v>4561030000</v>
      </c>
      <c r="I638" s="2">
        <v>3073712000</v>
      </c>
      <c r="J638" s="2">
        <v>971611000</v>
      </c>
      <c r="K638">
        <v>0</v>
      </c>
      <c r="L638">
        <v>0</v>
      </c>
      <c r="M638" t="s">
        <v>3</v>
      </c>
      <c r="N638" t="s">
        <v>147</v>
      </c>
      <c r="O638" s="6">
        <f t="shared" si="72"/>
        <v>971611000</v>
      </c>
      <c r="P638" s="6">
        <f t="shared" si="73"/>
        <v>1487318000</v>
      </c>
      <c r="Q638" s="6">
        <f t="shared" si="74"/>
        <v>515707000</v>
      </c>
      <c r="R638" s="9">
        <f t="shared" si="75"/>
        <v>0.32609257119554136</v>
      </c>
      <c r="S638" s="9">
        <f t="shared" si="76"/>
        <v>0.11306810084564232</v>
      </c>
    </row>
    <row r="639" spans="1:19" ht="17" hidden="1" x14ac:dyDescent="0.3">
      <c r="A639">
        <v>663</v>
      </c>
      <c r="B639" t="s">
        <v>252</v>
      </c>
      <c r="C639" t="s">
        <v>7</v>
      </c>
      <c r="D639" s="1">
        <v>42735</v>
      </c>
      <c r="E639" s="3">
        <f t="shared" si="77"/>
        <v>2016</v>
      </c>
      <c r="F639" s="3">
        <f t="shared" si="78"/>
        <v>12</v>
      </c>
      <c r="G639" s="3">
        <f t="shared" si="79"/>
        <v>31</v>
      </c>
      <c r="H639" s="2">
        <v>3991462000</v>
      </c>
      <c r="I639" s="2">
        <v>2759908000</v>
      </c>
      <c r="J639" s="2">
        <v>965322000</v>
      </c>
      <c r="K639">
        <v>0</v>
      </c>
      <c r="L639">
        <v>0</v>
      </c>
      <c r="M639" t="s">
        <v>3</v>
      </c>
      <c r="N639" t="s">
        <v>147</v>
      </c>
      <c r="O639" s="6">
        <f t="shared" si="72"/>
        <v>965322000</v>
      </c>
      <c r="P639" s="6">
        <f t="shared" si="73"/>
        <v>1231554000</v>
      </c>
      <c r="Q639" s="6">
        <f t="shared" si="74"/>
        <v>266232000</v>
      </c>
      <c r="R639" s="9">
        <f t="shared" si="75"/>
        <v>0.30854709377165557</v>
      </c>
      <c r="S639" s="9">
        <f t="shared" si="76"/>
        <v>6.6700371943914288E-2</v>
      </c>
    </row>
    <row r="640" spans="1:19" ht="17" hidden="1" x14ac:dyDescent="0.3">
      <c r="A640">
        <v>664</v>
      </c>
      <c r="B640" t="s">
        <v>253</v>
      </c>
      <c r="C640" t="s">
        <v>2</v>
      </c>
      <c r="D640" s="1">
        <v>41274</v>
      </c>
      <c r="E640" s="3">
        <f t="shared" si="77"/>
        <v>2012</v>
      </c>
      <c r="F640" s="3">
        <f t="shared" si="78"/>
        <v>12</v>
      </c>
      <c r="G640" s="3">
        <f t="shared" si="79"/>
        <v>31</v>
      </c>
      <c r="H640" s="2">
        <v>3409900000</v>
      </c>
      <c r="I640" s="2">
        <v>2141600000</v>
      </c>
      <c r="J640" s="2">
        <v>489700000</v>
      </c>
      <c r="K640" s="2">
        <v>112000000</v>
      </c>
      <c r="L640">
        <v>0</v>
      </c>
      <c r="M640" t="s">
        <v>49</v>
      </c>
      <c r="N640" t="s">
        <v>183</v>
      </c>
      <c r="O640" s="6">
        <f t="shared" si="72"/>
        <v>601700000</v>
      </c>
      <c r="P640" s="6">
        <f t="shared" si="73"/>
        <v>1268300000</v>
      </c>
      <c r="Q640" s="6">
        <f t="shared" si="74"/>
        <v>666600000</v>
      </c>
      <c r="R640" s="9">
        <f t="shared" si="75"/>
        <v>0.37194639138977681</v>
      </c>
      <c r="S640" s="9">
        <f t="shared" si="76"/>
        <v>0.19548960380069796</v>
      </c>
    </row>
    <row r="641" spans="1:19" ht="17" hidden="1" x14ac:dyDescent="0.3">
      <c r="A641">
        <v>665</v>
      </c>
      <c r="B641" t="s">
        <v>253</v>
      </c>
      <c r="C641" t="s">
        <v>5</v>
      </c>
      <c r="D641" s="1">
        <v>41639</v>
      </c>
      <c r="E641" s="3">
        <f t="shared" si="77"/>
        <v>2013</v>
      </c>
      <c r="F641" s="3">
        <f t="shared" si="78"/>
        <v>12</v>
      </c>
      <c r="G641" s="3">
        <f t="shared" si="79"/>
        <v>31</v>
      </c>
      <c r="H641" s="2">
        <v>3130700000</v>
      </c>
      <c r="I641" s="2">
        <v>1929800000</v>
      </c>
      <c r="J641" s="2">
        <v>496100000</v>
      </c>
      <c r="K641" s="2">
        <v>115600000</v>
      </c>
      <c r="L641">
        <v>0</v>
      </c>
      <c r="M641" t="s">
        <v>49</v>
      </c>
      <c r="N641" t="s">
        <v>183</v>
      </c>
      <c r="O641" s="6">
        <f t="shared" si="72"/>
        <v>611700000</v>
      </c>
      <c r="P641" s="6">
        <f t="shared" si="73"/>
        <v>1200900000</v>
      </c>
      <c r="Q641" s="6">
        <f t="shared" si="74"/>
        <v>589200000</v>
      </c>
      <c r="R641" s="9">
        <f t="shared" si="75"/>
        <v>0.38358833487718402</v>
      </c>
      <c r="S641" s="9">
        <f t="shared" si="76"/>
        <v>0.18820072188328488</v>
      </c>
    </row>
    <row r="642" spans="1:19" ht="17" hidden="1" x14ac:dyDescent="0.3">
      <c r="A642">
        <v>666</v>
      </c>
      <c r="B642" t="s">
        <v>253</v>
      </c>
      <c r="C642" t="s">
        <v>6</v>
      </c>
      <c r="D642" s="1">
        <v>42004</v>
      </c>
      <c r="E642" s="3">
        <f t="shared" si="77"/>
        <v>2014</v>
      </c>
      <c r="F642" s="3">
        <f t="shared" si="78"/>
        <v>12</v>
      </c>
      <c r="G642" s="3">
        <f t="shared" si="79"/>
        <v>31</v>
      </c>
      <c r="H642" s="2">
        <v>3258700000</v>
      </c>
      <c r="I642" s="2">
        <v>2047800000</v>
      </c>
      <c r="J642" s="2">
        <v>589800000</v>
      </c>
      <c r="K642" s="2">
        <v>126300000</v>
      </c>
      <c r="L642">
        <v>0</v>
      </c>
      <c r="M642" t="s">
        <v>49</v>
      </c>
      <c r="N642" t="s">
        <v>183</v>
      </c>
      <c r="O642" s="6">
        <f t="shared" si="72"/>
        <v>716100000</v>
      </c>
      <c r="P642" s="6">
        <f t="shared" si="73"/>
        <v>1210900000</v>
      </c>
      <c r="Q642" s="6">
        <f t="shared" si="74"/>
        <v>494800000</v>
      </c>
      <c r="R642" s="9">
        <f t="shared" si="75"/>
        <v>0.37158989781201091</v>
      </c>
      <c r="S642" s="9">
        <f t="shared" si="76"/>
        <v>0.15183969067419523</v>
      </c>
    </row>
    <row r="643" spans="1:19" ht="17" hidden="1" x14ac:dyDescent="0.3">
      <c r="A643">
        <v>667</v>
      </c>
      <c r="B643" t="s">
        <v>253</v>
      </c>
      <c r="C643" t="s">
        <v>7</v>
      </c>
      <c r="D643" s="1">
        <v>42369</v>
      </c>
      <c r="E643" s="3">
        <f t="shared" si="77"/>
        <v>2015</v>
      </c>
      <c r="F643" s="3">
        <f t="shared" si="78"/>
        <v>12</v>
      </c>
      <c r="G643" s="3">
        <f t="shared" si="79"/>
        <v>31</v>
      </c>
      <c r="H643" s="2">
        <v>3276500000</v>
      </c>
      <c r="I643" s="2">
        <v>2201100000</v>
      </c>
      <c r="J643" s="2">
        <v>737900000</v>
      </c>
      <c r="K643" s="2">
        <v>143700000</v>
      </c>
      <c r="L643">
        <v>0</v>
      </c>
      <c r="M643" t="s">
        <v>49</v>
      </c>
      <c r="N643" t="s">
        <v>183</v>
      </c>
      <c r="O643" s="6">
        <f t="shared" si="72"/>
        <v>881600000</v>
      </c>
      <c r="P643" s="6">
        <f t="shared" si="73"/>
        <v>1075400000</v>
      </c>
      <c r="Q643" s="6">
        <f t="shared" si="74"/>
        <v>193800000</v>
      </c>
      <c r="R643" s="9">
        <f t="shared" si="75"/>
        <v>0.32821608423622772</v>
      </c>
      <c r="S643" s="9">
        <f t="shared" si="76"/>
        <v>5.9148481611475658E-2</v>
      </c>
    </row>
    <row r="644" spans="1:19" ht="17" hidden="1" x14ac:dyDescent="0.3">
      <c r="A644">
        <v>668</v>
      </c>
      <c r="B644" t="s">
        <v>254</v>
      </c>
      <c r="C644" t="s">
        <v>2</v>
      </c>
      <c r="D644" s="1">
        <v>41639</v>
      </c>
      <c r="E644" s="3">
        <f t="shared" si="77"/>
        <v>2013</v>
      </c>
      <c r="F644" s="3">
        <f t="shared" si="78"/>
        <v>12</v>
      </c>
      <c r="G644" s="3">
        <f t="shared" si="79"/>
        <v>31</v>
      </c>
      <c r="H644" s="2">
        <v>637413000</v>
      </c>
      <c r="I644" s="2">
        <v>190454000</v>
      </c>
      <c r="J644" s="2">
        <v>31970000</v>
      </c>
      <c r="K644">
        <v>0</v>
      </c>
      <c r="L644" s="2">
        <v>160828000</v>
      </c>
      <c r="M644" t="s">
        <v>42</v>
      </c>
      <c r="N644" t="s">
        <v>255</v>
      </c>
      <c r="O644" s="6">
        <f t="shared" ref="O644:O707" si="80">SUM(J644:L644)</f>
        <v>192798000</v>
      </c>
      <c r="P644" s="6">
        <f t="shared" ref="P644:P707" si="81">H644-I644</f>
        <v>446959000</v>
      </c>
      <c r="Q644" s="6">
        <f t="shared" ref="Q644:Q707" si="82">P644-SUM(J644:L644)</f>
        <v>254161000</v>
      </c>
      <c r="R644" s="9">
        <f t="shared" ref="R644:R707" si="83">1-(I644/H644)</f>
        <v>0.70120785111066142</v>
      </c>
      <c r="S644" s="9">
        <f t="shared" ref="S644:S707" si="84">Q644/H644</f>
        <v>0.39873833762411498</v>
      </c>
    </row>
    <row r="645" spans="1:19" ht="17" hidden="1" x14ac:dyDescent="0.3">
      <c r="A645">
        <v>669</v>
      </c>
      <c r="B645" t="s">
        <v>254</v>
      </c>
      <c r="C645" t="s">
        <v>5</v>
      </c>
      <c r="D645" s="1">
        <v>42004</v>
      </c>
      <c r="E645" s="3">
        <f t="shared" ref="E645:E708" si="85">YEAR(D645)</f>
        <v>2014</v>
      </c>
      <c r="F645" s="3">
        <f t="shared" ref="F645:F708" si="86">MONTH(D645)</f>
        <v>12</v>
      </c>
      <c r="G645" s="3">
        <f t="shared" ref="G645:G708" si="87">DAY(D645)</f>
        <v>31</v>
      </c>
      <c r="H645" s="2">
        <v>686090000</v>
      </c>
      <c r="I645" s="2">
        <v>211923000</v>
      </c>
      <c r="J645" s="2">
        <v>32316000</v>
      </c>
      <c r="K645">
        <v>0</v>
      </c>
      <c r="L645" s="2">
        <v>170814000</v>
      </c>
      <c r="M645" t="s">
        <v>42</v>
      </c>
      <c r="N645" t="s">
        <v>255</v>
      </c>
      <c r="O645" s="6">
        <f t="shared" si="80"/>
        <v>203130000</v>
      </c>
      <c r="P645" s="6">
        <f t="shared" si="81"/>
        <v>474167000</v>
      </c>
      <c r="Q645" s="6">
        <f t="shared" si="82"/>
        <v>271037000</v>
      </c>
      <c r="R645" s="9">
        <f t="shared" si="83"/>
        <v>0.69111486831173752</v>
      </c>
      <c r="S645" s="9">
        <f t="shared" si="84"/>
        <v>0.39504583946712529</v>
      </c>
    </row>
    <row r="646" spans="1:19" ht="17" hidden="1" x14ac:dyDescent="0.3">
      <c r="A646">
        <v>670</v>
      </c>
      <c r="B646" t="s">
        <v>254</v>
      </c>
      <c r="C646" t="s">
        <v>6</v>
      </c>
      <c r="D646" s="1">
        <v>42369</v>
      </c>
      <c r="E646" s="3">
        <f t="shared" si="85"/>
        <v>2015</v>
      </c>
      <c r="F646" s="3">
        <f t="shared" si="86"/>
        <v>12</v>
      </c>
      <c r="G646" s="3">
        <f t="shared" si="87"/>
        <v>31</v>
      </c>
      <c r="H646" s="2">
        <v>744012000</v>
      </c>
      <c r="I646" s="2">
        <v>233417000</v>
      </c>
      <c r="J646" s="2">
        <v>35645000</v>
      </c>
      <c r="K646">
        <v>0</v>
      </c>
      <c r="L646" s="2">
        <v>174796000</v>
      </c>
      <c r="M646" t="s">
        <v>42</v>
      </c>
      <c r="N646" t="s">
        <v>255</v>
      </c>
      <c r="O646" s="6">
        <f t="shared" si="80"/>
        <v>210441000</v>
      </c>
      <c r="P646" s="6">
        <f t="shared" si="81"/>
        <v>510595000</v>
      </c>
      <c r="Q646" s="6">
        <f t="shared" si="82"/>
        <v>300154000</v>
      </c>
      <c r="R646" s="9">
        <f t="shared" si="83"/>
        <v>0.68627253323871118</v>
      </c>
      <c r="S646" s="9">
        <f t="shared" si="84"/>
        <v>0.40342628882329856</v>
      </c>
    </row>
    <row r="647" spans="1:19" ht="17" hidden="1" x14ac:dyDescent="0.3">
      <c r="A647">
        <v>671</v>
      </c>
      <c r="B647" t="s">
        <v>254</v>
      </c>
      <c r="C647" t="s">
        <v>7</v>
      </c>
      <c r="D647" s="1">
        <v>42735</v>
      </c>
      <c r="E647" s="3">
        <f t="shared" si="85"/>
        <v>2016</v>
      </c>
      <c r="F647" s="3">
        <f t="shared" si="86"/>
        <v>12</v>
      </c>
      <c r="G647" s="3">
        <f t="shared" si="87"/>
        <v>31</v>
      </c>
      <c r="H647" s="2">
        <v>801591000</v>
      </c>
      <c r="I647" s="2">
        <v>253612000</v>
      </c>
      <c r="J647" s="2">
        <v>33399000</v>
      </c>
      <c r="K647">
        <v>0</v>
      </c>
      <c r="L647" s="2">
        <v>193585000</v>
      </c>
      <c r="M647" t="s">
        <v>42</v>
      </c>
      <c r="N647" t="s">
        <v>255</v>
      </c>
      <c r="O647" s="6">
        <f t="shared" si="80"/>
        <v>226984000</v>
      </c>
      <c r="P647" s="6">
        <f t="shared" si="81"/>
        <v>547979000</v>
      </c>
      <c r="Q647" s="6">
        <f t="shared" si="82"/>
        <v>320995000</v>
      </c>
      <c r="R647" s="9">
        <f t="shared" si="83"/>
        <v>0.68361421223541674</v>
      </c>
      <c r="S647" s="9">
        <f t="shared" si="84"/>
        <v>0.40044736031217915</v>
      </c>
    </row>
    <row r="648" spans="1:19" ht="17" hidden="1" x14ac:dyDescent="0.3">
      <c r="A648">
        <v>672</v>
      </c>
      <c r="B648" t="s">
        <v>256</v>
      </c>
      <c r="C648" t="s">
        <v>2</v>
      </c>
      <c r="D648" s="1">
        <v>41274</v>
      </c>
      <c r="E648" s="3">
        <f t="shared" si="85"/>
        <v>2012</v>
      </c>
      <c r="F648" s="3">
        <f t="shared" si="86"/>
        <v>12</v>
      </c>
      <c r="G648" s="3">
        <f t="shared" si="87"/>
        <v>31</v>
      </c>
      <c r="H648" s="2">
        <v>3368545000</v>
      </c>
      <c r="I648" s="2">
        <v>2515796000</v>
      </c>
      <c r="J648" s="2">
        <v>280928000</v>
      </c>
      <c r="K648" s="2">
        <v>132460000</v>
      </c>
      <c r="L648">
        <v>0</v>
      </c>
      <c r="M648" t="s">
        <v>12</v>
      </c>
      <c r="N648" t="s">
        <v>24</v>
      </c>
      <c r="O648" s="6">
        <f t="shared" si="80"/>
        <v>413388000</v>
      </c>
      <c r="P648" s="6">
        <f t="shared" si="81"/>
        <v>852749000</v>
      </c>
      <c r="Q648" s="6">
        <f t="shared" si="82"/>
        <v>439361000</v>
      </c>
      <c r="R648" s="9">
        <f t="shared" si="83"/>
        <v>0.25315054422606798</v>
      </c>
      <c r="S648" s="9">
        <f t="shared" si="84"/>
        <v>0.13043049744028951</v>
      </c>
    </row>
    <row r="649" spans="1:19" ht="17" hidden="1" x14ac:dyDescent="0.3">
      <c r="A649">
        <v>673</v>
      </c>
      <c r="B649" t="s">
        <v>256</v>
      </c>
      <c r="C649" t="s">
        <v>5</v>
      </c>
      <c r="D649" s="1">
        <v>41639</v>
      </c>
      <c r="E649" s="3">
        <f t="shared" si="85"/>
        <v>2013</v>
      </c>
      <c r="F649" s="3">
        <f t="shared" si="86"/>
        <v>12</v>
      </c>
      <c r="G649" s="3">
        <f t="shared" si="87"/>
        <v>31</v>
      </c>
      <c r="H649" s="2">
        <v>3309616000</v>
      </c>
      <c r="I649" s="2">
        <v>2444984000</v>
      </c>
      <c r="J649" s="2">
        <v>270261000</v>
      </c>
      <c r="K649" s="2">
        <v>134300000</v>
      </c>
      <c r="L649">
        <v>0</v>
      </c>
      <c r="M649" t="s">
        <v>12</v>
      </c>
      <c r="N649" t="s">
        <v>24</v>
      </c>
      <c r="O649" s="6">
        <f t="shared" si="80"/>
        <v>404561000</v>
      </c>
      <c r="P649" s="6">
        <f t="shared" si="81"/>
        <v>864632000</v>
      </c>
      <c r="Q649" s="6">
        <f t="shared" si="82"/>
        <v>460071000</v>
      </c>
      <c r="R649" s="9">
        <f t="shared" si="83"/>
        <v>0.2612484348637425</v>
      </c>
      <c r="S649" s="9">
        <f t="shared" si="84"/>
        <v>0.13901038670347254</v>
      </c>
    </row>
    <row r="650" spans="1:19" ht="17" hidden="1" x14ac:dyDescent="0.3">
      <c r="A650">
        <v>674</v>
      </c>
      <c r="B650" t="s">
        <v>256</v>
      </c>
      <c r="C650" t="s">
        <v>6</v>
      </c>
      <c r="D650" s="1">
        <v>42004</v>
      </c>
      <c r="E650" s="3">
        <f t="shared" si="85"/>
        <v>2014</v>
      </c>
      <c r="F650" s="3">
        <f t="shared" si="86"/>
        <v>12</v>
      </c>
      <c r="G650" s="3">
        <f t="shared" si="87"/>
        <v>31</v>
      </c>
      <c r="H650" s="2">
        <v>3391187000</v>
      </c>
      <c r="I650" s="2">
        <v>2566246000</v>
      </c>
      <c r="J650" s="2">
        <v>253827000</v>
      </c>
      <c r="K650" s="2">
        <v>143969000</v>
      </c>
      <c r="L650">
        <v>0</v>
      </c>
      <c r="M650" t="s">
        <v>12</v>
      </c>
      <c r="N650" t="s">
        <v>24</v>
      </c>
      <c r="O650" s="6">
        <f t="shared" si="80"/>
        <v>397796000</v>
      </c>
      <c r="P650" s="6">
        <f t="shared" si="81"/>
        <v>824941000</v>
      </c>
      <c r="Q650" s="6">
        <f t="shared" si="82"/>
        <v>427145000</v>
      </c>
      <c r="R650" s="9">
        <f t="shared" si="83"/>
        <v>0.24326025076175395</v>
      </c>
      <c r="S650" s="9">
        <f t="shared" si="84"/>
        <v>0.12595737126852632</v>
      </c>
    </row>
    <row r="651" spans="1:19" ht="17" hidden="1" x14ac:dyDescent="0.3">
      <c r="A651">
        <v>675</v>
      </c>
      <c r="B651" t="s">
        <v>256</v>
      </c>
      <c r="C651" t="s">
        <v>7</v>
      </c>
      <c r="D651" s="1">
        <v>42369</v>
      </c>
      <c r="E651" s="3">
        <f t="shared" si="85"/>
        <v>2015</v>
      </c>
      <c r="F651" s="3">
        <f t="shared" si="86"/>
        <v>12</v>
      </c>
      <c r="G651" s="3">
        <f t="shared" si="87"/>
        <v>31</v>
      </c>
      <c r="H651" s="2">
        <v>3578995000</v>
      </c>
      <c r="I651" s="2">
        <v>2659728000</v>
      </c>
      <c r="J651" s="2">
        <v>255192000</v>
      </c>
      <c r="K651" s="2">
        <v>130593000</v>
      </c>
      <c r="L651">
        <v>0</v>
      </c>
      <c r="M651" t="s">
        <v>12</v>
      </c>
      <c r="N651" t="s">
        <v>24</v>
      </c>
      <c r="O651" s="6">
        <f t="shared" si="80"/>
        <v>385785000</v>
      </c>
      <c r="P651" s="6">
        <f t="shared" si="81"/>
        <v>919267000</v>
      </c>
      <c r="Q651" s="6">
        <f t="shared" si="82"/>
        <v>533482000</v>
      </c>
      <c r="R651" s="9">
        <f t="shared" si="83"/>
        <v>0.25685059632662244</v>
      </c>
      <c r="S651" s="9">
        <f t="shared" si="84"/>
        <v>0.1490591632567243</v>
      </c>
    </row>
    <row r="652" spans="1:19" ht="17" hidden="1" x14ac:dyDescent="0.3">
      <c r="A652">
        <v>676</v>
      </c>
      <c r="B652" t="s">
        <v>257</v>
      </c>
      <c r="C652" t="s">
        <v>2</v>
      </c>
      <c r="D652" s="1">
        <v>41274</v>
      </c>
      <c r="E652" s="3">
        <f t="shared" si="85"/>
        <v>2012</v>
      </c>
      <c r="F652" s="3">
        <f t="shared" si="86"/>
        <v>12</v>
      </c>
      <c r="G652" s="3">
        <f t="shared" si="87"/>
        <v>31</v>
      </c>
      <c r="H652" s="2">
        <v>5011853000</v>
      </c>
      <c r="I652">
        <v>0</v>
      </c>
      <c r="J652" s="2">
        <v>2676141000</v>
      </c>
      <c r="K652">
        <v>0</v>
      </c>
      <c r="L652" s="2">
        <v>1266807000</v>
      </c>
      <c r="M652" t="s">
        <v>172</v>
      </c>
      <c r="N652" t="s">
        <v>173</v>
      </c>
      <c r="O652" s="6">
        <f t="shared" si="80"/>
        <v>3942948000</v>
      </c>
      <c r="P652" s="6">
        <f t="shared" si="81"/>
        <v>5011853000</v>
      </c>
      <c r="Q652" s="6">
        <f t="shared" si="82"/>
        <v>1068905000</v>
      </c>
      <c r="R652" s="9">
        <f t="shared" si="83"/>
        <v>1</v>
      </c>
      <c r="S652" s="9">
        <f t="shared" si="84"/>
        <v>0.21327540931467862</v>
      </c>
    </row>
    <row r="653" spans="1:19" ht="17" hidden="1" x14ac:dyDescent="0.3">
      <c r="A653">
        <v>677</v>
      </c>
      <c r="B653" t="s">
        <v>257</v>
      </c>
      <c r="C653" t="s">
        <v>5</v>
      </c>
      <c r="D653" s="1">
        <v>41639</v>
      </c>
      <c r="E653" s="3">
        <f t="shared" si="85"/>
        <v>2013</v>
      </c>
      <c r="F653" s="3">
        <f t="shared" si="86"/>
        <v>12</v>
      </c>
      <c r="G653" s="3">
        <f t="shared" si="87"/>
        <v>31</v>
      </c>
      <c r="H653" s="2">
        <v>4762000000</v>
      </c>
      <c r="I653">
        <v>0</v>
      </c>
      <c r="J653" s="2">
        <v>2616000000</v>
      </c>
      <c r="K653">
        <v>0</v>
      </c>
      <c r="L653" s="2">
        <v>1170000000</v>
      </c>
      <c r="M653" t="s">
        <v>172</v>
      </c>
      <c r="N653" t="s">
        <v>173</v>
      </c>
      <c r="O653" s="6">
        <f t="shared" si="80"/>
        <v>3786000000</v>
      </c>
      <c r="P653" s="6">
        <f t="shared" si="81"/>
        <v>4762000000</v>
      </c>
      <c r="Q653" s="6">
        <f t="shared" si="82"/>
        <v>976000000</v>
      </c>
      <c r="R653" s="9">
        <f t="shared" si="83"/>
        <v>1</v>
      </c>
      <c r="S653" s="9">
        <f t="shared" si="84"/>
        <v>0.20495590088198237</v>
      </c>
    </row>
    <row r="654" spans="1:19" ht="17" hidden="1" x14ac:dyDescent="0.3">
      <c r="A654">
        <v>678</v>
      </c>
      <c r="B654" t="s">
        <v>257</v>
      </c>
      <c r="C654" t="s">
        <v>6</v>
      </c>
      <c r="D654" s="1">
        <v>42004</v>
      </c>
      <c r="E654" s="3">
        <f t="shared" si="85"/>
        <v>2014</v>
      </c>
      <c r="F654" s="3">
        <f t="shared" si="86"/>
        <v>12</v>
      </c>
      <c r="G654" s="3">
        <f t="shared" si="87"/>
        <v>31</v>
      </c>
      <c r="H654" s="2">
        <v>4772000000</v>
      </c>
      <c r="I654">
        <v>0</v>
      </c>
      <c r="J654" s="2">
        <v>2671000000</v>
      </c>
      <c r="K654">
        <v>0</v>
      </c>
      <c r="L654" s="2">
        <v>1139000000</v>
      </c>
      <c r="M654" t="s">
        <v>172</v>
      </c>
      <c r="N654" t="s">
        <v>173</v>
      </c>
      <c r="O654" s="6">
        <f t="shared" si="80"/>
        <v>3810000000</v>
      </c>
      <c r="P654" s="6">
        <f t="shared" si="81"/>
        <v>4772000000</v>
      </c>
      <c r="Q654" s="6">
        <f t="shared" si="82"/>
        <v>962000000</v>
      </c>
      <c r="R654" s="9">
        <f t="shared" si="83"/>
        <v>1</v>
      </c>
      <c r="S654" s="9">
        <f t="shared" si="84"/>
        <v>0.20159262363788769</v>
      </c>
    </row>
    <row r="655" spans="1:19" ht="17" hidden="1" x14ac:dyDescent="0.3">
      <c r="A655">
        <v>679</v>
      </c>
      <c r="B655" t="s">
        <v>257</v>
      </c>
      <c r="C655" t="s">
        <v>7</v>
      </c>
      <c r="D655" s="1">
        <v>42369</v>
      </c>
      <c r="E655" s="3">
        <f t="shared" si="85"/>
        <v>2015</v>
      </c>
      <c r="F655" s="3">
        <f t="shared" si="86"/>
        <v>12</v>
      </c>
      <c r="G655" s="3">
        <f t="shared" si="87"/>
        <v>31</v>
      </c>
      <c r="H655" s="2">
        <v>5576000000</v>
      </c>
      <c r="I655">
        <v>0</v>
      </c>
      <c r="J655" s="2">
        <v>3275000000</v>
      </c>
      <c r="K655">
        <v>0</v>
      </c>
      <c r="L655" s="2">
        <v>1320000000</v>
      </c>
      <c r="M655" t="s">
        <v>172</v>
      </c>
      <c r="N655" t="s">
        <v>173</v>
      </c>
      <c r="O655" s="6">
        <f t="shared" si="80"/>
        <v>4595000000</v>
      </c>
      <c r="P655" s="6">
        <f t="shared" si="81"/>
        <v>5576000000</v>
      </c>
      <c r="Q655" s="6">
        <f t="shared" si="82"/>
        <v>981000000</v>
      </c>
      <c r="R655" s="9">
        <f t="shared" si="83"/>
        <v>1</v>
      </c>
      <c r="S655" s="9">
        <f t="shared" si="84"/>
        <v>0.17593256814921091</v>
      </c>
    </row>
    <row r="656" spans="1:19" ht="17" hidden="1" x14ac:dyDescent="0.3">
      <c r="A656">
        <v>680</v>
      </c>
      <c r="B656" t="s">
        <v>258</v>
      </c>
      <c r="C656" t="s">
        <v>2</v>
      </c>
      <c r="D656" s="1">
        <v>41639</v>
      </c>
      <c r="E656" s="3">
        <f t="shared" si="85"/>
        <v>2013</v>
      </c>
      <c r="F656" s="3">
        <f t="shared" si="86"/>
        <v>12</v>
      </c>
      <c r="G656" s="3">
        <f t="shared" si="87"/>
        <v>31</v>
      </c>
      <c r="H656" s="2">
        <v>30930000000</v>
      </c>
      <c r="I656" s="2">
        <v>25202000000</v>
      </c>
      <c r="J656" s="2">
        <v>2039000000</v>
      </c>
      <c r="K656">
        <v>0</v>
      </c>
      <c r="L656">
        <v>0</v>
      </c>
      <c r="M656" t="s">
        <v>3</v>
      </c>
      <c r="N656" t="s">
        <v>81</v>
      </c>
      <c r="O656" s="6">
        <f t="shared" si="80"/>
        <v>2039000000</v>
      </c>
      <c r="P656" s="6">
        <f t="shared" si="81"/>
        <v>5728000000</v>
      </c>
      <c r="Q656" s="6">
        <f t="shared" si="82"/>
        <v>3689000000</v>
      </c>
      <c r="R656" s="9">
        <f t="shared" si="83"/>
        <v>0.18519236986744259</v>
      </c>
      <c r="S656" s="9">
        <f t="shared" si="84"/>
        <v>0.11926931781441966</v>
      </c>
    </row>
    <row r="657" spans="1:19" ht="17" hidden="1" x14ac:dyDescent="0.3">
      <c r="A657">
        <v>681</v>
      </c>
      <c r="B657" t="s">
        <v>258</v>
      </c>
      <c r="C657" t="s">
        <v>5</v>
      </c>
      <c r="D657" s="1">
        <v>42004</v>
      </c>
      <c r="E657" s="3">
        <f t="shared" si="85"/>
        <v>2014</v>
      </c>
      <c r="F657" s="3">
        <f t="shared" si="86"/>
        <v>12</v>
      </c>
      <c r="G657" s="3">
        <f t="shared" si="87"/>
        <v>31</v>
      </c>
      <c r="H657" s="2">
        <v>30852000000</v>
      </c>
      <c r="I657" s="2">
        <v>24979000000</v>
      </c>
      <c r="J657" s="2">
        <v>1984000000</v>
      </c>
      <c r="K657">
        <v>0</v>
      </c>
      <c r="L657">
        <v>0</v>
      </c>
      <c r="M657" t="s">
        <v>3</v>
      </c>
      <c r="N657" t="s">
        <v>81</v>
      </c>
      <c r="O657" s="6">
        <f t="shared" si="80"/>
        <v>1984000000</v>
      </c>
      <c r="P657" s="6">
        <f t="shared" si="81"/>
        <v>5873000000</v>
      </c>
      <c r="Q657" s="6">
        <f t="shared" si="82"/>
        <v>3889000000</v>
      </c>
      <c r="R657" s="9">
        <f t="shared" si="83"/>
        <v>0.19036043044211071</v>
      </c>
      <c r="S657" s="9">
        <f t="shared" si="84"/>
        <v>0.12605341631012576</v>
      </c>
    </row>
    <row r="658" spans="1:19" ht="17" hidden="1" x14ac:dyDescent="0.3">
      <c r="A658">
        <v>682</v>
      </c>
      <c r="B658" t="s">
        <v>258</v>
      </c>
      <c r="C658" t="s">
        <v>6</v>
      </c>
      <c r="D658" s="1">
        <v>42369</v>
      </c>
      <c r="E658" s="3">
        <f t="shared" si="85"/>
        <v>2015</v>
      </c>
      <c r="F658" s="3">
        <f t="shared" si="86"/>
        <v>12</v>
      </c>
      <c r="G658" s="3">
        <f t="shared" si="87"/>
        <v>31</v>
      </c>
      <c r="H658" s="2">
        <v>31469000000</v>
      </c>
      <c r="I658" s="2">
        <v>25339000000</v>
      </c>
      <c r="J658" s="2">
        <v>1952000000</v>
      </c>
      <c r="K658">
        <v>0</v>
      </c>
      <c r="L658">
        <v>0</v>
      </c>
      <c r="M658" t="s">
        <v>3</v>
      </c>
      <c r="N658" t="s">
        <v>81</v>
      </c>
      <c r="O658" s="6">
        <f t="shared" si="80"/>
        <v>1952000000</v>
      </c>
      <c r="P658" s="6">
        <f t="shared" si="81"/>
        <v>6130000000</v>
      </c>
      <c r="Q658" s="6">
        <f t="shared" si="82"/>
        <v>4178000000</v>
      </c>
      <c r="R658" s="9">
        <f t="shared" si="83"/>
        <v>0.19479487749849056</v>
      </c>
      <c r="S658" s="9">
        <f t="shared" si="84"/>
        <v>0.13276557882360418</v>
      </c>
    </row>
    <row r="659" spans="1:19" ht="17" hidden="1" x14ac:dyDescent="0.3">
      <c r="A659">
        <v>683</v>
      </c>
      <c r="B659" t="s">
        <v>258</v>
      </c>
      <c r="C659" t="s">
        <v>7</v>
      </c>
      <c r="D659" s="1">
        <v>42735</v>
      </c>
      <c r="E659" s="3">
        <f t="shared" si="85"/>
        <v>2016</v>
      </c>
      <c r="F659" s="3">
        <f t="shared" si="86"/>
        <v>12</v>
      </c>
      <c r="G659" s="3">
        <f t="shared" si="87"/>
        <v>31</v>
      </c>
      <c r="H659" s="2">
        <v>31353000000</v>
      </c>
      <c r="I659" s="2">
        <v>25104000000</v>
      </c>
      <c r="J659" s="2">
        <v>1940000000</v>
      </c>
      <c r="K659">
        <v>0</v>
      </c>
      <c r="L659">
        <v>0</v>
      </c>
      <c r="M659" t="s">
        <v>3</v>
      </c>
      <c r="N659" t="s">
        <v>81</v>
      </c>
      <c r="O659" s="6">
        <f t="shared" si="80"/>
        <v>1940000000</v>
      </c>
      <c r="P659" s="6">
        <f t="shared" si="81"/>
        <v>6249000000</v>
      </c>
      <c r="Q659" s="6">
        <f t="shared" si="82"/>
        <v>4309000000</v>
      </c>
      <c r="R659" s="9">
        <f t="shared" si="83"/>
        <v>0.19931107071093679</v>
      </c>
      <c r="S659" s="9">
        <f t="shared" si="84"/>
        <v>0.13743501419321916</v>
      </c>
    </row>
    <row r="660" spans="1:19" ht="17" hidden="1" x14ac:dyDescent="0.3">
      <c r="A660">
        <v>684</v>
      </c>
      <c r="B660" t="s">
        <v>259</v>
      </c>
      <c r="C660" t="s">
        <v>2</v>
      </c>
      <c r="D660" s="1">
        <v>41274</v>
      </c>
      <c r="E660" s="3">
        <f t="shared" si="85"/>
        <v>2012</v>
      </c>
      <c r="F660" s="3">
        <f t="shared" si="86"/>
        <v>12</v>
      </c>
      <c r="G660" s="3">
        <f t="shared" si="87"/>
        <v>31</v>
      </c>
      <c r="H660" s="2">
        <v>2426301000</v>
      </c>
      <c r="I660" s="2">
        <v>800336000</v>
      </c>
      <c r="J660" s="2">
        <v>72163000</v>
      </c>
      <c r="K660">
        <v>0</v>
      </c>
      <c r="L660" s="2">
        <v>768820000</v>
      </c>
      <c r="M660" t="s">
        <v>42</v>
      </c>
      <c r="N660" t="s">
        <v>255</v>
      </c>
      <c r="O660" s="6">
        <f t="shared" si="80"/>
        <v>840983000</v>
      </c>
      <c r="P660" s="6">
        <f t="shared" si="81"/>
        <v>1625965000</v>
      </c>
      <c r="Q660" s="6">
        <f t="shared" si="82"/>
        <v>784982000</v>
      </c>
      <c r="R660" s="9">
        <f t="shared" si="83"/>
        <v>0.67014150346556345</v>
      </c>
      <c r="S660" s="9">
        <f t="shared" si="84"/>
        <v>0.32353034516327528</v>
      </c>
    </row>
    <row r="661" spans="1:19" ht="17" hidden="1" x14ac:dyDescent="0.3">
      <c r="A661">
        <v>685</v>
      </c>
      <c r="B661" t="s">
        <v>259</v>
      </c>
      <c r="C661" t="s">
        <v>5</v>
      </c>
      <c r="D661" s="1">
        <v>41639</v>
      </c>
      <c r="E661" s="3">
        <f t="shared" si="85"/>
        <v>2013</v>
      </c>
      <c r="F661" s="3">
        <f t="shared" si="86"/>
        <v>12</v>
      </c>
      <c r="G661" s="3">
        <f t="shared" si="87"/>
        <v>31</v>
      </c>
      <c r="H661" s="2">
        <v>2486017000</v>
      </c>
      <c r="I661" s="2">
        <v>815095000</v>
      </c>
      <c r="J661" s="2">
        <v>76864000</v>
      </c>
      <c r="K661">
        <v>0</v>
      </c>
      <c r="L661" s="2">
        <v>749722000</v>
      </c>
      <c r="M661" t="s">
        <v>42</v>
      </c>
      <c r="N661" t="s">
        <v>255</v>
      </c>
      <c r="O661" s="6">
        <f t="shared" si="80"/>
        <v>826586000</v>
      </c>
      <c r="P661" s="6">
        <f t="shared" si="81"/>
        <v>1670922000</v>
      </c>
      <c r="Q661" s="6">
        <f t="shared" si="82"/>
        <v>844336000</v>
      </c>
      <c r="R661" s="9">
        <f t="shared" si="83"/>
        <v>0.67212814715265423</v>
      </c>
      <c r="S661" s="9">
        <f t="shared" si="84"/>
        <v>0.33963404111878559</v>
      </c>
    </row>
    <row r="662" spans="1:19" ht="17" hidden="1" x14ac:dyDescent="0.3">
      <c r="A662">
        <v>686</v>
      </c>
      <c r="B662" t="s">
        <v>259</v>
      </c>
      <c r="C662" t="s">
        <v>6</v>
      </c>
      <c r="D662" s="1">
        <v>42004</v>
      </c>
      <c r="E662" s="3">
        <f t="shared" si="85"/>
        <v>2014</v>
      </c>
      <c r="F662" s="3">
        <f t="shared" si="86"/>
        <v>12</v>
      </c>
      <c r="G662" s="3">
        <f t="shared" si="87"/>
        <v>31</v>
      </c>
      <c r="H662" s="2">
        <v>2535559000</v>
      </c>
      <c r="I662" s="2">
        <v>783602000</v>
      </c>
      <c r="J662" s="2">
        <v>88705000</v>
      </c>
      <c r="K662">
        <v>0</v>
      </c>
      <c r="L662" s="2">
        <v>708406000</v>
      </c>
      <c r="M662" t="s">
        <v>42</v>
      </c>
      <c r="N662" t="s">
        <v>255</v>
      </c>
      <c r="O662" s="6">
        <f t="shared" si="80"/>
        <v>797111000</v>
      </c>
      <c r="P662" s="6">
        <f t="shared" si="81"/>
        <v>1751957000</v>
      </c>
      <c r="Q662" s="6">
        <f t="shared" si="82"/>
        <v>954846000</v>
      </c>
      <c r="R662" s="9">
        <f t="shared" si="83"/>
        <v>0.69095493340916148</v>
      </c>
      <c r="S662" s="9">
        <f t="shared" si="84"/>
        <v>0.37658204758792835</v>
      </c>
    </row>
    <row r="663" spans="1:19" ht="17" hidden="1" x14ac:dyDescent="0.3">
      <c r="A663">
        <v>687</v>
      </c>
      <c r="B663" t="s">
        <v>259</v>
      </c>
      <c r="C663" t="s">
        <v>7</v>
      </c>
      <c r="D663" s="1">
        <v>42369</v>
      </c>
      <c r="E663" s="3">
        <f t="shared" si="85"/>
        <v>2015</v>
      </c>
      <c r="F663" s="3">
        <f t="shared" si="86"/>
        <v>12</v>
      </c>
      <c r="G663" s="3">
        <f t="shared" si="87"/>
        <v>31</v>
      </c>
      <c r="H663" s="2">
        <v>2403906000</v>
      </c>
      <c r="I663" s="2">
        <v>747276000</v>
      </c>
      <c r="J663" s="2">
        <v>72363000</v>
      </c>
      <c r="K663">
        <v>0</v>
      </c>
      <c r="L663" s="2">
        <v>643689000</v>
      </c>
      <c r="M663" t="s">
        <v>42</v>
      </c>
      <c r="N663" t="s">
        <v>255</v>
      </c>
      <c r="O663" s="6">
        <f t="shared" si="80"/>
        <v>716052000</v>
      </c>
      <c r="P663" s="6">
        <f t="shared" si="81"/>
        <v>1656630000</v>
      </c>
      <c r="Q663" s="6">
        <f t="shared" si="82"/>
        <v>940578000</v>
      </c>
      <c r="R663" s="9">
        <f t="shared" si="83"/>
        <v>0.68914092314757736</v>
      </c>
      <c r="S663" s="9">
        <f t="shared" si="84"/>
        <v>0.3912707069244804</v>
      </c>
    </row>
    <row r="664" spans="1:19" ht="17" hidden="1" x14ac:dyDescent="0.3">
      <c r="A664">
        <v>688</v>
      </c>
      <c r="B664" t="s">
        <v>260</v>
      </c>
      <c r="C664" t="s">
        <v>2</v>
      </c>
      <c r="D664" s="1">
        <v>41274</v>
      </c>
      <c r="E664" s="3">
        <f t="shared" si="85"/>
        <v>2012</v>
      </c>
      <c r="F664" s="3">
        <f t="shared" si="86"/>
        <v>12</v>
      </c>
      <c r="G664" s="3">
        <f t="shared" si="87"/>
        <v>31</v>
      </c>
      <c r="H664" s="2">
        <v>9702000000</v>
      </c>
      <c r="I664" s="2">
        <v>2471000000</v>
      </c>
      <c r="J664" s="2">
        <v>1461000000</v>
      </c>
      <c r="K664" s="2">
        <v>1760000000</v>
      </c>
      <c r="L664">
        <v>0</v>
      </c>
      <c r="M664" t="s">
        <v>15</v>
      </c>
      <c r="N664" t="s">
        <v>56</v>
      </c>
      <c r="O664" s="6">
        <f t="shared" si="80"/>
        <v>3221000000</v>
      </c>
      <c r="P664" s="6">
        <f t="shared" si="81"/>
        <v>7231000000</v>
      </c>
      <c r="Q664" s="6">
        <f t="shared" si="82"/>
        <v>4010000000</v>
      </c>
      <c r="R664" s="9">
        <f t="shared" si="83"/>
        <v>0.74531024531024537</v>
      </c>
      <c r="S664" s="9">
        <f t="shared" si="84"/>
        <v>0.41331684188827045</v>
      </c>
    </row>
    <row r="665" spans="1:19" ht="17" hidden="1" x14ac:dyDescent="0.3">
      <c r="A665">
        <v>689</v>
      </c>
      <c r="B665" t="s">
        <v>260</v>
      </c>
      <c r="C665" t="s">
        <v>5</v>
      </c>
      <c r="D665" s="1">
        <v>41639</v>
      </c>
      <c r="E665" s="3">
        <f t="shared" si="85"/>
        <v>2013</v>
      </c>
      <c r="F665" s="3">
        <f t="shared" si="86"/>
        <v>12</v>
      </c>
      <c r="G665" s="3">
        <f t="shared" si="87"/>
        <v>31</v>
      </c>
      <c r="H665" s="2">
        <v>11202000000</v>
      </c>
      <c r="I665" s="2">
        <v>2859000000</v>
      </c>
      <c r="J665" s="2">
        <v>1699000000</v>
      </c>
      <c r="K665" s="2">
        <v>2120000000</v>
      </c>
      <c r="L665">
        <v>0</v>
      </c>
      <c r="M665" t="s">
        <v>15</v>
      </c>
      <c r="N665" t="s">
        <v>56</v>
      </c>
      <c r="O665" s="6">
        <f t="shared" si="80"/>
        <v>3819000000</v>
      </c>
      <c r="P665" s="6">
        <f t="shared" si="81"/>
        <v>8343000000</v>
      </c>
      <c r="Q665" s="6">
        <f t="shared" si="82"/>
        <v>4524000000</v>
      </c>
      <c r="R665" s="9">
        <f t="shared" si="83"/>
        <v>0.7447777182645956</v>
      </c>
      <c r="S665" s="9">
        <f t="shared" si="84"/>
        <v>0.40385645420460631</v>
      </c>
    </row>
    <row r="666" spans="1:19" ht="17" hidden="1" x14ac:dyDescent="0.3">
      <c r="A666">
        <v>690</v>
      </c>
      <c r="B666" t="s">
        <v>260</v>
      </c>
      <c r="C666" t="s">
        <v>6</v>
      </c>
      <c r="D666" s="1">
        <v>42004</v>
      </c>
      <c r="E666" s="3">
        <f t="shared" si="85"/>
        <v>2014</v>
      </c>
      <c r="F666" s="3">
        <f t="shared" si="86"/>
        <v>12</v>
      </c>
      <c r="G666" s="3">
        <f t="shared" si="87"/>
        <v>31</v>
      </c>
      <c r="H666" s="2">
        <v>24890000000</v>
      </c>
      <c r="I666" s="2">
        <v>3788000000</v>
      </c>
      <c r="J666" s="2">
        <v>2983000000</v>
      </c>
      <c r="K666" s="2">
        <v>2854000000</v>
      </c>
      <c r="L666">
        <v>0</v>
      </c>
      <c r="M666" t="s">
        <v>15</v>
      </c>
      <c r="N666" t="s">
        <v>56</v>
      </c>
      <c r="O666" s="6">
        <f t="shared" si="80"/>
        <v>5837000000</v>
      </c>
      <c r="P666" s="6">
        <f t="shared" si="81"/>
        <v>21102000000</v>
      </c>
      <c r="Q666" s="6">
        <f t="shared" si="82"/>
        <v>15265000000</v>
      </c>
      <c r="R666" s="9">
        <f t="shared" si="83"/>
        <v>0.84781036560867817</v>
      </c>
      <c r="S666" s="9">
        <f t="shared" si="84"/>
        <v>0.6132985134592206</v>
      </c>
    </row>
    <row r="667" spans="1:19" ht="17" hidden="1" x14ac:dyDescent="0.3">
      <c r="A667">
        <v>691</v>
      </c>
      <c r="B667" t="s">
        <v>260</v>
      </c>
      <c r="C667" t="s">
        <v>7</v>
      </c>
      <c r="D667" s="1">
        <v>42369</v>
      </c>
      <c r="E667" s="3">
        <f t="shared" si="85"/>
        <v>2015</v>
      </c>
      <c r="F667" s="3">
        <f t="shared" si="86"/>
        <v>12</v>
      </c>
      <c r="G667" s="3">
        <f t="shared" si="87"/>
        <v>31</v>
      </c>
      <c r="H667" s="2">
        <v>32639000000</v>
      </c>
      <c r="I667" s="2">
        <v>4006000000</v>
      </c>
      <c r="J667" s="2">
        <v>3426000000</v>
      </c>
      <c r="K667" s="2">
        <v>3014000000</v>
      </c>
      <c r="L667">
        <v>0</v>
      </c>
      <c r="M667" t="s">
        <v>15</v>
      </c>
      <c r="N667" t="s">
        <v>56</v>
      </c>
      <c r="O667" s="6">
        <f t="shared" si="80"/>
        <v>6440000000</v>
      </c>
      <c r="P667" s="6">
        <f t="shared" si="81"/>
        <v>28633000000</v>
      </c>
      <c r="Q667" s="6">
        <f t="shared" si="82"/>
        <v>22193000000</v>
      </c>
      <c r="R667" s="9">
        <f t="shared" si="83"/>
        <v>0.87726339655013941</v>
      </c>
      <c r="S667" s="9">
        <f t="shared" si="84"/>
        <v>0.67995342994577035</v>
      </c>
    </row>
    <row r="668" spans="1:19" ht="17" hidden="1" x14ac:dyDescent="0.3">
      <c r="A668">
        <v>692</v>
      </c>
      <c r="B668" t="s">
        <v>261</v>
      </c>
      <c r="C668" t="s">
        <v>2</v>
      </c>
      <c r="D668" s="1">
        <v>41420</v>
      </c>
      <c r="E668" s="3">
        <f t="shared" si="85"/>
        <v>2013</v>
      </c>
      <c r="F668" s="3">
        <f t="shared" si="86"/>
        <v>5</v>
      </c>
      <c r="G668" s="3">
        <f t="shared" si="87"/>
        <v>26</v>
      </c>
      <c r="H668" s="2">
        <v>17774100000</v>
      </c>
      <c r="I668" s="2">
        <v>11350200000</v>
      </c>
      <c r="J668" s="2">
        <v>3552300000</v>
      </c>
      <c r="K668">
        <v>0</v>
      </c>
      <c r="L668">
        <v>0</v>
      </c>
      <c r="M668" t="s">
        <v>26</v>
      </c>
      <c r="N668" t="s">
        <v>114</v>
      </c>
      <c r="O668" s="6">
        <f t="shared" si="80"/>
        <v>3552300000</v>
      </c>
      <c r="P668" s="6">
        <f t="shared" si="81"/>
        <v>6423900000</v>
      </c>
      <c r="Q668" s="6">
        <f t="shared" si="82"/>
        <v>2871600000</v>
      </c>
      <c r="R668" s="9">
        <f t="shared" si="83"/>
        <v>0.36141914358532923</v>
      </c>
      <c r="S668" s="9">
        <f t="shared" si="84"/>
        <v>0.16156092291592825</v>
      </c>
    </row>
    <row r="669" spans="1:19" ht="17" hidden="1" x14ac:dyDescent="0.3">
      <c r="A669">
        <v>693</v>
      </c>
      <c r="B669" t="s">
        <v>261</v>
      </c>
      <c r="C669" t="s">
        <v>5</v>
      </c>
      <c r="D669" s="1">
        <v>41784</v>
      </c>
      <c r="E669" s="3">
        <f t="shared" si="85"/>
        <v>2014</v>
      </c>
      <c r="F669" s="3">
        <f t="shared" si="86"/>
        <v>5</v>
      </c>
      <c r="G669" s="3">
        <f t="shared" si="87"/>
        <v>25</v>
      </c>
      <c r="H669" s="2">
        <v>17909600000</v>
      </c>
      <c r="I669" s="2">
        <v>11539800000</v>
      </c>
      <c r="J669" s="2">
        <v>3474300000</v>
      </c>
      <c r="K669">
        <v>0</v>
      </c>
      <c r="L669">
        <v>0</v>
      </c>
      <c r="M669" t="s">
        <v>26</v>
      </c>
      <c r="N669" t="s">
        <v>114</v>
      </c>
      <c r="O669" s="6">
        <f t="shared" si="80"/>
        <v>3474300000</v>
      </c>
      <c r="P669" s="6">
        <f t="shared" si="81"/>
        <v>6369800000</v>
      </c>
      <c r="Q669" s="6">
        <f t="shared" si="82"/>
        <v>2895500000</v>
      </c>
      <c r="R669" s="9">
        <f t="shared" si="83"/>
        <v>0.35566400142940102</v>
      </c>
      <c r="S669" s="9">
        <f t="shared" si="84"/>
        <v>0.16167306919194174</v>
      </c>
    </row>
    <row r="670" spans="1:19" ht="17" hidden="1" x14ac:dyDescent="0.3">
      <c r="A670">
        <v>694</v>
      </c>
      <c r="B670" t="s">
        <v>261</v>
      </c>
      <c r="C670" t="s">
        <v>6</v>
      </c>
      <c r="D670" s="1">
        <v>42155</v>
      </c>
      <c r="E670" s="3">
        <f t="shared" si="85"/>
        <v>2015</v>
      </c>
      <c r="F670" s="3">
        <f t="shared" si="86"/>
        <v>5</v>
      </c>
      <c r="G670" s="3">
        <f t="shared" si="87"/>
        <v>31</v>
      </c>
      <c r="H670" s="2">
        <v>17630300000</v>
      </c>
      <c r="I670" s="2">
        <v>11681100000</v>
      </c>
      <c r="J670" s="2">
        <v>3328000000</v>
      </c>
      <c r="K670">
        <v>0</v>
      </c>
      <c r="L670">
        <v>0</v>
      </c>
      <c r="M670" t="s">
        <v>26</v>
      </c>
      <c r="N670" t="s">
        <v>114</v>
      </c>
      <c r="O670" s="6">
        <f t="shared" si="80"/>
        <v>3328000000</v>
      </c>
      <c r="P670" s="6">
        <f t="shared" si="81"/>
        <v>5949200000</v>
      </c>
      <c r="Q670" s="6">
        <f t="shared" si="82"/>
        <v>2621200000</v>
      </c>
      <c r="R670" s="9">
        <f t="shared" si="83"/>
        <v>0.33744179055376256</v>
      </c>
      <c r="S670" s="9">
        <f t="shared" si="84"/>
        <v>0.14867585917426249</v>
      </c>
    </row>
    <row r="671" spans="1:19" ht="17" hidden="1" x14ac:dyDescent="0.3">
      <c r="A671">
        <v>695</v>
      </c>
      <c r="B671" t="s">
        <v>261</v>
      </c>
      <c r="C671" t="s">
        <v>7</v>
      </c>
      <c r="D671" s="1">
        <v>42519</v>
      </c>
      <c r="E671" s="3">
        <f t="shared" si="85"/>
        <v>2016</v>
      </c>
      <c r="F671" s="3">
        <f t="shared" si="86"/>
        <v>5</v>
      </c>
      <c r="G671" s="3">
        <f t="shared" si="87"/>
        <v>29</v>
      </c>
      <c r="H671" s="2">
        <v>16563100000</v>
      </c>
      <c r="I671" s="2">
        <v>10733600000</v>
      </c>
      <c r="J671" s="2">
        <v>3118900000</v>
      </c>
      <c r="K671">
        <v>0</v>
      </c>
      <c r="L671">
        <v>0</v>
      </c>
      <c r="M671" t="s">
        <v>26</v>
      </c>
      <c r="N671" t="s">
        <v>114</v>
      </c>
      <c r="O671" s="6">
        <f t="shared" si="80"/>
        <v>3118900000</v>
      </c>
      <c r="P671" s="6">
        <f t="shared" si="81"/>
        <v>5829500000</v>
      </c>
      <c r="Q671" s="6">
        <f t="shared" si="82"/>
        <v>2710600000</v>
      </c>
      <c r="R671" s="9">
        <f t="shared" si="83"/>
        <v>0.35195706117816106</v>
      </c>
      <c r="S671" s="9">
        <f t="shared" si="84"/>
        <v>0.16365293936521544</v>
      </c>
    </row>
    <row r="672" spans="1:19" ht="17" hidden="1" x14ac:dyDescent="0.3">
      <c r="A672">
        <v>696</v>
      </c>
      <c r="B672" t="s">
        <v>262</v>
      </c>
      <c r="C672" t="s">
        <v>2</v>
      </c>
      <c r="D672" s="1">
        <v>41639</v>
      </c>
      <c r="E672" s="3">
        <f t="shared" si="85"/>
        <v>2013</v>
      </c>
      <c r="F672" s="3">
        <f t="shared" si="86"/>
        <v>12</v>
      </c>
      <c r="G672" s="3">
        <f t="shared" si="87"/>
        <v>31</v>
      </c>
      <c r="H672" s="2">
        <v>7819000000</v>
      </c>
      <c r="I672" s="2">
        <v>4495000000</v>
      </c>
      <c r="J672" s="2">
        <v>1126000000</v>
      </c>
      <c r="K672" s="2">
        <v>710000000</v>
      </c>
      <c r="L672" s="2">
        <v>31000000</v>
      </c>
      <c r="M672" t="s">
        <v>12</v>
      </c>
      <c r="N672" t="s">
        <v>79</v>
      </c>
      <c r="O672" s="6">
        <f t="shared" si="80"/>
        <v>1867000000</v>
      </c>
      <c r="P672" s="6">
        <f t="shared" si="81"/>
        <v>3324000000</v>
      </c>
      <c r="Q672" s="6">
        <f t="shared" si="82"/>
        <v>1457000000</v>
      </c>
      <c r="R672" s="9">
        <f t="shared" si="83"/>
        <v>0.42511830157309116</v>
      </c>
      <c r="S672" s="9">
        <f t="shared" si="84"/>
        <v>0.18634096431768768</v>
      </c>
    </row>
    <row r="673" spans="1:19" ht="17" hidden="1" x14ac:dyDescent="0.3">
      <c r="A673">
        <v>697</v>
      </c>
      <c r="B673" t="s">
        <v>262</v>
      </c>
      <c r="C673" t="s">
        <v>5</v>
      </c>
      <c r="D673" s="1">
        <v>42004</v>
      </c>
      <c r="E673" s="3">
        <f t="shared" si="85"/>
        <v>2014</v>
      </c>
      <c r="F673" s="3">
        <f t="shared" si="86"/>
        <v>12</v>
      </c>
      <c r="G673" s="3">
        <f t="shared" si="87"/>
        <v>31</v>
      </c>
      <c r="H673" s="2">
        <v>9715000000</v>
      </c>
      <c r="I673" s="2">
        <v>5663000000</v>
      </c>
      <c r="J673" s="2">
        <v>1202000000</v>
      </c>
      <c r="K673" s="2">
        <v>815000000</v>
      </c>
      <c r="L673" s="2">
        <v>33000000</v>
      </c>
      <c r="M673" t="s">
        <v>12</v>
      </c>
      <c r="N673" t="s">
        <v>79</v>
      </c>
      <c r="O673" s="6">
        <f t="shared" si="80"/>
        <v>2050000000</v>
      </c>
      <c r="P673" s="6">
        <f t="shared" si="81"/>
        <v>4052000000</v>
      </c>
      <c r="Q673" s="6">
        <f t="shared" si="82"/>
        <v>2002000000</v>
      </c>
      <c r="R673" s="9">
        <f t="shared" si="83"/>
        <v>0.41708697889861035</v>
      </c>
      <c r="S673" s="9">
        <f t="shared" si="84"/>
        <v>0.20607308286155429</v>
      </c>
    </row>
    <row r="674" spans="1:19" ht="17" hidden="1" x14ac:dyDescent="0.3">
      <c r="A674">
        <v>698</v>
      </c>
      <c r="B674" t="s">
        <v>262</v>
      </c>
      <c r="C674" t="s">
        <v>6</v>
      </c>
      <c r="D674" s="1">
        <v>42369</v>
      </c>
      <c r="E674" s="3">
        <f t="shared" si="85"/>
        <v>2015</v>
      </c>
      <c r="F674" s="3">
        <f t="shared" si="86"/>
        <v>12</v>
      </c>
      <c r="G674" s="3">
        <f t="shared" si="87"/>
        <v>31</v>
      </c>
      <c r="H674" s="2">
        <v>9111000000</v>
      </c>
      <c r="I674" s="2">
        <v>5458000000</v>
      </c>
      <c r="J674" s="2">
        <v>1508000000</v>
      </c>
      <c r="K674" s="2">
        <v>769000000</v>
      </c>
      <c r="L674" s="2">
        <v>54000000</v>
      </c>
      <c r="M674" t="s">
        <v>12</v>
      </c>
      <c r="N674" t="s">
        <v>79</v>
      </c>
      <c r="O674" s="6">
        <f t="shared" si="80"/>
        <v>2331000000</v>
      </c>
      <c r="P674" s="6">
        <f t="shared" si="81"/>
        <v>3653000000</v>
      </c>
      <c r="Q674" s="6">
        <f t="shared" si="82"/>
        <v>1322000000</v>
      </c>
      <c r="R674" s="9">
        <f t="shared" si="83"/>
        <v>0.40094391395017015</v>
      </c>
      <c r="S674" s="9">
        <f t="shared" si="84"/>
        <v>0.14509933047963999</v>
      </c>
    </row>
    <row r="675" spans="1:19" ht="17" hidden="1" x14ac:dyDescent="0.3">
      <c r="A675">
        <v>699</v>
      </c>
      <c r="B675" t="s">
        <v>262</v>
      </c>
      <c r="C675" t="s">
        <v>7</v>
      </c>
      <c r="D675" s="1">
        <v>42735</v>
      </c>
      <c r="E675" s="3">
        <f t="shared" si="85"/>
        <v>2016</v>
      </c>
      <c r="F675" s="3">
        <f t="shared" si="86"/>
        <v>12</v>
      </c>
      <c r="G675" s="3">
        <f t="shared" si="87"/>
        <v>31</v>
      </c>
      <c r="H675" s="2">
        <v>9390000000</v>
      </c>
      <c r="I675" s="2">
        <v>5644000000</v>
      </c>
      <c r="J675" s="2">
        <v>1472000000</v>
      </c>
      <c r="K675" s="2">
        <v>742000000</v>
      </c>
      <c r="L675" s="2">
        <v>64000000</v>
      </c>
      <c r="M675" t="s">
        <v>12</v>
      </c>
      <c r="N675" t="s">
        <v>79</v>
      </c>
      <c r="O675" s="6">
        <f t="shared" si="80"/>
        <v>2278000000</v>
      </c>
      <c r="P675" s="6">
        <f t="shared" si="81"/>
        <v>3746000000</v>
      </c>
      <c r="Q675" s="6">
        <f t="shared" si="82"/>
        <v>1468000000</v>
      </c>
      <c r="R675" s="9">
        <f t="shared" si="83"/>
        <v>0.39893503727369539</v>
      </c>
      <c r="S675" s="9">
        <f t="shared" si="84"/>
        <v>0.15633652822151226</v>
      </c>
    </row>
    <row r="676" spans="1:19" ht="17" hidden="1" x14ac:dyDescent="0.3">
      <c r="A676">
        <v>700</v>
      </c>
      <c r="B676" t="s">
        <v>263</v>
      </c>
      <c r="C676" t="s">
        <v>2</v>
      </c>
      <c r="D676" s="1">
        <v>41639</v>
      </c>
      <c r="E676" s="3">
        <f t="shared" si="85"/>
        <v>2013</v>
      </c>
      <c r="F676" s="3">
        <f t="shared" si="86"/>
        <v>12</v>
      </c>
      <c r="G676" s="3">
        <f t="shared" si="87"/>
        <v>31</v>
      </c>
      <c r="H676" s="2">
        <v>155427000000</v>
      </c>
      <c r="I676" s="2">
        <v>137373000000</v>
      </c>
      <c r="J676" s="2">
        <v>12382000000</v>
      </c>
      <c r="K676">
        <v>0</v>
      </c>
      <c r="L676">
        <v>0</v>
      </c>
      <c r="M676" t="s">
        <v>9</v>
      </c>
      <c r="N676" t="s">
        <v>235</v>
      </c>
      <c r="O676" s="6">
        <f t="shared" si="80"/>
        <v>12382000000</v>
      </c>
      <c r="P676" s="6">
        <f t="shared" si="81"/>
        <v>18054000000</v>
      </c>
      <c r="Q676" s="6">
        <f t="shared" si="82"/>
        <v>5672000000</v>
      </c>
      <c r="R676" s="9">
        <f t="shared" si="83"/>
        <v>0.11615742438572452</v>
      </c>
      <c r="S676" s="9">
        <f t="shared" si="84"/>
        <v>3.6493016013948672E-2</v>
      </c>
    </row>
    <row r="677" spans="1:19" ht="17" hidden="1" x14ac:dyDescent="0.3">
      <c r="A677">
        <v>701</v>
      </c>
      <c r="B677" t="s">
        <v>263</v>
      </c>
      <c r="C677" t="s">
        <v>5</v>
      </c>
      <c r="D677" s="1">
        <v>42004</v>
      </c>
      <c r="E677" s="3">
        <f t="shared" si="85"/>
        <v>2014</v>
      </c>
      <c r="F677" s="3">
        <f t="shared" si="86"/>
        <v>12</v>
      </c>
      <c r="G677" s="3">
        <f t="shared" si="87"/>
        <v>31</v>
      </c>
      <c r="H677" s="2">
        <v>155929000000</v>
      </c>
      <c r="I677" s="2">
        <v>142121000000</v>
      </c>
      <c r="J677" s="2">
        <v>12158000000</v>
      </c>
      <c r="K677">
        <v>0</v>
      </c>
      <c r="L677">
        <v>0</v>
      </c>
      <c r="M677" t="s">
        <v>9</v>
      </c>
      <c r="N677" t="s">
        <v>235</v>
      </c>
      <c r="O677" s="6">
        <f t="shared" si="80"/>
        <v>12158000000</v>
      </c>
      <c r="P677" s="6">
        <f t="shared" si="81"/>
        <v>13808000000</v>
      </c>
      <c r="Q677" s="6">
        <f t="shared" si="82"/>
        <v>1650000000</v>
      </c>
      <c r="R677" s="9">
        <f t="shared" si="83"/>
        <v>8.8553123536994405E-2</v>
      </c>
      <c r="S677" s="9">
        <f t="shared" si="84"/>
        <v>1.0581739124858108E-2</v>
      </c>
    </row>
    <row r="678" spans="1:19" ht="17" hidden="1" x14ac:dyDescent="0.3">
      <c r="A678">
        <v>702</v>
      </c>
      <c r="B678" t="s">
        <v>263</v>
      </c>
      <c r="C678" t="s">
        <v>6</v>
      </c>
      <c r="D678" s="1">
        <v>42369</v>
      </c>
      <c r="E678" s="3">
        <f t="shared" si="85"/>
        <v>2015</v>
      </c>
      <c r="F678" s="3">
        <f t="shared" si="86"/>
        <v>12</v>
      </c>
      <c r="G678" s="3">
        <f t="shared" si="87"/>
        <v>31</v>
      </c>
      <c r="H678" s="2">
        <v>152356000000</v>
      </c>
      <c r="I678" s="2">
        <v>134054000000</v>
      </c>
      <c r="J678" s="2">
        <v>13405000000</v>
      </c>
      <c r="K678">
        <v>0</v>
      </c>
      <c r="L678">
        <v>0</v>
      </c>
      <c r="M678" t="s">
        <v>9</v>
      </c>
      <c r="N678" t="s">
        <v>235</v>
      </c>
      <c r="O678" s="6">
        <f t="shared" si="80"/>
        <v>13405000000</v>
      </c>
      <c r="P678" s="6">
        <f t="shared" si="81"/>
        <v>18302000000</v>
      </c>
      <c r="Q678" s="6">
        <f t="shared" si="82"/>
        <v>4897000000</v>
      </c>
      <c r="R678" s="9">
        <f t="shared" si="83"/>
        <v>0.12012654572186199</v>
      </c>
      <c r="S678" s="9">
        <f t="shared" si="84"/>
        <v>3.2141825723962299E-2</v>
      </c>
    </row>
    <row r="679" spans="1:19" ht="17" hidden="1" x14ac:dyDescent="0.3">
      <c r="A679">
        <v>703</v>
      </c>
      <c r="B679" t="s">
        <v>263</v>
      </c>
      <c r="C679" t="s">
        <v>7</v>
      </c>
      <c r="D679" s="1">
        <v>42735</v>
      </c>
      <c r="E679" s="3">
        <f t="shared" si="85"/>
        <v>2016</v>
      </c>
      <c r="F679" s="3">
        <f t="shared" si="86"/>
        <v>12</v>
      </c>
      <c r="G679" s="3">
        <f t="shared" si="87"/>
        <v>31</v>
      </c>
      <c r="H679" s="2">
        <v>166380000000</v>
      </c>
      <c r="I679" s="2">
        <v>145125000000</v>
      </c>
      <c r="J679" s="2">
        <v>11710000000</v>
      </c>
      <c r="K679">
        <v>0</v>
      </c>
      <c r="L679">
        <v>0</v>
      </c>
      <c r="M679" t="s">
        <v>9</v>
      </c>
      <c r="N679" t="s">
        <v>235</v>
      </c>
      <c r="O679" s="6">
        <f t="shared" si="80"/>
        <v>11710000000</v>
      </c>
      <c r="P679" s="6">
        <f t="shared" si="81"/>
        <v>21255000000</v>
      </c>
      <c r="Q679" s="6">
        <f t="shared" si="82"/>
        <v>9545000000</v>
      </c>
      <c r="R679" s="9">
        <f t="shared" si="83"/>
        <v>0.12774972953479991</v>
      </c>
      <c r="S679" s="9">
        <f t="shared" si="84"/>
        <v>5.7368674119485513E-2</v>
      </c>
    </row>
    <row r="680" spans="1:19" ht="17" hidden="1" x14ac:dyDescent="0.3">
      <c r="A680">
        <v>704</v>
      </c>
      <c r="B680" t="s">
        <v>264</v>
      </c>
      <c r="C680" t="s">
        <v>2</v>
      </c>
      <c r="D680" s="1">
        <v>41274</v>
      </c>
      <c r="E680" s="3">
        <f t="shared" si="85"/>
        <v>2012</v>
      </c>
      <c r="F680" s="3">
        <f t="shared" si="86"/>
        <v>12</v>
      </c>
      <c r="G680" s="3">
        <f t="shared" si="87"/>
        <v>31</v>
      </c>
      <c r="H680" s="2">
        <v>13013868000</v>
      </c>
      <c r="I680" s="2">
        <v>9235777000</v>
      </c>
      <c r="J680" s="2">
        <v>2656530000</v>
      </c>
      <c r="K680">
        <v>0</v>
      </c>
      <c r="L680" s="2">
        <v>98383000</v>
      </c>
      <c r="M680" t="s">
        <v>9</v>
      </c>
      <c r="N680" t="s">
        <v>69</v>
      </c>
      <c r="O680" s="6">
        <f t="shared" si="80"/>
        <v>2754913000</v>
      </c>
      <c r="P680" s="6">
        <f t="shared" si="81"/>
        <v>3778091000</v>
      </c>
      <c r="Q680" s="6">
        <f t="shared" si="82"/>
        <v>1023178000</v>
      </c>
      <c r="R680" s="9">
        <f t="shared" si="83"/>
        <v>0.29031268797255361</v>
      </c>
      <c r="S680" s="9">
        <f t="shared" si="84"/>
        <v>7.8622128332637153E-2</v>
      </c>
    </row>
    <row r="681" spans="1:19" ht="17" hidden="1" x14ac:dyDescent="0.3">
      <c r="A681">
        <v>705</v>
      </c>
      <c r="B681" t="s">
        <v>264</v>
      </c>
      <c r="C681" t="s">
        <v>5</v>
      </c>
      <c r="D681" s="1">
        <v>41639</v>
      </c>
      <c r="E681" s="3">
        <f t="shared" si="85"/>
        <v>2013</v>
      </c>
      <c r="F681" s="3">
        <f t="shared" si="86"/>
        <v>12</v>
      </c>
      <c r="G681" s="3">
        <f t="shared" si="87"/>
        <v>31</v>
      </c>
      <c r="H681" s="2">
        <v>14077843000</v>
      </c>
      <c r="I681" s="2">
        <v>9857923000</v>
      </c>
      <c r="J681" s="2">
        <v>3028028000</v>
      </c>
      <c r="K681">
        <v>0</v>
      </c>
      <c r="L681" s="2">
        <v>133957000</v>
      </c>
      <c r="M681" t="s">
        <v>9</v>
      </c>
      <c r="N681" t="s">
        <v>69</v>
      </c>
      <c r="O681" s="6">
        <f t="shared" si="80"/>
        <v>3161985000</v>
      </c>
      <c r="P681" s="6">
        <f t="shared" si="81"/>
        <v>4219920000</v>
      </c>
      <c r="Q681" s="6">
        <f t="shared" si="82"/>
        <v>1057935000</v>
      </c>
      <c r="R681" s="9">
        <f t="shared" si="83"/>
        <v>0.29975614872249956</v>
      </c>
      <c r="S681" s="9">
        <f t="shared" si="84"/>
        <v>7.5148941496222116E-2</v>
      </c>
    </row>
    <row r="682" spans="1:19" ht="17" hidden="1" x14ac:dyDescent="0.3">
      <c r="A682">
        <v>706</v>
      </c>
      <c r="B682" t="s">
        <v>264</v>
      </c>
      <c r="C682" t="s">
        <v>6</v>
      </c>
      <c r="D682" s="1">
        <v>42004</v>
      </c>
      <c r="E682" s="3">
        <f t="shared" si="85"/>
        <v>2014</v>
      </c>
      <c r="F682" s="3">
        <f t="shared" si="86"/>
        <v>12</v>
      </c>
      <c r="G682" s="3">
        <f t="shared" si="87"/>
        <v>31</v>
      </c>
      <c r="H682" s="2">
        <v>15341647000</v>
      </c>
      <c r="I682" s="2">
        <v>10747886000</v>
      </c>
      <c r="J682" s="2">
        <v>3314030000</v>
      </c>
      <c r="K682">
        <v>0</v>
      </c>
      <c r="L682" s="2">
        <v>148313000</v>
      </c>
      <c r="M682" t="s">
        <v>9</v>
      </c>
      <c r="N682" t="s">
        <v>69</v>
      </c>
      <c r="O682" s="6">
        <f t="shared" si="80"/>
        <v>3462343000</v>
      </c>
      <c r="P682" s="6">
        <f t="shared" si="81"/>
        <v>4593761000</v>
      </c>
      <c r="Q682" s="6">
        <f t="shared" si="82"/>
        <v>1131418000</v>
      </c>
      <c r="R682" s="9">
        <f t="shared" si="83"/>
        <v>0.29943075864019031</v>
      </c>
      <c r="S682" s="9">
        <f t="shared" si="84"/>
        <v>7.3748144511472588E-2</v>
      </c>
    </row>
    <row r="683" spans="1:19" ht="17" hidden="1" x14ac:dyDescent="0.3">
      <c r="A683">
        <v>707</v>
      </c>
      <c r="B683" t="s">
        <v>264</v>
      </c>
      <c r="C683" t="s">
        <v>7</v>
      </c>
      <c r="D683" s="1">
        <v>42369</v>
      </c>
      <c r="E683" s="3">
        <f t="shared" si="85"/>
        <v>2015</v>
      </c>
      <c r="F683" s="3">
        <f t="shared" si="86"/>
        <v>12</v>
      </c>
      <c r="G683" s="3">
        <f t="shared" si="87"/>
        <v>31</v>
      </c>
      <c r="H683" s="2">
        <v>15280044000</v>
      </c>
      <c r="I683" s="2">
        <v>10724192000</v>
      </c>
      <c r="J683" s="2">
        <v>3277390000</v>
      </c>
      <c r="K683">
        <v>0</v>
      </c>
      <c r="L683" s="2">
        <v>141675000</v>
      </c>
      <c r="M683" t="s">
        <v>9</v>
      </c>
      <c r="N683" t="s">
        <v>69</v>
      </c>
      <c r="O683" s="6">
        <f t="shared" si="80"/>
        <v>3419065000</v>
      </c>
      <c r="P683" s="6">
        <f t="shared" si="81"/>
        <v>4555852000</v>
      </c>
      <c r="Q683" s="6">
        <f t="shared" si="82"/>
        <v>1136787000</v>
      </c>
      <c r="R683" s="9">
        <f t="shared" si="83"/>
        <v>0.29815699483587876</v>
      </c>
      <c r="S683" s="9">
        <f t="shared" si="84"/>
        <v>7.4396840742081638E-2</v>
      </c>
    </row>
    <row r="684" spans="1:19" ht="17" hidden="1" x14ac:dyDescent="0.3">
      <c r="A684">
        <v>708</v>
      </c>
      <c r="B684" t="s">
        <v>265</v>
      </c>
      <c r="C684" t="s">
        <v>2</v>
      </c>
      <c r="D684" s="1">
        <v>41425</v>
      </c>
      <c r="E684" s="3">
        <f t="shared" si="85"/>
        <v>2013</v>
      </c>
      <c r="F684" s="3">
        <f t="shared" si="86"/>
        <v>5</v>
      </c>
      <c r="G684" s="3">
        <f t="shared" si="87"/>
        <v>31</v>
      </c>
      <c r="H684" s="2">
        <v>2375923000</v>
      </c>
      <c r="I684" s="2">
        <v>862075000</v>
      </c>
      <c r="J684" s="2">
        <v>1156635000</v>
      </c>
      <c r="K684">
        <v>0</v>
      </c>
      <c r="L684">
        <v>0</v>
      </c>
      <c r="M684" t="s">
        <v>12</v>
      </c>
      <c r="N684" t="s">
        <v>29</v>
      </c>
      <c r="O684" s="6">
        <f t="shared" si="80"/>
        <v>1156635000</v>
      </c>
      <c r="P684" s="6">
        <f t="shared" si="81"/>
        <v>1513848000</v>
      </c>
      <c r="Q684" s="6">
        <f t="shared" si="82"/>
        <v>357213000</v>
      </c>
      <c r="R684" s="9">
        <f t="shared" si="83"/>
        <v>0.63716206291197142</v>
      </c>
      <c r="S684" s="9">
        <f t="shared" si="84"/>
        <v>0.15034704407508157</v>
      </c>
    </row>
    <row r="685" spans="1:19" ht="17" hidden="1" x14ac:dyDescent="0.3">
      <c r="A685">
        <v>709</v>
      </c>
      <c r="B685" t="s">
        <v>265</v>
      </c>
      <c r="C685" t="s">
        <v>5</v>
      </c>
      <c r="D685" s="1">
        <v>41790</v>
      </c>
      <c r="E685" s="3">
        <f t="shared" si="85"/>
        <v>2014</v>
      </c>
      <c r="F685" s="3">
        <f t="shared" si="86"/>
        <v>5</v>
      </c>
      <c r="G685" s="3">
        <f t="shared" si="87"/>
        <v>31</v>
      </c>
      <c r="H685" s="2">
        <v>2554236000</v>
      </c>
      <c r="I685" s="2">
        <v>952225000</v>
      </c>
      <c r="J685" s="2">
        <v>1196512000</v>
      </c>
      <c r="K685">
        <v>0</v>
      </c>
      <c r="L685">
        <v>0</v>
      </c>
      <c r="M685" t="s">
        <v>12</v>
      </c>
      <c r="N685" t="s">
        <v>29</v>
      </c>
      <c r="O685" s="6">
        <f t="shared" si="80"/>
        <v>1196512000</v>
      </c>
      <c r="P685" s="6">
        <f t="shared" si="81"/>
        <v>1602011000</v>
      </c>
      <c r="Q685" s="6">
        <f t="shared" si="82"/>
        <v>405499000</v>
      </c>
      <c r="R685" s="9">
        <f t="shared" si="83"/>
        <v>0.62719772174536725</v>
      </c>
      <c r="S685" s="9">
        <f t="shared" si="84"/>
        <v>0.15875549479374654</v>
      </c>
    </row>
    <row r="686" spans="1:19" ht="17" hidden="1" x14ac:dyDescent="0.3">
      <c r="A686">
        <v>710</v>
      </c>
      <c r="B686" t="s">
        <v>265</v>
      </c>
      <c r="C686" t="s">
        <v>6</v>
      </c>
      <c r="D686" s="1">
        <v>42155</v>
      </c>
      <c r="E686" s="3">
        <f t="shared" si="85"/>
        <v>2015</v>
      </c>
      <c r="F686" s="3">
        <f t="shared" si="86"/>
        <v>5</v>
      </c>
      <c r="G686" s="3">
        <f t="shared" si="87"/>
        <v>31</v>
      </c>
      <c r="H686" s="2">
        <v>2773718000</v>
      </c>
      <c r="I686" s="2">
        <v>1022107000</v>
      </c>
      <c r="J686" s="2">
        <v>1295014000</v>
      </c>
      <c r="K686">
        <v>0</v>
      </c>
      <c r="L686">
        <v>0</v>
      </c>
      <c r="M686" t="s">
        <v>12</v>
      </c>
      <c r="N686" t="s">
        <v>29</v>
      </c>
      <c r="O686" s="6">
        <f t="shared" si="80"/>
        <v>1295014000</v>
      </c>
      <c r="P686" s="6">
        <f t="shared" si="81"/>
        <v>1751611000</v>
      </c>
      <c r="Q686" s="6">
        <f t="shared" si="82"/>
        <v>456597000</v>
      </c>
      <c r="R686" s="9">
        <f t="shared" si="83"/>
        <v>0.63150291413907256</v>
      </c>
      <c r="S686" s="9">
        <f t="shared" si="84"/>
        <v>0.1646155088585069</v>
      </c>
    </row>
    <row r="687" spans="1:19" ht="17" hidden="1" x14ac:dyDescent="0.3">
      <c r="A687">
        <v>711</v>
      </c>
      <c r="B687" t="s">
        <v>265</v>
      </c>
      <c r="C687" t="s">
        <v>7</v>
      </c>
      <c r="D687" s="1">
        <v>42521</v>
      </c>
      <c r="E687" s="3">
        <f t="shared" si="85"/>
        <v>2016</v>
      </c>
      <c r="F687" s="3">
        <f t="shared" si="86"/>
        <v>5</v>
      </c>
      <c r="G687" s="3">
        <f t="shared" si="87"/>
        <v>31</v>
      </c>
      <c r="H687" s="2">
        <v>2898150000</v>
      </c>
      <c r="I687" s="2">
        <v>1147639000</v>
      </c>
      <c r="J687" s="2">
        <v>1325567000</v>
      </c>
      <c r="K687">
        <v>0</v>
      </c>
      <c r="L687">
        <v>0</v>
      </c>
      <c r="M687" t="s">
        <v>12</v>
      </c>
      <c r="N687" t="s">
        <v>29</v>
      </c>
      <c r="O687" s="6">
        <f t="shared" si="80"/>
        <v>1325567000</v>
      </c>
      <c r="P687" s="6">
        <f t="shared" si="81"/>
        <v>1750511000</v>
      </c>
      <c r="Q687" s="6">
        <f t="shared" si="82"/>
        <v>424944000</v>
      </c>
      <c r="R687" s="9">
        <f t="shared" si="83"/>
        <v>0.60400979935476085</v>
      </c>
      <c r="S687" s="9">
        <f t="shared" si="84"/>
        <v>0.14662595103773096</v>
      </c>
    </row>
    <row r="688" spans="1:19" ht="17" hidden="1" x14ac:dyDescent="0.3">
      <c r="A688">
        <v>712</v>
      </c>
      <c r="B688" t="s">
        <v>266</v>
      </c>
      <c r="C688" t="s">
        <v>2</v>
      </c>
      <c r="D688" s="1">
        <v>41307</v>
      </c>
      <c r="E688" s="3">
        <f t="shared" si="85"/>
        <v>2013</v>
      </c>
      <c r="F688" s="3">
        <f t="shared" si="86"/>
        <v>2</v>
      </c>
      <c r="G688" s="3">
        <f t="shared" si="87"/>
        <v>2</v>
      </c>
      <c r="H688" s="2">
        <v>15651000000</v>
      </c>
      <c r="I688" s="2">
        <v>9480000000</v>
      </c>
      <c r="J688">
        <v>0</v>
      </c>
      <c r="K688">
        <v>0</v>
      </c>
      <c r="L688">
        <v>0</v>
      </c>
      <c r="M688" t="s">
        <v>9</v>
      </c>
      <c r="N688" t="s">
        <v>247</v>
      </c>
      <c r="O688" s="6">
        <f t="shared" si="80"/>
        <v>0</v>
      </c>
      <c r="P688" s="6">
        <f t="shared" si="81"/>
        <v>6171000000</v>
      </c>
      <c r="Q688" s="6">
        <f t="shared" si="82"/>
        <v>6171000000</v>
      </c>
      <c r="R688" s="9">
        <f t="shared" si="83"/>
        <v>0.3942879049262028</v>
      </c>
      <c r="S688" s="9">
        <f t="shared" si="84"/>
        <v>0.3942879049262028</v>
      </c>
    </row>
    <row r="689" spans="1:19" ht="17" hidden="1" x14ac:dyDescent="0.3">
      <c r="A689">
        <v>713</v>
      </c>
      <c r="B689" t="s">
        <v>266</v>
      </c>
      <c r="C689" t="s">
        <v>5</v>
      </c>
      <c r="D689" s="1">
        <v>41671</v>
      </c>
      <c r="E689" s="3">
        <f t="shared" si="85"/>
        <v>2014</v>
      </c>
      <c r="F689" s="3">
        <f t="shared" si="86"/>
        <v>2</v>
      </c>
      <c r="G689" s="3">
        <f t="shared" si="87"/>
        <v>1</v>
      </c>
      <c r="H689" s="2">
        <v>16148000000</v>
      </c>
      <c r="I689" s="2">
        <v>9855000000</v>
      </c>
      <c r="J689">
        <v>0</v>
      </c>
      <c r="K689">
        <v>0</v>
      </c>
      <c r="L689">
        <v>0</v>
      </c>
      <c r="M689" t="s">
        <v>9</v>
      </c>
      <c r="N689" t="s">
        <v>247</v>
      </c>
      <c r="O689" s="6">
        <f t="shared" si="80"/>
        <v>0</v>
      </c>
      <c r="P689" s="6">
        <f t="shared" si="81"/>
        <v>6293000000</v>
      </c>
      <c r="Q689" s="6">
        <f t="shared" si="82"/>
        <v>6293000000</v>
      </c>
      <c r="R689" s="9">
        <f t="shared" si="83"/>
        <v>0.38970770374040131</v>
      </c>
      <c r="S689" s="9">
        <f t="shared" si="84"/>
        <v>0.38970770374040131</v>
      </c>
    </row>
    <row r="690" spans="1:19" ht="17" hidden="1" x14ac:dyDescent="0.3">
      <c r="A690">
        <v>714</v>
      </c>
      <c r="B690" t="s">
        <v>266</v>
      </c>
      <c r="C690" t="s">
        <v>6</v>
      </c>
      <c r="D690" s="1">
        <v>42035</v>
      </c>
      <c r="E690" s="3">
        <f t="shared" si="85"/>
        <v>2015</v>
      </c>
      <c r="F690" s="3">
        <f t="shared" si="86"/>
        <v>1</v>
      </c>
      <c r="G690" s="3">
        <f t="shared" si="87"/>
        <v>31</v>
      </c>
      <c r="H690" s="2">
        <v>16435000000</v>
      </c>
      <c r="I690" s="2">
        <v>10146000000</v>
      </c>
      <c r="J690">
        <v>0</v>
      </c>
      <c r="K690">
        <v>0</v>
      </c>
      <c r="L690">
        <v>0</v>
      </c>
      <c r="M690" t="s">
        <v>9</v>
      </c>
      <c r="N690" t="s">
        <v>247</v>
      </c>
      <c r="O690" s="6">
        <f t="shared" si="80"/>
        <v>0</v>
      </c>
      <c r="P690" s="6">
        <f t="shared" si="81"/>
        <v>6289000000</v>
      </c>
      <c r="Q690" s="6">
        <f t="shared" si="82"/>
        <v>6289000000</v>
      </c>
      <c r="R690" s="9">
        <f t="shared" si="83"/>
        <v>0.38265895953757223</v>
      </c>
      <c r="S690" s="9">
        <f t="shared" si="84"/>
        <v>0.38265895953757223</v>
      </c>
    </row>
    <row r="691" spans="1:19" ht="17" hidden="1" x14ac:dyDescent="0.3">
      <c r="A691">
        <v>715</v>
      </c>
      <c r="B691" t="s">
        <v>266</v>
      </c>
      <c r="C691" t="s">
        <v>7</v>
      </c>
      <c r="D691" s="1">
        <v>42399</v>
      </c>
      <c r="E691" s="3">
        <f t="shared" si="85"/>
        <v>2016</v>
      </c>
      <c r="F691" s="3">
        <f t="shared" si="86"/>
        <v>1</v>
      </c>
      <c r="G691" s="3">
        <f t="shared" si="87"/>
        <v>30</v>
      </c>
      <c r="H691" s="2">
        <v>15797000000</v>
      </c>
      <c r="I691" s="2">
        <v>10077000000</v>
      </c>
      <c r="J691">
        <v>0</v>
      </c>
      <c r="K691">
        <v>0</v>
      </c>
      <c r="L691">
        <v>0</v>
      </c>
      <c r="M691" t="s">
        <v>9</v>
      </c>
      <c r="N691" t="s">
        <v>247</v>
      </c>
      <c r="O691" s="6">
        <f t="shared" si="80"/>
        <v>0</v>
      </c>
      <c r="P691" s="6">
        <f t="shared" si="81"/>
        <v>5720000000</v>
      </c>
      <c r="Q691" s="6">
        <f t="shared" si="82"/>
        <v>5720000000</v>
      </c>
      <c r="R691" s="9">
        <f t="shared" si="83"/>
        <v>0.36209406849401782</v>
      </c>
      <c r="S691" s="9">
        <f t="shared" si="84"/>
        <v>0.36209406849401787</v>
      </c>
    </row>
    <row r="692" spans="1:19" ht="17" hidden="1" x14ac:dyDescent="0.3">
      <c r="A692">
        <v>716</v>
      </c>
      <c r="B692" t="s">
        <v>267</v>
      </c>
      <c r="C692" t="s">
        <v>2</v>
      </c>
      <c r="D692" s="1">
        <v>41272</v>
      </c>
      <c r="E692" s="3">
        <f t="shared" si="85"/>
        <v>2012</v>
      </c>
      <c r="F692" s="3">
        <f t="shared" si="86"/>
        <v>12</v>
      </c>
      <c r="G692" s="3">
        <f t="shared" si="87"/>
        <v>29</v>
      </c>
      <c r="H692" s="2">
        <v>2715675000</v>
      </c>
      <c r="I692" s="2">
        <v>1277195000</v>
      </c>
      <c r="J692" s="2">
        <v>508547000</v>
      </c>
      <c r="K692" s="2">
        <v>325773000</v>
      </c>
      <c r="L692">
        <v>0</v>
      </c>
      <c r="M692" t="s">
        <v>9</v>
      </c>
      <c r="N692" t="s">
        <v>268</v>
      </c>
      <c r="O692" s="6">
        <f t="shared" si="80"/>
        <v>834320000</v>
      </c>
      <c r="P692" s="6">
        <f t="shared" si="81"/>
        <v>1438480000</v>
      </c>
      <c r="Q692" s="6">
        <f t="shared" si="82"/>
        <v>604160000</v>
      </c>
      <c r="R692" s="9">
        <f t="shared" si="83"/>
        <v>0.52969519548546862</v>
      </c>
      <c r="S692" s="9">
        <f t="shared" si="84"/>
        <v>0.2224713929317757</v>
      </c>
    </row>
    <row r="693" spans="1:19" ht="17" hidden="1" x14ac:dyDescent="0.3">
      <c r="A693">
        <v>717</v>
      </c>
      <c r="B693" t="s">
        <v>267</v>
      </c>
      <c r="C693" t="s">
        <v>5</v>
      </c>
      <c r="D693" s="1">
        <v>41636</v>
      </c>
      <c r="E693" s="3">
        <f t="shared" si="85"/>
        <v>2013</v>
      </c>
      <c r="F693" s="3">
        <f t="shared" si="86"/>
        <v>12</v>
      </c>
      <c r="G693" s="3">
        <f t="shared" si="87"/>
        <v>28</v>
      </c>
      <c r="H693" s="2">
        <v>2631851000</v>
      </c>
      <c r="I693" s="2">
        <v>1224551000</v>
      </c>
      <c r="J693" s="2">
        <v>468345000</v>
      </c>
      <c r="K693" s="2">
        <v>364923000</v>
      </c>
      <c r="L693">
        <v>0</v>
      </c>
      <c r="M693" t="s">
        <v>9</v>
      </c>
      <c r="N693" t="s">
        <v>268</v>
      </c>
      <c r="O693" s="6">
        <f t="shared" si="80"/>
        <v>833268000</v>
      </c>
      <c r="P693" s="6">
        <f t="shared" si="81"/>
        <v>1407300000</v>
      </c>
      <c r="Q693" s="6">
        <f t="shared" si="82"/>
        <v>574032000</v>
      </c>
      <c r="R693" s="9">
        <f t="shared" si="83"/>
        <v>0.53471872077864591</v>
      </c>
      <c r="S693" s="9">
        <f t="shared" si="84"/>
        <v>0.21810961182832919</v>
      </c>
    </row>
    <row r="694" spans="1:19" ht="17" hidden="1" x14ac:dyDescent="0.3">
      <c r="A694">
        <v>718</v>
      </c>
      <c r="B694" t="s">
        <v>267</v>
      </c>
      <c r="C694" t="s">
        <v>6</v>
      </c>
      <c r="D694" s="1">
        <v>42000</v>
      </c>
      <c r="E694" s="3">
        <f t="shared" si="85"/>
        <v>2014</v>
      </c>
      <c r="F694" s="3">
        <f t="shared" si="86"/>
        <v>12</v>
      </c>
      <c r="G694" s="3">
        <f t="shared" si="87"/>
        <v>27</v>
      </c>
      <c r="H694" s="2">
        <v>2870658000</v>
      </c>
      <c r="I694" s="2">
        <v>1266246000</v>
      </c>
      <c r="J694" s="2">
        <v>518665000</v>
      </c>
      <c r="K694" s="2">
        <v>395121000</v>
      </c>
      <c r="L694">
        <v>0</v>
      </c>
      <c r="M694" t="s">
        <v>9</v>
      </c>
      <c r="N694" t="s">
        <v>268</v>
      </c>
      <c r="O694" s="6">
        <f t="shared" si="80"/>
        <v>913786000</v>
      </c>
      <c r="P694" s="6">
        <f t="shared" si="81"/>
        <v>1604412000</v>
      </c>
      <c r="Q694" s="6">
        <f t="shared" si="82"/>
        <v>690626000</v>
      </c>
      <c r="R694" s="9">
        <f t="shared" si="83"/>
        <v>0.55890043328045347</v>
      </c>
      <c r="S694" s="9">
        <f t="shared" si="84"/>
        <v>0.24058107932049028</v>
      </c>
    </row>
    <row r="695" spans="1:19" ht="17" hidden="1" x14ac:dyDescent="0.3">
      <c r="A695">
        <v>719</v>
      </c>
      <c r="B695" t="s">
        <v>267</v>
      </c>
      <c r="C695" t="s">
        <v>7</v>
      </c>
      <c r="D695" s="1">
        <v>42364</v>
      </c>
      <c r="E695" s="3">
        <f t="shared" si="85"/>
        <v>2015</v>
      </c>
      <c r="F695" s="3">
        <f t="shared" si="86"/>
        <v>12</v>
      </c>
      <c r="G695" s="3">
        <f t="shared" si="87"/>
        <v>26</v>
      </c>
      <c r="H695" s="2">
        <v>2820270000</v>
      </c>
      <c r="I695" s="2">
        <v>1281566000</v>
      </c>
      <c r="J695" s="2">
        <v>562080000</v>
      </c>
      <c r="K695" s="2">
        <v>427043000</v>
      </c>
      <c r="L695">
        <v>0</v>
      </c>
      <c r="M695" t="s">
        <v>9</v>
      </c>
      <c r="N695" t="s">
        <v>268</v>
      </c>
      <c r="O695" s="6">
        <f t="shared" si="80"/>
        <v>989123000</v>
      </c>
      <c r="P695" s="6">
        <f t="shared" si="81"/>
        <v>1538704000</v>
      </c>
      <c r="Q695" s="6">
        <f t="shared" si="82"/>
        <v>549581000</v>
      </c>
      <c r="R695" s="9">
        <f t="shared" si="83"/>
        <v>0.54558747921298312</v>
      </c>
      <c r="S695" s="9">
        <f t="shared" si="84"/>
        <v>0.19486822183691632</v>
      </c>
    </row>
    <row r="696" spans="1:19" ht="17" hidden="1" x14ac:dyDescent="0.3">
      <c r="A696">
        <v>720</v>
      </c>
      <c r="B696" t="s">
        <v>269</v>
      </c>
      <c r="C696" t="s">
        <v>2</v>
      </c>
      <c r="D696" s="1">
        <v>41639</v>
      </c>
      <c r="E696" s="3">
        <f t="shared" si="85"/>
        <v>2013</v>
      </c>
      <c r="F696" s="3">
        <f t="shared" si="86"/>
        <v>12</v>
      </c>
      <c r="G696" s="3">
        <f t="shared" si="87"/>
        <v>31</v>
      </c>
      <c r="H696" s="2">
        <v>19540000000</v>
      </c>
      <c r="I696" s="2">
        <v>15422000000</v>
      </c>
      <c r="J696" s="2">
        <v>2816000000</v>
      </c>
      <c r="K696">
        <v>0</v>
      </c>
      <c r="L696">
        <v>0</v>
      </c>
      <c r="M696" t="s">
        <v>9</v>
      </c>
      <c r="N696" t="s">
        <v>270</v>
      </c>
      <c r="O696" s="6">
        <f t="shared" si="80"/>
        <v>2816000000</v>
      </c>
      <c r="P696" s="6">
        <f t="shared" si="81"/>
        <v>4118000000</v>
      </c>
      <c r="Q696" s="6">
        <f t="shared" si="82"/>
        <v>1302000000</v>
      </c>
      <c r="R696" s="9">
        <f t="shared" si="83"/>
        <v>0.21074718526100311</v>
      </c>
      <c r="S696" s="9">
        <f t="shared" si="84"/>
        <v>6.6632548618219031E-2</v>
      </c>
    </row>
    <row r="697" spans="1:19" ht="17" hidden="1" x14ac:dyDescent="0.3">
      <c r="A697">
        <v>721</v>
      </c>
      <c r="B697" t="s">
        <v>269</v>
      </c>
      <c r="C697" t="s">
        <v>5</v>
      </c>
      <c r="D697" s="1">
        <v>42004</v>
      </c>
      <c r="E697" s="3">
        <f t="shared" si="85"/>
        <v>2014</v>
      </c>
      <c r="F697" s="3">
        <f t="shared" si="86"/>
        <v>12</v>
      </c>
      <c r="G697" s="3">
        <f t="shared" si="87"/>
        <v>31</v>
      </c>
      <c r="H697" s="2">
        <v>18138000000</v>
      </c>
      <c r="I697" s="2">
        <v>13906000000</v>
      </c>
      <c r="J697" s="2">
        <v>2815000000</v>
      </c>
      <c r="K697">
        <v>0</v>
      </c>
      <c r="L697">
        <v>0</v>
      </c>
      <c r="M697" t="s">
        <v>9</v>
      </c>
      <c r="N697" t="s">
        <v>270</v>
      </c>
      <c r="O697" s="6">
        <f t="shared" si="80"/>
        <v>2815000000</v>
      </c>
      <c r="P697" s="6">
        <f t="shared" si="81"/>
        <v>4232000000</v>
      </c>
      <c r="Q697" s="6">
        <f t="shared" si="82"/>
        <v>1417000000</v>
      </c>
      <c r="R697" s="9">
        <f t="shared" si="83"/>
        <v>0.23332230675928989</v>
      </c>
      <c r="S697" s="9">
        <f t="shared" si="84"/>
        <v>7.8123277097805713E-2</v>
      </c>
    </row>
    <row r="698" spans="1:19" ht="17" hidden="1" x14ac:dyDescent="0.3">
      <c r="A698">
        <v>722</v>
      </c>
      <c r="B698" t="s">
        <v>269</v>
      </c>
      <c r="C698" t="s">
        <v>6</v>
      </c>
      <c r="D698" s="1">
        <v>42369</v>
      </c>
      <c r="E698" s="3">
        <f t="shared" si="85"/>
        <v>2015</v>
      </c>
      <c r="F698" s="3">
        <f t="shared" si="86"/>
        <v>12</v>
      </c>
      <c r="G698" s="3">
        <f t="shared" si="87"/>
        <v>31</v>
      </c>
      <c r="H698" s="2">
        <v>16443000000</v>
      </c>
      <c r="I698" s="2">
        <v>12164000000</v>
      </c>
      <c r="J698" s="2">
        <v>2728000000</v>
      </c>
      <c r="K698">
        <v>0</v>
      </c>
      <c r="L698">
        <v>0</v>
      </c>
      <c r="M698" t="s">
        <v>9</v>
      </c>
      <c r="N698" t="s">
        <v>270</v>
      </c>
      <c r="O698" s="6">
        <f t="shared" si="80"/>
        <v>2728000000</v>
      </c>
      <c r="P698" s="6">
        <f t="shared" si="81"/>
        <v>4279000000</v>
      </c>
      <c r="Q698" s="6">
        <f t="shared" si="82"/>
        <v>1551000000</v>
      </c>
      <c r="R698" s="9">
        <f t="shared" si="83"/>
        <v>0.26023231770358202</v>
      </c>
      <c r="S698" s="9">
        <f t="shared" si="84"/>
        <v>9.4325852946542596E-2</v>
      </c>
    </row>
    <row r="699" spans="1:19" ht="17" hidden="1" x14ac:dyDescent="0.3">
      <c r="A699">
        <v>723</v>
      </c>
      <c r="B699" t="s">
        <v>269</v>
      </c>
      <c r="C699" t="s">
        <v>7</v>
      </c>
      <c r="D699" s="1">
        <v>42735</v>
      </c>
      <c r="E699" s="3">
        <f t="shared" si="85"/>
        <v>2016</v>
      </c>
      <c r="F699" s="3">
        <f t="shared" si="86"/>
        <v>12</v>
      </c>
      <c r="G699" s="3">
        <f t="shared" si="87"/>
        <v>31</v>
      </c>
      <c r="H699" s="2">
        <v>15158000000</v>
      </c>
      <c r="I699" s="2">
        <v>10972000000</v>
      </c>
      <c r="J699" s="2">
        <v>2617000000</v>
      </c>
      <c r="K699">
        <v>0</v>
      </c>
      <c r="L699">
        <v>0</v>
      </c>
      <c r="M699" t="s">
        <v>9</v>
      </c>
      <c r="N699" t="s">
        <v>270</v>
      </c>
      <c r="O699" s="6">
        <f t="shared" si="80"/>
        <v>2617000000</v>
      </c>
      <c r="P699" s="6">
        <f t="shared" si="81"/>
        <v>4186000000</v>
      </c>
      <c r="Q699" s="6">
        <f t="shared" si="82"/>
        <v>1569000000</v>
      </c>
      <c r="R699" s="9">
        <f t="shared" si="83"/>
        <v>0.27615780445969129</v>
      </c>
      <c r="S699" s="9">
        <f t="shared" si="84"/>
        <v>0.10350969784932049</v>
      </c>
    </row>
    <row r="700" spans="1:19" ht="17" hidden="1" x14ac:dyDescent="0.3">
      <c r="A700">
        <v>724</v>
      </c>
      <c r="B700" t="s">
        <v>271</v>
      </c>
      <c r="C700" t="s">
        <v>2</v>
      </c>
      <c r="D700" s="1">
        <v>41274</v>
      </c>
      <c r="E700" s="3">
        <f t="shared" si="85"/>
        <v>2012</v>
      </c>
      <c r="F700" s="3">
        <f t="shared" si="86"/>
        <v>12</v>
      </c>
      <c r="G700" s="3">
        <f t="shared" si="87"/>
        <v>31</v>
      </c>
      <c r="H700" s="2">
        <v>8950045000</v>
      </c>
      <c r="I700" s="2">
        <v>5033885000</v>
      </c>
      <c r="J700" s="2">
        <v>2785035000</v>
      </c>
      <c r="K700">
        <v>0</v>
      </c>
      <c r="L700">
        <v>0</v>
      </c>
      <c r="M700" t="s">
        <v>3</v>
      </c>
      <c r="N700" t="s">
        <v>272</v>
      </c>
      <c r="O700" s="6">
        <f t="shared" si="80"/>
        <v>2785035000</v>
      </c>
      <c r="P700" s="6">
        <f t="shared" si="81"/>
        <v>3916160000</v>
      </c>
      <c r="Q700" s="6">
        <f t="shared" si="82"/>
        <v>1131125000</v>
      </c>
      <c r="R700" s="9">
        <f t="shared" si="83"/>
        <v>0.43755757652615157</v>
      </c>
      <c r="S700" s="9">
        <f t="shared" si="84"/>
        <v>0.12638204612379045</v>
      </c>
    </row>
    <row r="701" spans="1:19" ht="17" hidden="1" x14ac:dyDescent="0.3">
      <c r="A701">
        <v>725</v>
      </c>
      <c r="B701" t="s">
        <v>271</v>
      </c>
      <c r="C701" t="s">
        <v>5</v>
      </c>
      <c r="D701" s="1">
        <v>41639</v>
      </c>
      <c r="E701" s="3">
        <f t="shared" si="85"/>
        <v>2013</v>
      </c>
      <c r="F701" s="3">
        <f t="shared" si="86"/>
        <v>12</v>
      </c>
      <c r="G701" s="3">
        <f t="shared" si="87"/>
        <v>31</v>
      </c>
      <c r="H701" s="2">
        <v>9437758000</v>
      </c>
      <c r="I701" s="2">
        <v>5301275000</v>
      </c>
      <c r="J701" s="2">
        <v>2839629000</v>
      </c>
      <c r="K701">
        <v>0</v>
      </c>
      <c r="L701">
        <v>0</v>
      </c>
      <c r="M701" t="s">
        <v>3</v>
      </c>
      <c r="N701" t="s">
        <v>272</v>
      </c>
      <c r="O701" s="6">
        <f t="shared" si="80"/>
        <v>2839629000</v>
      </c>
      <c r="P701" s="6">
        <f t="shared" si="81"/>
        <v>4136483000</v>
      </c>
      <c r="Q701" s="6">
        <f t="shared" si="82"/>
        <v>1296854000</v>
      </c>
      <c r="R701" s="9">
        <f t="shared" si="83"/>
        <v>0.43829085255205735</v>
      </c>
      <c r="S701" s="9">
        <f t="shared" si="84"/>
        <v>0.13741123686367038</v>
      </c>
    </row>
    <row r="702" spans="1:19" ht="17" hidden="1" x14ac:dyDescent="0.3">
      <c r="A702">
        <v>726</v>
      </c>
      <c r="B702" t="s">
        <v>271</v>
      </c>
      <c r="C702" t="s">
        <v>6</v>
      </c>
      <c r="D702" s="1">
        <v>42004</v>
      </c>
      <c r="E702" s="3">
        <f t="shared" si="85"/>
        <v>2014</v>
      </c>
      <c r="F702" s="3">
        <f t="shared" si="86"/>
        <v>12</v>
      </c>
      <c r="G702" s="3">
        <f t="shared" si="87"/>
        <v>31</v>
      </c>
      <c r="H702" s="2">
        <v>9964953000</v>
      </c>
      <c r="I702" s="2">
        <v>5650711000</v>
      </c>
      <c r="J702" s="2">
        <v>2967125000</v>
      </c>
      <c r="K702">
        <v>0</v>
      </c>
      <c r="L702">
        <v>0</v>
      </c>
      <c r="M702" t="s">
        <v>3</v>
      </c>
      <c r="N702" t="s">
        <v>272</v>
      </c>
      <c r="O702" s="6">
        <f t="shared" si="80"/>
        <v>2967125000</v>
      </c>
      <c r="P702" s="6">
        <f t="shared" si="81"/>
        <v>4314242000</v>
      </c>
      <c r="Q702" s="6">
        <f t="shared" si="82"/>
        <v>1347117000</v>
      </c>
      <c r="R702" s="9">
        <f t="shared" si="83"/>
        <v>0.43294153018082471</v>
      </c>
      <c r="S702" s="9">
        <f t="shared" si="84"/>
        <v>0.13518548456776464</v>
      </c>
    </row>
    <row r="703" spans="1:19" ht="17" hidden="1" x14ac:dyDescent="0.3">
      <c r="A703">
        <v>727</v>
      </c>
      <c r="B703" t="s">
        <v>271</v>
      </c>
      <c r="C703" t="s">
        <v>7</v>
      </c>
      <c r="D703" s="1">
        <v>42369</v>
      </c>
      <c r="E703" s="3">
        <f t="shared" si="85"/>
        <v>2015</v>
      </c>
      <c r="F703" s="3">
        <f t="shared" si="86"/>
        <v>12</v>
      </c>
      <c r="G703" s="3">
        <f t="shared" si="87"/>
        <v>31</v>
      </c>
      <c r="H703" s="2">
        <v>9973384000</v>
      </c>
      <c r="I703" s="2">
        <v>5741956000</v>
      </c>
      <c r="J703" s="2">
        <v>2931108000</v>
      </c>
      <c r="K703">
        <v>0</v>
      </c>
      <c r="L703">
        <v>0</v>
      </c>
      <c r="M703" t="s">
        <v>3</v>
      </c>
      <c r="N703" t="s">
        <v>272</v>
      </c>
      <c r="O703" s="6">
        <f t="shared" si="80"/>
        <v>2931108000</v>
      </c>
      <c r="P703" s="6">
        <f t="shared" si="81"/>
        <v>4231428000</v>
      </c>
      <c r="Q703" s="6">
        <f t="shared" si="82"/>
        <v>1300320000</v>
      </c>
      <c r="R703" s="9">
        <f t="shared" si="83"/>
        <v>0.42427204246823347</v>
      </c>
      <c r="S703" s="9">
        <f t="shared" si="84"/>
        <v>0.13037901679109118</v>
      </c>
    </row>
    <row r="704" spans="1:19" ht="17" hidden="1" x14ac:dyDescent="0.3">
      <c r="A704">
        <v>728</v>
      </c>
      <c r="B704" t="s">
        <v>273</v>
      </c>
      <c r="C704" t="s">
        <v>2</v>
      </c>
      <c r="D704" s="1">
        <v>41639</v>
      </c>
      <c r="E704" s="3">
        <f t="shared" si="85"/>
        <v>2013</v>
      </c>
      <c r="F704" s="3">
        <f t="shared" si="86"/>
        <v>12</v>
      </c>
      <c r="G704" s="3">
        <f t="shared" si="87"/>
        <v>31</v>
      </c>
      <c r="H704" s="2">
        <v>29402000000</v>
      </c>
      <c r="I704" s="2">
        <v>24931000000</v>
      </c>
      <c r="J704" s="2">
        <v>1333000000</v>
      </c>
      <c r="K704">
        <v>0</v>
      </c>
      <c r="L704">
        <v>0</v>
      </c>
      <c r="M704" t="s">
        <v>73</v>
      </c>
      <c r="N704" t="s">
        <v>104</v>
      </c>
      <c r="O704" s="6">
        <f t="shared" si="80"/>
        <v>1333000000</v>
      </c>
      <c r="P704" s="6">
        <f t="shared" si="81"/>
        <v>4471000000</v>
      </c>
      <c r="Q704" s="6">
        <f t="shared" si="82"/>
        <v>3138000000</v>
      </c>
      <c r="R704" s="9">
        <f t="shared" si="83"/>
        <v>0.15206448540915585</v>
      </c>
      <c r="S704" s="9">
        <f t="shared" si="84"/>
        <v>0.10672743350792463</v>
      </c>
    </row>
    <row r="705" spans="1:19" ht="17" hidden="1" x14ac:dyDescent="0.3">
      <c r="A705">
        <v>729</v>
      </c>
      <c r="B705" t="s">
        <v>273</v>
      </c>
      <c r="C705" t="s">
        <v>5</v>
      </c>
      <c r="D705" s="1">
        <v>42004</v>
      </c>
      <c r="E705" s="3">
        <f t="shared" si="85"/>
        <v>2014</v>
      </c>
      <c r="F705" s="3">
        <f t="shared" si="86"/>
        <v>12</v>
      </c>
      <c r="G705" s="3">
        <f t="shared" si="87"/>
        <v>31</v>
      </c>
      <c r="H705" s="2">
        <v>32870000000</v>
      </c>
      <c r="I705" s="2">
        <v>27334000000</v>
      </c>
      <c r="J705" s="2">
        <v>293000000</v>
      </c>
      <c r="K705">
        <v>0</v>
      </c>
      <c r="L705">
        <v>0</v>
      </c>
      <c r="M705" t="s">
        <v>73</v>
      </c>
      <c r="N705" t="s">
        <v>104</v>
      </c>
      <c r="O705" s="6">
        <f t="shared" si="80"/>
        <v>293000000</v>
      </c>
      <c r="P705" s="6">
        <f t="shared" si="81"/>
        <v>5536000000</v>
      </c>
      <c r="Q705" s="6">
        <f t="shared" si="82"/>
        <v>5243000000</v>
      </c>
      <c r="R705" s="9">
        <f t="shared" si="83"/>
        <v>0.16842105263157892</v>
      </c>
      <c r="S705" s="9">
        <f t="shared" si="84"/>
        <v>0.15950714937633101</v>
      </c>
    </row>
    <row r="706" spans="1:19" ht="17" hidden="1" x14ac:dyDescent="0.3">
      <c r="A706">
        <v>730</v>
      </c>
      <c r="B706" t="s">
        <v>273</v>
      </c>
      <c r="C706" t="s">
        <v>6</v>
      </c>
      <c r="D706" s="1">
        <v>42369</v>
      </c>
      <c r="E706" s="3">
        <f t="shared" si="85"/>
        <v>2015</v>
      </c>
      <c r="F706" s="3">
        <f t="shared" si="86"/>
        <v>12</v>
      </c>
      <c r="G706" s="3">
        <f t="shared" si="87"/>
        <v>31</v>
      </c>
      <c r="H706" s="2">
        <v>23633000000</v>
      </c>
      <c r="I706" s="2">
        <v>21113000000</v>
      </c>
      <c r="J706" s="2">
        <v>200000000</v>
      </c>
      <c r="K706">
        <v>0</v>
      </c>
      <c r="L706">
        <v>0</v>
      </c>
      <c r="M706" t="s">
        <v>73</v>
      </c>
      <c r="N706" t="s">
        <v>104</v>
      </c>
      <c r="O706" s="6">
        <f t="shared" si="80"/>
        <v>200000000</v>
      </c>
      <c r="P706" s="6">
        <f t="shared" si="81"/>
        <v>2520000000</v>
      </c>
      <c r="Q706" s="6">
        <f t="shared" si="82"/>
        <v>2320000000</v>
      </c>
      <c r="R706" s="9">
        <f t="shared" si="83"/>
        <v>0.10663055896416029</v>
      </c>
      <c r="S706" s="9">
        <f t="shared" si="84"/>
        <v>9.8167816189226931E-2</v>
      </c>
    </row>
    <row r="707" spans="1:19" ht="17" hidden="1" x14ac:dyDescent="0.3">
      <c r="A707">
        <v>731</v>
      </c>
      <c r="B707" t="s">
        <v>273</v>
      </c>
      <c r="C707" t="s">
        <v>7</v>
      </c>
      <c r="D707" s="1">
        <v>42735</v>
      </c>
      <c r="E707" s="3">
        <f t="shared" si="85"/>
        <v>2016</v>
      </c>
      <c r="F707" s="3">
        <f t="shared" si="86"/>
        <v>12</v>
      </c>
      <c r="G707" s="3">
        <f t="shared" si="87"/>
        <v>31</v>
      </c>
      <c r="H707" s="2">
        <v>15887000000</v>
      </c>
      <c r="I707" s="2">
        <v>15023000000</v>
      </c>
      <c r="J707" s="2">
        <v>228000000</v>
      </c>
      <c r="K707">
        <v>0</v>
      </c>
      <c r="L707">
        <v>0</v>
      </c>
      <c r="M707" t="s">
        <v>73</v>
      </c>
      <c r="N707" t="s">
        <v>104</v>
      </c>
      <c r="O707" s="6">
        <f t="shared" si="80"/>
        <v>228000000</v>
      </c>
      <c r="P707" s="6">
        <f t="shared" si="81"/>
        <v>864000000</v>
      </c>
      <c r="Q707" s="6">
        <f t="shared" si="82"/>
        <v>636000000</v>
      </c>
      <c r="R707" s="9">
        <f t="shared" si="83"/>
        <v>5.4384087618807864E-2</v>
      </c>
      <c r="S707" s="9">
        <f t="shared" si="84"/>
        <v>4.0032731163844655E-2</v>
      </c>
    </row>
    <row r="708" spans="1:19" ht="17" hidden="1" x14ac:dyDescent="0.3">
      <c r="A708">
        <v>732</v>
      </c>
      <c r="B708" t="s">
        <v>274</v>
      </c>
      <c r="C708" t="s">
        <v>2</v>
      </c>
      <c r="D708" s="1">
        <v>41455</v>
      </c>
      <c r="E708" s="3">
        <f t="shared" si="85"/>
        <v>2013</v>
      </c>
      <c r="F708" s="3">
        <f t="shared" si="86"/>
        <v>6</v>
      </c>
      <c r="G708" s="3">
        <f t="shared" si="87"/>
        <v>30</v>
      </c>
      <c r="H708" s="2">
        <v>4297842000</v>
      </c>
      <c r="I708" s="2">
        <v>3193722000</v>
      </c>
      <c r="J708" s="2">
        <v>902869000</v>
      </c>
      <c r="K708">
        <v>0</v>
      </c>
      <c r="L708">
        <v>0</v>
      </c>
      <c r="M708" t="s">
        <v>9</v>
      </c>
      <c r="N708" t="s">
        <v>268</v>
      </c>
      <c r="O708" s="6">
        <f t="shared" ref="O708:O771" si="88">SUM(J708:L708)</f>
        <v>902869000</v>
      </c>
      <c r="P708" s="6">
        <f t="shared" ref="P708:P771" si="89">H708-I708</f>
        <v>1104120000</v>
      </c>
      <c r="Q708" s="6">
        <f t="shared" ref="Q708:Q771" si="90">P708-SUM(J708:L708)</f>
        <v>201251000</v>
      </c>
      <c r="R708" s="9">
        <f t="shared" ref="R708:R771" si="91">1-(I708/H708)</f>
        <v>0.25690102148938931</v>
      </c>
      <c r="S708" s="9">
        <f t="shared" ref="S708:S771" si="92">Q708/H708</f>
        <v>4.682605828692632E-2</v>
      </c>
    </row>
    <row r="709" spans="1:19" ht="17" hidden="1" x14ac:dyDescent="0.3">
      <c r="A709">
        <v>733</v>
      </c>
      <c r="B709" t="s">
        <v>274</v>
      </c>
      <c r="C709" t="s">
        <v>5</v>
      </c>
      <c r="D709" s="1">
        <v>41820</v>
      </c>
      <c r="E709" s="3">
        <f t="shared" ref="E709:E772" si="93">YEAR(D709)</f>
        <v>2014</v>
      </c>
      <c r="F709" s="3">
        <f t="shared" ref="F709:F772" si="94">MONTH(D709)</f>
        <v>6</v>
      </c>
      <c r="G709" s="3">
        <f t="shared" ref="G709:G772" si="95">DAY(D709)</f>
        <v>30</v>
      </c>
      <c r="H709" s="2">
        <v>5348483000</v>
      </c>
      <c r="I709" s="2">
        <v>3891816000</v>
      </c>
      <c r="J709" s="2">
        <v>1126940000</v>
      </c>
      <c r="K709">
        <v>0</v>
      </c>
      <c r="L709">
        <v>0</v>
      </c>
      <c r="M709" t="s">
        <v>9</v>
      </c>
      <c r="N709" t="s">
        <v>268</v>
      </c>
      <c r="O709" s="6">
        <f t="shared" si="88"/>
        <v>1126940000</v>
      </c>
      <c r="P709" s="6">
        <f t="shared" si="89"/>
        <v>1456667000</v>
      </c>
      <c r="Q709" s="6">
        <f t="shared" si="90"/>
        <v>329727000</v>
      </c>
      <c r="R709" s="9">
        <f t="shared" si="91"/>
        <v>0.27235143123760508</v>
      </c>
      <c r="S709" s="9">
        <f t="shared" si="92"/>
        <v>6.1648695527311205E-2</v>
      </c>
    </row>
    <row r="710" spans="1:19" ht="17" hidden="1" x14ac:dyDescent="0.3">
      <c r="A710">
        <v>734</v>
      </c>
      <c r="B710" t="s">
        <v>274</v>
      </c>
      <c r="C710" t="s">
        <v>6</v>
      </c>
      <c r="D710" s="1">
        <v>42185</v>
      </c>
      <c r="E710" s="3">
        <f t="shared" si="93"/>
        <v>2015</v>
      </c>
      <c r="F710" s="3">
        <f t="shared" si="94"/>
        <v>6</v>
      </c>
      <c r="G710" s="3">
        <f t="shared" si="95"/>
        <v>30</v>
      </c>
      <c r="H710" s="2">
        <v>6155297000</v>
      </c>
      <c r="I710" s="2">
        <v>4338193000</v>
      </c>
      <c r="J710" s="2">
        <v>1347510000</v>
      </c>
      <c r="K710">
        <v>0</v>
      </c>
      <c r="L710">
        <v>0</v>
      </c>
      <c r="M710" t="s">
        <v>9</v>
      </c>
      <c r="N710" t="s">
        <v>268</v>
      </c>
      <c r="O710" s="6">
        <f t="shared" si="88"/>
        <v>1347510000</v>
      </c>
      <c r="P710" s="6">
        <f t="shared" si="89"/>
        <v>1817104000</v>
      </c>
      <c r="Q710" s="6">
        <f t="shared" si="90"/>
        <v>469594000</v>
      </c>
      <c r="R710" s="9">
        <f t="shared" si="91"/>
        <v>0.29520980059938617</v>
      </c>
      <c r="S710" s="9">
        <f t="shared" si="92"/>
        <v>7.6291038434051189E-2</v>
      </c>
    </row>
    <row r="711" spans="1:19" ht="17" hidden="1" x14ac:dyDescent="0.3">
      <c r="A711">
        <v>735</v>
      </c>
      <c r="B711" t="s">
        <v>274</v>
      </c>
      <c r="C711" t="s">
        <v>7</v>
      </c>
      <c r="D711" s="1">
        <v>42551</v>
      </c>
      <c r="E711" s="3">
        <f t="shared" si="93"/>
        <v>2016</v>
      </c>
      <c r="F711" s="3">
        <f t="shared" si="94"/>
        <v>6</v>
      </c>
      <c r="G711" s="3">
        <f t="shared" si="95"/>
        <v>30</v>
      </c>
      <c r="H711" s="2">
        <v>6911676000</v>
      </c>
      <c r="I711" s="2">
        <v>4818585000</v>
      </c>
      <c r="J711" s="2">
        <v>1513064000</v>
      </c>
      <c r="K711">
        <v>0</v>
      </c>
      <c r="L711">
        <v>0</v>
      </c>
      <c r="M711" t="s">
        <v>9</v>
      </c>
      <c r="N711" t="s">
        <v>268</v>
      </c>
      <c r="O711" s="6">
        <f t="shared" si="88"/>
        <v>1513064000</v>
      </c>
      <c r="P711" s="6">
        <f t="shared" si="89"/>
        <v>2093091000</v>
      </c>
      <c r="Q711" s="6">
        <f t="shared" si="90"/>
        <v>580027000</v>
      </c>
      <c r="R711" s="9">
        <f t="shared" si="91"/>
        <v>0.3028340738194325</v>
      </c>
      <c r="S711" s="9">
        <f t="shared" si="92"/>
        <v>8.3919877031272877E-2</v>
      </c>
    </row>
    <row r="712" spans="1:19" ht="17" hidden="1" x14ac:dyDescent="0.3">
      <c r="A712">
        <v>736</v>
      </c>
      <c r="B712" t="s">
        <v>275</v>
      </c>
      <c r="C712" t="s">
        <v>2</v>
      </c>
      <c r="D712" s="1">
        <v>41274</v>
      </c>
      <c r="E712" s="3">
        <f t="shared" si="93"/>
        <v>2012</v>
      </c>
      <c r="F712" s="3">
        <f t="shared" si="94"/>
        <v>12</v>
      </c>
      <c r="G712" s="3">
        <f t="shared" si="95"/>
        <v>31</v>
      </c>
      <c r="H712" s="2">
        <v>4088983000</v>
      </c>
      <c r="I712" s="2">
        <v>1671980000</v>
      </c>
      <c r="J712" s="2">
        <v>1269586000</v>
      </c>
      <c r="K712" s="2">
        <v>201197000</v>
      </c>
      <c r="L712" s="2">
        <v>92369000</v>
      </c>
      <c r="M712" t="s">
        <v>9</v>
      </c>
      <c r="N712" t="s">
        <v>276</v>
      </c>
      <c r="O712" s="6">
        <f t="shared" si="88"/>
        <v>1563152000</v>
      </c>
      <c r="P712" s="6">
        <f t="shared" si="89"/>
        <v>2417003000</v>
      </c>
      <c r="Q712" s="6">
        <f t="shared" si="90"/>
        <v>853851000</v>
      </c>
      <c r="R712" s="9">
        <f t="shared" si="91"/>
        <v>0.59110125916395351</v>
      </c>
      <c r="S712" s="9">
        <f t="shared" si="92"/>
        <v>0.20881744922881801</v>
      </c>
    </row>
    <row r="713" spans="1:19" ht="17" hidden="1" x14ac:dyDescent="0.3">
      <c r="A713">
        <v>737</v>
      </c>
      <c r="B713" t="s">
        <v>275</v>
      </c>
      <c r="C713" t="s">
        <v>5</v>
      </c>
      <c r="D713" s="1">
        <v>41637</v>
      </c>
      <c r="E713" s="3">
        <f t="shared" si="93"/>
        <v>2013</v>
      </c>
      <c r="F713" s="3">
        <f t="shared" si="94"/>
        <v>12</v>
      </c>
      <c r="G713" s="3">
        <f t="shared" si="95"/>
        <v>29</v>
      </c>
      <c r="H713" s="2">
        <v>4082157000</v>
      </c>
      <c r="I713" s="2">
        <v>1672901000</v>
      </c>
      <c r="J713" s="2">
        <v>1269777000</v>
      </c>
      <c r="K713" s="2">
        <v>207591000</v>
      </c>
      <c r="L713" s="2">
        <v>125876000</v>
      </c>
      <c r="M713" t="s">
        <v>9</v>
      </c>
      <c r="N713" t="s">
        <v>276</v>
      </c>
      <c r="O713" s="6">
        <f t="shared" si="88"/>
        <v>1603244000</v>
      </c>
      <c r="P713" s="6">
        <f t="shared" si="89"/>
        <v>2409256000</v>
      </c>
      <c r="Q713" s="6">
        <f t="shared" si="90"/>
        <v>806012000</v>
      </c>
      <c r="R713" s="9">
        <f t="shared" si="91"/>
        <v>0.59019190099743835</v>
      </c>
      <c r="S713" s="9">
        <f t="shared" si="92"/>
        <v>0.19744757489729081</v>
      </c>
    </row>
    <row r="714" spans="1:19" ht="17" hidden="1" x14ac:dyDescent="0.3">
      <c r="A714">
        <v>738</v>
      </c>
      <c r="B714" t="s">
        <v>275</v>
      </c>
      <c r="C714" t="s">
        <v>6</v>
      </c>
      <c r="D714" s="1">
        <v>42001</v>
      </c>
      <c r="E714" s="3">
        <f t="shared" si="93"/>
        <v>2014</v>
      </c>
      <c r="F714" s="3">
        <f t="shared" si="94"/>
        <v>12</v>
      </c>
      <c r="G714" s="3">
        <f t="shared" si="95"/>
        <v>28</v>
      </c>
      <c r="H714" s="2">
        <v>4277207000</v>
      </c>
      <c r="I714" s="2">
        <v>1698372000</v>
      </c>
      <c r="J714" s="2">
        <v>1315793000</v>
      </c>
      <c r="K714" s="2">
        <v>222556000</v>
      </c>
      <c r="L714" s="2">
        <v>99794000</v>
      </c>
      <c r="M714" t="s">
        <v>9</v>
      </c>
      <c r="N714" t="s">
        <v>276</v>
      </c>
      <c r="O714" s="6">
        <f t="shared" si="88"/>
        <v>1638143000</v>
      </c>
      <c r="P714" s="6">
        <f t="shared" si="89"/>
        <v>2578835000</v>
      </c>
      <c r="Q714" s="6">
        <f t="shared" si="90"/>
        <v>940692000</v>
      </c>
      <c r="R714" s="9">
        <f t="shared" si="91"/>
        <v>0.60292499287502332</v>
      </c>
      <c r="S714" s="9">
        <f t="shared" si="92"/>
        <v>0.21993137110268454</v>
      </c>
    </row>
    <row r="715" spans="1:19" ht="17" hidden="1" x14ac:dyDescent="0.3">
      <c r="A715">
        <v>739</v>
      </c>
      <c r="B715" t="s">
        <v>275</v>
      </c>
      <c r="C715" t="s">
        <v>7</v>
      </c>
      <c r="D715" s="1">
        <v>42365</v>
      </c>
      <c r="E715" s="3">
        <f t="shared" si="93"/>
        <v>2015</v>
      </c>
      <c r="F715" s="3">
        <f t="shared" si="94"/>
        <v>12</v>
      </c>
      <c r="G715" s="3">
        <f t="shared" si="95"/>
        <v>27</v>
      </c>
      <c r="H715" s="2">
        <v>4447509000</v>
      </c>
      <c r="I715" s="2">
        <v>1677033000</v>
      </c>
      <c r="J715" s="2">
        <v>1370183000</v>
      </c>
      <c r="K715" s="2">
        <v>242944000</v>
      </c>
      <c r="L715" s="2">
        <v>86171000</v>
      </c>
      <c r="M715" t="s">
        <v>9</v>
      </c>
      <c r="N715" t="s">
        <v>276</v>
      </c>
      <c r="O715" s="6">
        <f t="shared" si="88"/>
        <v>1699298000</v>
      </c>
      <c r="P715" s="6">
        <f t="shared" si="89"/>
        <v>2770476000</v>
      </c>
      <c r="Q715" s="6">
        <f t="shared" si="90"/>
        <v>1071178000</v>
      </c>
      <c r="R715" s="9">
        <f t="shared" si="91"/>
        <v>0.62292757586325287</v>
      </c>
      <c r="S715" s="9">
        <f t="shared" si="92"/>
        <v>0.24084897860802529</v>
      </c>
    </row>
    <row r="716" spans="1:19" ht="17" hidden="1" x14ac:dyDescent="0.3">
      <c r="A716">
        <v>740</v>
      </c>
      <c r="B716" t="s">
        <v>277</v>
      </c>
      <c r="C716" t="s">
        <v>2</v>
      </c>
      <c r="D716" s="1">
        <v>41274</v>
      </c>
      <c r="E716" s="3">
        <f t="shared" si="93"/>
        <v>2012</v>
      </c>
      <c r="F716" s="3">
        <f t="shared" si="94"/>
        <v>12</v>
      </c>
      <c r="G716" s="3">
        <f t="shared" si="95"/>
        <v>31</v>
      </c>
      <c r="H716" s="2">
        <v>3036584000</v>
      </c>
      <c r="I716" s="2">
        <v>162167000</v>
      </c>
      <c r="J716" s="2">
        <v>1789327000</v>
      </c>
      <c r="K716">
        <v>0</v>
      </c>
      <c r="L716" s="2">
        <v>193937000</v>
      </c>
      <c r="M716" t="s">
        <v>37</v>
      </c>
      <c r="N716" t="s">
        <v>95</v>
      </c>
      <c r="O716" s="6">
        <f t="shared" si="88"/>
        <v>1983264000</v>
      </c>
      <c r="P716" s="6">
        <f t="shared" si="89"/>
        <v>2874417000</v>
      </c>
      <c r="Q716" s="6">
        <f t="shared" si="90"/>
        <v>891153000</v>
      </c>
      <c r="R716" s="9">
        <f t="shared" si="91"/>
        <v>0.94659558240443864</v>
      </c>
      <c r="S716" s="9">
        <f t="shared" si="92"/>
        <v>0.29347220429271842</v>
      </c>
    </row>
    <row r="717" spans="1:19" ht="17" hidden="1" x14ac:dyDescent="0.3">
      <c r="A717">
        <v>741</v>
      </c>
      <c r="B717" t="s">
        <v>277</v>
      </c>
      <c r="C717" t="s">
        <v>5</v>
      </c>
      <c r="D717" s="1">
        <v>41639</v>
      </c>
      <c r="E717" s="3">
        <f t="shared" si="93"/>
        <v>2013</v>
      </c>
      <c r="F717" s="3">
        <f t="shared" si="94"/>
        <v>12</v>
      </c>
      <c r="G717" s="3">
        <f t="shared" si="95"/>
        <v>31</v>
      </c>
      <c r="H717" s="2">
        <v>2872833000</v>
      </c>
      <c r="I717" s="2">
        <v>116241000</v>
      </c>
      <c r="J717" s="2">
        <v>1716639000</v>
      </c>
      <c r="K717">
        <v>0</v>
      </c>
      <c r="L717" s="2">
        <v>131409000</v>
      </c>
      <c r="M717" t="s">
        <v>37</v>
      </c>
      <c r="N717" t="s">
        <v>95</v>
      </c>
      <c r="O717" s="6">
        <f t="shared" si="88"/>
        <v>1848048000</v>
      </c>
      <c r="P717" s="6">
        <f t="shared" si="89"/>
        <v>2756592000</v>
      </c>
      <c r="Q717" s="6">
        <f t="shared" si="90"/>
        <v>908544000</v>
      </c>
      <c r="R717" s="9">
        <f t="shared" si="91"/>
        <v>0.95953784992027036</v>
      </c>
      <c r="S717" s="9">
        <f t="shared" si="92"/>
        <v>0.31625367711941488</v>
      </c>
    </row>
    <row r="718" spans="1:19" ht="17" hidden="1" x14ac:dyDescent="0.3">
      <c r="A718">
        <v>742</v>
      </c>
      <c r="B718" t="s">
        <v>277</v>
      </c>
      <c r="C718" t="s">
        <v>6</v>
      </c>
      <c r="D718" s="1">
        <v>42004</v>
      </c>
      <c r="E718" s="3">
        <f t="shared" si="93"/>
        <v>2014</v>
      </c>
      <c r="F718" s="3">
        <f t="shared" si="94"/>
        <v>12</v>
      </c>
      <c r="G718" s="3">
        <f t="shared" si="95"/>
        <v>31</v>
      </c>
      <c r="H718" s="2">
        <v>2955641000</v>
      </c>
      <c r="I718" s="2">
        <v>86453000</v>
      </c>
      <c r="J718" s="2">
        <v>1843069000</v>
      </c>
      <c r="K718">
        <v>0</v>
      </c>
      <c r="L718" s="2">
        <v>120266000</v>
      </c>
      <c r="M718" t="s">
        <v>37</v>
      </c>
      <c r="N718" t="s">
        <v>95</v>
      </c>
      <c r="O718" s="6">
        <f t="shared" si="88"/>
        <v>1963335000</v>
      </c>
      <c r="P718" s="6">
        <f t="shared" si="89"/>
        <v>2869188000</v>
      </c>
      <c r="Q718" s="6">
        <f t="shared" si="90"/>
        <v>905853000</v>
      </c>
      <c r="R718" s="9">
        <f t="shared" si="91"/>
        <v>0.97074983057820619</v>
      </c>
      <c r="S718" s="9">
        <f t="shared" si="92"/>
        <v>0.30648275619400328</v>
      </c>
    </row>
    <row r="719" spans="1:19" ht="17" hidden="1" x14ac:dyDescent="0.3">
      <c r="A719">
        <v>743</v>
      </c>
      <c r="B719" t="s">
        <v>277</v>
      </c>
      <c r="C719" t="s">
        <v>7</v>
      </c>
      <c r="D719" s="1">
        <v>42369</v>
      </c>
      <c r="E719" s="3">
        <f t="shared" si="93"/>
        <v>2015</v>
      </c>
      <c r="F719" s="3">
        <f t="shared" si="94"/>
        <v>12</v>
      </c>
      <c r="G719" s="3">
        <f t="shared" si="95"/>
        <v>31</v>
      </c>
      <c r="H719" s="2">
        <v>3153251000</v>
      </c>
      <c r="I719" s="2">
        <v>82175000</v>
      </c>
      <c r="J719" s="2">
        <v>1948041000</v>
      </c>
      <c r="K719">
        <v>0</v>
      </c>
      <c r="L719" s="2">
        <v>127821000</v>
      </c>
      <c r="M719" t="s">
        <v>37</v>
      </c>
      <c r="N719" t="s">
        <v>95</v>
      </c>
      <c r="O719" s="6">
        <f t="shared" si="88"/>
        <v>2075862000</v>
      </c>
      <c r="P719" s="6">
        <f t="shared" si="89"/>
        <v>3071076000</v>
      </c>
      <c r="Q719" s="6">
        <f t="shared" si="90"/>
        <v>995214000</v>
      </c>
      <c r="R719" s="9">
        <f t="shared" si="91"/>
        <v>0.9739395944059005</v>
      </c>
      <c r="S719" s="9">
        <f t="shared" si="92"/>
        <v>0.31561521743749549</v>
      </c>
    </row>
    <row r="720" spans="1:19" ht="17" hidden="1" x14ac:dyDescent="0.3">
      <c r="A720">
        <v>744</v>
      </c>
      <c r="B720" t="s">
        <v>278</v>
      </c>
      <c r="C720" t="s">
        <v>2</v>
      </c>
      <c r="D720" s="1">
        <v>41636</v>
      </c>
      <c r="E720" s="3">
        <f t="shared" si="93"/>
        <v>2013</v>
      </c>
      <c r="F720" s="3">
        <f t="shared" si="94"/>
        <v>12</v>
      </c>
      <c r="G720" s="3">
        <f t="shared" si="95"/>
        <v>28</v>
      </c>
      <c r="H720" s="2">
        <v>4627802000</v>
      </c>
      <c r="I720" s="2">
        <v>3016109000</v>
      </c>
      <c r="J720" s="2">
        <v>1096507000</v>
      </c>
      <c r="K720">
        <v>0</v>
      </c>
      <c r="L720">
        <v>0</v>
      </c>
      <c r="M720" t="s">
        <v>9</v>
      </c>
      <c r="N720" t="s">
        <v>279</v>
      </c>
      <c r="O720" s="6">
        <f t="shared" si="88"/>
        <v>1096507000</v>
      </c>
      <c r="P720" s="6">
        <f t="shared" si="89"/>
        <v>1611693000</v>
      </c>
      <c r="Q720" s="6">
        <f t="shared" si="90"/>
        <v>515186000</v>
      </c>
      <c r="R720" s="9">
        <f t="shared" si="91"/>
        <v>0.34826317115555072</v>
      </c>
      <c r="S720" s="9">
        <f t="shared" si="92"/>
        <v>0.11132412320146799</v>
      </c>
    </row>
    <row r="721" spans="1:19" ht="17" hidden="1" x14ac:dyDescent="0.3">
      <c r="A721">
        <v>745</v>
      </c>
      <c r="B721" t="s">
        <v>278</v>
      </c>
      <c r="C721" t="s">
        <v>5</v>
      </c>
      <c r="D721" s="1">
        <v>42007</v>
      </c>
      <c r="E721" s="3">
        <f t="shared" si="93"/>
        <v>2015</v>
      </c>
      <c r="F721" s="3">
        <f t="shared" si="94"/>
        <v>1</v>
      </c>
      <c r="G721" s="3">
        <f t="shared" si="95"/>
        <v>3</v>
      </c>
      <c r="H721" s="2">
        <v>5324746000</v>
      </c>
      <c r="I721" s="2">
        <v>3420339000</v>
      </c>
      <c r="J721" s="2">
        <v>1340453000</v>
      </c>
      <c r="K721">
        <v>0</v>
      </c>
      <c r="L721">
        <v>0</v>
      </c>
      <c r="M721" t="s">
        <v>9</v>
      </c>
      <c r="N721" t="s">
        <v>279</v>
      </c>
      <c r="O721" s="6">
        <f t="shared" si="88"/>
        <v>1340453000</v>
      </c>
      <c r="P721" s="6">
        <f t="shared" si="89"/>
        <v>1904407000</v>
      </c>
      <c r="Q721" s="6">
        <f t="shared" si="90"/>
        <v>563954000</v>
      </c>
      <c r="R721" s="9">
        <f t="shared" si="91"/>
        <v>0.35765217721183318</v>
      </c>
      <c r="S721" s="9">
        <f t="shared" si="92"/>
        <v>0.10591190640830567</v>
      </c>
    </row>
    <row r="722" spans="1:19" ht="17" hidden="1" x14ac:dyDescent="0.3">
      <c r="A722">
        <v>746</v>
      </c>
      <c r="B722" t="s">
        <v>278</v>
      </c>
      <c r="C722" t="s">
        <v>6</v>
      </c>
      <c r="D722" s="1">
        <v>42371</v>
      </c>
      <c r="E722" s="3">
        <f t="shared" si="93"/>
        <v>2016</v>
      </c>
      <c r="F722" s="3">
        <f t="shared" si="94"/>
        <v>1</v>
      </c>
      <c r="G722" s="3">
        <f t="shared" si="95"/>
        <v>2</v>
      </c>
      <c r="H722" s="2">
        <v>5731549000</v>
      </c>
      <c r="I722" s="2">
        <v>3595217000</v>
      </c>
      <c r="J722" s="2">
        <v>1541214000</v>
      </c>
      <c r="K722">
        <v>0</v>
      </c>
      <c r="L722">
        <v>0</v>
      </c>
      <c r="M722" t="s">
        <v>9</v>
      </c>
      <c r="N722" t="s">
        <v>279</v>
      </c>
      <c r="O722" s="6">
        <f t="shared" si="88"/>
        <v>1541214000</v>
      </c>
      <c r="P722" s="6">
        <f t="shared" si="89"/>
        <v>2136332000</v>
      </c>
      <c r="Q722" s="6">
        <f t="shared" si="90"/>
        <v>595118000</v>
      </c>
      <c r="R722" s="9">
        <f t="shared" si="91"/>
        <v>0.37273204852649777</v>
      </c>
      <c r="S722" s="9">
        <f t="shared" si="92"/>
        <v>0.10383196584378848</v>
      </c>
    </row>
    <row r="723" spans="1:19" ht="17" hidden="1" x14ac:dyDescent="0.3">
      <c r="A723">
        <v>747</v>
      </c>
      <c r="B723" t="s">
        <v>278</v>
      </c>
      <c r="C723" t="s">
        <v>7</v>
      </c>
      <c r="D723" s="1">
        <v>42735</v>
      </c>
      <c r="E723" s="3">
        <f t="shared" si="93"/>
        <v>2016</v>
      </c>
      <c r="F723" s="3">
        <f t="shared" si="94"/>
        <v>12</v>
      </c>
      <c r="G723" s="3">
        <f t="shared" si="95"/>
        <v>31</v>
      </c>
      <c r="H723" s="2">
        <v>6028199000</v>
      </c>
      <c r="I723" s="2">
        <v>3752151000</v>
      </c>
      <c r="J723" s="2">
        <v>1500399000</v>
      </c>
      <c r="K723">
        <v>0</v>
      </c>
      <c r="L723">
        <v>0</v>
      </c>
      <c r="M723" t="s">
        <v>9</v>
      </c>
      <c r="N723" t="s">
        <v>279</v>
      </c>
      <c r="O723" s="6">
        <f t="shared" si="88"/>
        <v>1500399000</v>
      </c>
      <c r="P723" s="6">
        <f t="shared" si="89"/>
        <v>2276048000</v>
      </c>
      <c r="Q723" s="6">
        <f t="shared" si="90"/>
        <v>775649000</v>
      </c>
      <c r="R723" s="9">
        <f t="shared" si="91"/>
        <v>0.3775668321500335</v>
      </c>
      <c r="S723" s="9">
        <f t="shared" si="92"/>
        <v>0.12867010528351835</v>
      </c>
    </row>
    <row r="724" spans="1:19" ht="17" hidden="1" x14ac:dyDescent="0.3">
      <c r="A724">
        <v>748</v>
      </c>
      <c r="B724" t="s">
        <v>280</v>
      </c>
      <c r="C724" t="s">
        <v>2</v>
      </c>
      <c r="D724" s="1">
        <v>41274</v>
      </c>
      <c r="E724" s="3">
        <f t="shared" si="93"/>
        <v>2012</v>
      </c>
      <c r="F724" s="3">
        <f t="shared" si="94"/>
        <v>12</v>
      </c>
      <c r="G724" s="3">
        <f t="shared" si="95"/>
        <v>31</v>
      </c>
      <c r="H724" s="2">
        <v>33013000000</v>
      </c>
      <c r="I724" s="2">
        <v>5717000000</v>
      </c>
      <c r="J724" s="2">
        <v>20801000000</v>
      </c>
      <c r="K724">
        <v>0</v>
      </c>
      <c r="L724" s="2">
        <v>1679000000</v>
      </c>
      <c r="M724" t="s">
        <v>15</v>
      </c>
      <c r="N724" t="s">
        <v>189</v>
      </c>
      <c r="O724" s="6">
        <f t="shared" si="88"/>
        <v>22480000000</v>
      </c>
      <c r="P724" s="6">
        <f t="shared" si="89"/>
        <v>27296000000</v>
      </c>
      <c r="Q724" s="6">
        <f t="shared" si="90"/>
        <v>4816000000</v>
      </c>
      <c r="R724" s="9">
        <f t="shared" si="91"/>
        <v>0.8268257958985854</v>
      </c>
      <c r="S724" s="9">
        <f t="shared" si="92"/>
        <v>0.14588192530215369</v>
      </c>
    </row>
    <row r="725" spans="1:19" ht="17" hidden="1" x14ac:dyDescent="0.3">
      <c r="A725">
        <v>749</v>
      </c>
      <c r="B725" t="s">
        <v>280</v>
      </c>
      <c r="C725" t="s">
        <v>5</v>
      </c>
      <c r="D725" s="1">
        <v>41639</v>
      </c>
      <c r="E725" s="3">
        <f t="shared" si="93"/>
        <v>2013</v>
      </c>
      <c r="F725" s="3">
        <f t="shared" si="94"/>
        <v>12</v>
      </c>
      <c r="G725" s="3">
        <f t="shared" si="95"/>
        <v>31</v>
      </c>
      <c r="H725" s="2">
        <v>34182000000</v>
      </c>
      <c r="I725" s="2">
        <v>5970000000</v>
      </c>
      <c r="J725" s="2">
        <v>21667000000</v>
      </c>
      <c r="K725">
        <v>0</v>
      </c>
      <c r="L725" s="2">
        <v>1753000000</v>
      </c>
      <c r="M725" t="s">
        <v>15</v>
      </c>
      <c r="N725" t="s">
        <v>189</v>
      </c>
      <c r="O725" s="6">
        <f t="shared" si="88"/>
        <v>23420000000</v>
      </c>
      <c r="P725" s="6">
        <f t="shared" si="89"/>
        <v>28212000000</v>
      </c>
      <c r="Q725" s="6">
        <f t="shared" si="90"/>
        <v>4792000000</v>
      </c>
      <c r="R725" s="9">
        <f t="shared" si="91"/>
        <v>0.82534667368790593</v>
      </c>
      <c r="S725" s="9">
        <f t="shared" si="92"/>
        <v>0.14019074366625708</v>
      </c>
    </row>
    <row r="726" spans="1:19" ht="17" hidden="1" x14ac:dyDescent="0.3">
      <c r="A726">
        <v>750</v>
      </c>
      <c r="B726" t="s">
        <v>280</v>
      </c>
      <c r="C726" t="s">
        <v>6</v>
      </c>
      <c r="D726" s="1">
        <v>42004</v>
      </c>
      <c r="E726" s="3">
        <f t="shared" si="93"/>
        <v>2014</v>
      </c>
      <c r="F726" s="3">
        <f t="shared" si="94"/>
        <v>12</v>
      </c>
      <c r="G726" s="3">
        <f t="shared" si="95"/>
        <v>31</v>
      </c>
      <c r="H726" s="2">
        <v>36918000000</v>
      </c>
      <c r="I726" s="2">
        <v>6262000000</v>
      </c>
      <c r="J726" s="2">
        <v>23271000000</v>
      </c>
      <c r="K726">
        <v>0</v>
      </c>
      <c r="L726" s="2">
        <v>1820000000</v>
      </c>
      <c r="M726" t="s">
        <v>15</v>
      </c>
      <c r="N726" t="s">
        <v>189</v>
      </c>
      <c r="O726" s="6">
        <f t="shared" si="88"/>
        <v>25091000000</v>
      </c>
      <c r="P726" s="6">
        <f t="shared" si="89"/>
        <v>30656000000</v>
      </c>
      <c r="Q726" s="6">
        <f t="shared" si="90"/>
        <v>5565000000</v>
      </c>
      <c r="R726" s="9">
        <f t="shared" si="91"/>
        <v>0.83038084403272117</v>
      </c>
      <c r="S726" s="9">
        <f t="shared" si="92"/>
        <v>0.15073947667804324</v>
      </c>
    </row>
    <row r="727" spans="1:19" ht="17" hidden="1" x14ac:dyDescent="0.3">
      <c r="A727">
        <v>751</v>
      </c>
      <c r="B727" t="s">
        <v>280</v>
      </c>
      <c r="C727" t="s">
        <v>7</v>
      </c>
      <c r="D727" s="1">
        <v>42369</v>
      </c>
      <c r="E727" s="3">
        <f t="shared" si="93"/>
        <v>2015</v>
      </c>
      <c r="F727" s="3">
        <f t="shared" si="94"/>
        <v>12</v>
      </c>
      <c r="G727" s="3">
        <f t="shared" si="95"/>
        <v>31</v>
      </c>
      <c r="H727" s="2">
        <v>39678000000</v>
      </c>
      <c r="I727" s="2">
        <v>6638000000</v>
      </c>
      <c r="J727" s="2">
        <v>25171000000</v>
      </c>
      <c r="K727">
        <v>0</v>
      </c>
      <c r="L727" s="2">
        <v>1904000000</v>
      </c>
      <c r="M727" t="s">
        <v>15</v>
      </c>
      <c r="N727" t="s">
        <v>189</v>
      </c>
      <c r="O727" s="6">
        <f t="shared" si="88"/>
        <v>27075000000</v>
      </c>
      <c r="P727" s="6">
        <f t="shared" si="89"/>
        <v>33040000000</v>
      </c>
      <c r="Q727" s="6">
        <f t="shared" si="90"/>
        <v>5965000000</v>
      </c>
      <c r="R727" s="9">
        <f t="shared" si="91"/>
        <v>0.83270326125308736</v>
      </c>
      <c r="S727" s="9">
        <f t="shared" si="92"/>
        <v>0.15033519834669087</v>
      </c>
    </row>
    <row r="728" spans="1:19" ht="17" hidden="1" x14ac:dyDescent="0.3">
      <c r="A728">
        <v>752</v>
      </c>
      <c r="B728" t="s">
        <v>281</v>
      </c>
      <c r="C728" t="s">
        <v>2</v>
      </c>
      <c r="D728" s="1">
        <v>41274</v>
      </c>
      <c r="E728" s="3">
        <f t="shared" si="93"/>
        <v>2012</v>
      </c>
      <c r="F728" s="3">
        <f t="shared" si="94"/>
        <v>12</v>
      </c>
      <c r="G728" s="3">
        <f t="shared" si="95"/>
        <v>31</v>
      </c>
      <c r="H728" s="2">
        <v>1765979000</v>
      </c>
      <c r="I728" s="2">
        <v>567989000</v>
      </c>
      <c r="J728" s="2">
        <v>158950000</v>
      </c>
      <c r="K728">
        <v>0</v>
      </c>
      <c r="L728" s="2">
        <v>506220000</v>
      </c>
      <c r="M728" t="s">
        <v>42</v>
      </c>
      <c r="N728" t="s">
        <v>43</v>
      </c>
      <c r="O728" s="6">
        <f t="shared" si="88"/>
        <v>665170000</v>
      </c>
      <c r="P728" s="6">
        <f t="shared" si="89"/>
        <v>1197990000</v>
      </c>
      <c r="Q728" s="6">
        <f t="shared" si="90"/>
        <v>532820000</v>
      </c>
      <c r="R728" s="9">
        <f t="shared" si="91"/>
        <v>0.67837160011529019</v>
      </c>
      <c r="S728" s="9">
        <f t="shared" si="92"/>
        <v>0.30171366703681074</v>
      </c>
    </row>
    <row r="729" spans="1:19" ht="17" hidden="1" x14ac:dyDescent="0.3">
      <c r="A729">
        <v>753</v>
      </c>
      <c r="B729" t="s">
        <v>281</v>
      </c>
      <c r="C729" t="s">
        <v>5</v>
      </c>
      <c r="D729" s="1">
        <v>41639</v>
      </c>
      <c r="E729" s="3">
        <f t="shared" si="93"/>
        <v>2013</v>
      </c>
      <c r="F729" s="3">
        <f t="shared" si="94"/>
        <v>12</v>
      </c>
      <c r="G729" s="3">
        <f t="shared" si="95"/>
        <v>31</v>
      </c>
      <c r="H729" s="2">
        <v>2847945000</v>
      </c>
      <c r="I729" s="2">
        <v>1206813000</v>
      </c>
      <c r="J729" s="2">
        <v>241719000</v>
      </c>
      <c r="K729">
        <v>0</v>
      </c>
      <c r="L729" s="2">
        <v>865800000</v>
      </c>
      <c r="M729" t="s">
        <v>42</v>
      </c>
      <c r="N729" t="s">
        <v>43</v>
      </c>
      <c r="O729" s="6">
        <f t="shared" si="88"/>
        <v>1107519000</v>
      </c>
      <c r="P729" s="6">
        <f t="shared" si="89"/>
        <v>1641132000</v>
      </c>
      <c r="Q729" s="6">
        <f t="shared" si="90"/>
        <v>533613000</v>
      </c>
      <c r="R729" s="9">
        <f t="shared" si="91"/>
        <v>0.57625129698782807</v>
      </c>
      <c r="S729" s="9">
        <f t="shared" si="92"/>
        <v>0.18736773357631556</v>
      </c>
    </row>
    <row r="730" spans="1:19" ht="17" hidden="1" x14ac:dyDescent="0.3">
      <c r="A730">
        <v>754</v>
      </c>
      <c r="B730" t="s">
        <v>281</v>
      </c>
      <c r="C730" t="s">
        <v>6</v>
      </c>
      <c r="D730" s="1">
        <v>42004</v>
      </c>
      <c r="E730" s="3">
        <f t="shared" si="93"/>
        <v>2014</v>
      </c>
      <c r="F730" s="3">
        <f t="shared" si="94"/>
        <v>12</v>
      </c>
      <c r="G730" s="3">
        <f t="shared" si="95"/>
        <v>31</v>
      </c>
      <c r="H730" s="2">
        <v>3305879000</v>
      </c>
      <c r="I730" s="2">
        <v>1403358000</v>
      </c>
      <c r="J730" s="2">
        <v>212481000</v>
      </c>
      <c r="K730">
        <v>0</v>
      </c>
      <c r="L730" s="2">
        <v>844130000</v>
      </c>
      <c r="M730" t="s">
        <v>42</v>
      </c>
      <c r="N730" t="s">
        <v>43</v>
      </c>
      <c r="O730" s="6">
        <f t="shared" si="88"/>
        <v>1056611000</v>
      </c>
      <c r="P730" s="6">
        <f t="shared" si="89"/>
        <v>1902521000</v>
      </c>
      <c r="Q730" s="6">
        <f t="shared" si="90"/>
        <v>845910000</v>
      </c>
      <c r="R730" s="9">
        <f t="shared" si="91"/>
        <v>0.57549625984496111</v>
      </c>
      <c r="S730" s="9">
        <f t="shared" si="92"/>
        <v>0.25588050863325607</v>
      </c>
    </row>
    <row r="731" spans="1:19" ht="17" hidden="1" x14ac:dyDescent="0.3">
      <c r="A731">
        <v>755</v>
      </c>
      <c r="B731" t="s">
        <v>281</v>
      </c>
      <c r="C731" t="s">
        <v>7</v>
      </c>
      <c r="D731" s="1">
        <v>42369</v>
      </c>
      <c r="E731" s="3">
        <f t="shared" si="93"/>
        <v>2015</v>
      </c>
      <c r="F731" s="3">
        <f t="shared" si="94"/>
        <v>12</v>
      </c>
      <c r="G731" s="3">
        <f t="shared" si="95"/>
        <v>31</v>
      </c>
      <c r="H731" s="2">
        <v>3775685000</v>
      </c>
      <c r="I731" s="2">
        <v>1622257000</v>
      </c>
      <c r="J731" s="2">
        <v>258342000</v>
      </c>
      <c r="K731">
        <v>0</v>
      </c>
      <c r="L731" s="2">
        <v>826240000</v>
      </c>
      <c r="M731" t="s">
        <v>42</v>
      </c>
      <c r="N731" t="s">
        <v>43</v>
      </c>
      <c r="O731" s="6">
        <f t="shared" si="88"/>
        <v>1084582000</v>
      </c>
      <c r="P731" s="6">
        <f t="shared" si="89"/>
        <v>2153428000</v>
      </c>
      <c r="Q731" s="6">
        <f t="shared" si="90"/>
        <v>1068846000</v>
      </c>
      <c r="R731" s="9">
        <f t="shared" si="91"/>
        <v>0.57034101096887058</v>
      </c>
      <c r="S731" s="9">
        <f t="shared" si="92"/>
        <v>0.28308664520477739</v>
      </c>
    </row>
    <row r="732" spans="1:19" ht="17" hidden="1" x14ac:dyDescent="0.3">
      <c r="A732">
        <v>756</v>
      </c>
      <c r="B732" t="s">
        <v>282</v>
      </c>
      <c r="C732" t="s">
        <v>2</v>
      </c>
      <c r="D732" s="1">
        <v>41639</v>
      </c>
      <c r="E732" s="3">
        <f t="shared" si="93"/>
        <v>2013</v>
      </c>
      <c r="F732" s="3">
        <f t="shared" si="94"/>
        <v>12</v>
      </c>
      <c r="G732" s="3">
        <f t="shared" si="95"/>
        <v>31</v>
      </c>
      <c r="H732" s="2">
        <v>2013719000</v>
      </c>
      <c r="I732">
        <v>0</v>
      </c>
      <c r="J732" s="2">
        <v>401324000</v>
      </c>
      <c r="K732">
        <v>0</v>
      </c>
      <c r="L732" s="2">
        <v>423312000</v>
      </c>
      <c r="M732" t="s">
        <v>42</v>
      </c>
      <c r="N732" t="s">
        <v>43</v>
      </c>
      <c r="O732" s="6">
        <f t="shared" si="88"/>
        <v>824636000</v>
      </c>
      <c r="P732" s="6">
        <f t="shared" si="89"/>
        <v>2013719000</v>
      </c>
      <c r="Q732" s="6">
        <f t="shared" si="90"/>
        <v>1189083000</v>
      </c>
      <c r="R732" s="9">
        <f t="shared" si="91"/>
        <v>1</v>
      </c>
      <c r="S732" s="9">
        <f t="shared" si="92"/>
        <v>0.59049102680165411</v>
      </c>
    </row>
    <row r="733" spans="1:19" ht="17" hidden="1" x14ac:dyDescent="0.3">
      <c r="A733">
        <v>757</v>
      </c>
      <c r="B733" t="s">
        <v>282</v>
      </c>
      <c r="C733" t="s">
        <v>5</v>
      </c>
      <c r="D733" s="1">
        <v>42004</v>
      </c>
      <c r="E733" s="3">
        <f t="shared" si="93"/>
        <v>2014</v>
      </c>
      <c r="F733" s="3">
        <f t="shared" si="94"/>
        <v>12</v>
      </c>
      <c r="G733" s="3">
        <f t="shared" si="95"/>
        <v>31</v>
      </c>
      <c r="H733" s="2">
        <v>1563210000</v>
      </c>
      <c r="I733">
        <v>0</v>
      </c>
      <c r="J733" s="2">
        <v>463059000</v>
      </c>
      <c r="K733">
        <v>0</v>
      </c>
      <c r="L733" s="2">
        <v>455016000</v>
      </c>
      <c r="M733" t="s">
        <v>42</v>
      </c>
      <c r="N733" t="s">
        <v>43</v>
      </c>
      <c r="O733" s="6">
        <f t="shared" si="88"/>
        <v>918075000</v>
      </c>
      <c r="P733" s="6">
        <f t="shared" si="89"/>
        <v>1563210000</v>
      </c>
      <c r="Q733" s="6">
        <f t="shared" si="90"/>
        <v>645135000</v>
      </c>
      <c r="R733" s="9">
        <f t="shared" si="91"/>
        <v>1</v>
      </c>
      <c r="S733" s="9">
        <f t="shared" si="92"/>
        <v>0.4126988696336385</v>
      </c>
    </row>
    <row r="734" spans="1:19" ht="17" hidden="1" x14ac:dyDescent="0.3">
      <c r="A734">
        <v>758</v>
      </c>
      <c r="B734" t="s">
        <v>282</v>
      </c>
      <c r="C734" t="s">
        <v>6</v>
      </c>
      <c r="D734" s="1">
        <v>42369</v>
      </c>
      <c r="E734" s="3">
        <f t="shared" si="93"/>
        <v>2015</v>
      </c>
      <c r="F734" s="3">
        <f t="shared" si="94"/>
        <v>12</v>
      </c>
      <c r="G734" s="3">
        <f t="shared" si="95"/>
        <v>31</v>
      </c>
      <c r="H734" s="2">
        <v>1828305000</v>
      </c>
      <c r="I734">
        <v>0</v>
      </c>
      <c r="J734" s="2">
        <v>706644000</v>
      </c>
      <c r="K734">
        <v>0</v>
      </c>
      <c r="L734" s="2">
        <v>504905000</v>
      </c>
      <c r="M734" t="s">
        <v>42</v>
      </c>
      <c r="N734" t="s">
        <v>43</v>
      </c>
      <c r="O734" s="6">
        <f t="shared" si="88"/>
        <v>1211549000</v>
      </c>
      <c r="P734" s="6">
        <f t="shared" si="89"/>
        <v>1828305000</v>
      </c>
      <c r="Q734" s="6">
        <f t="shared" si="90"/>
        <v>616756000</v>
      </c>
      <c r="R734" s="9">
        <f t="shared" si="91"/>
        <v>1</v>
      </c>
      <c r="S734" s="9">
        <f t="shared" si="92"/>
        <v>0.33733758864084495</v>
      </c>
    </row>
    <row r="735" spans="1:19" ht="17" hidden="1" x14ac:dyDescent="0.3">
      <c r="A735">
        <v>759</v>
      </c>
      <c r="B735" t="s">
        <v>282</v>
      </c>
      <c r="C735" t="s">
        <v>7</v>
      </c>
      <c r="D735" s="1">
        <v>42735</v>
      </c>
      <c r="E735" s="3">
        <f t="shared" si="93"/>
        <v>2016</v>
      </c>
      <c r="F735" s="3">
        <f t="shared" si="94"/>
        <v>12</v>
      </c>
      <c r="G735" s="3">
        <f t="shared" si="95"/>
        <v>31</v>
      </c>
      <c r="H735" s="2">
        <v>2040486000</v>
      </c>
      <c r="I735">
        <v>0</v>
      </c>
      <c r="J735" s="2">
        <v>842010000</v>
      </c>
      <c r="K735">
        <v>0</v>
      </c>
      <c r="L735" s="2">
        <v>568108000</v>
      </c>
      <c r="M735" t="s">
        <v>42</v>
      </c>
      <c r="N735" t="s">
        <v>43</v>
      </c>
      <c r="O735" s="6">
        <f t="shared" si="88"/>
        <v>1410118000</v>
      </c>
      <c r="P735" s="6">
        <f t="shared" si="89"/>
        <v>2040486000</v>
      </c>
      <c r="Q735" s="6">
        <f t="shared" si="90"/>
        <v>630368000</v>
      </c>
      <c r="R735" s="9">
        <f t="shared" si="91"/>
        <v>1</v>
      </c>
      <c r="S735" s="9">
        <f t="shared" si="92"/>
        <v>0.3089303234621556</v>
      </c>
    </row>
    <row r="736" spans="1:19" ht="17" hidden="1" x14ac:dyDescent="0.3">
      <c r="A736">
        <v>760</v>
      </c>
      <c r="B736" t="s">
        <v>283</v>
      </c>
      <c r="C736" t="s">
        <v>2</v>
      </c>
      <c r="D736" s="1">
        <v>41308</v>
      </c>
      <c r="E736" s="3">
        <f t="shared" si="93"/>
        <v>2013</v>
      </c>
      <c r="F736" s="3">
        <f t="shared" si="94"/>
        <v>2</v>
      </c>
      <c r="G736" s="3">
        <f t="shared" si="95"/>
        <v>3</v>
      </c>
      <c r="H736" s="2">
        <v>74754000000</v>
      </c>
      <c r="I736" s="2">
        <v>48912000000</v>
      </c>
      <c r="J736" s="2">
        <v>16508000000</v>
      </c>
      <c r="K736">
        <v>0</v>
      </c>
      <c r="L736" s="2">
        <v>1568000000</v>
      </c>
      <c r="M736" t="s">
        <v>9</v>
      </c>
      <c r="N736" t="s">
        <v>284</v>
      </c>
      <c r="O736" s="6">
        <f t="shared" si="88"/>
        <v>18076000000</v>
      </c>
      <c r="P736" s="6">
        <f t="shared" si="89"/>
        <v>25842000000</v>
      </c>
      <c r="Q736" s="6">
        <f t="shared" si="90"/>
        <v>7766000000</v>
      </c>
      <c r="R736" s="9">
        <f t="shared" si="91"/>
        <v>0.34569387591299461</v>
      </c>
      <c r="S736" s="9">
        <f t="shared" si="92"/>
        <v>0.10388741739572464</v>
      </c>
    </row>
    <row r="737" spans="1:19" ht="17" hidden="1" x14ac:dyDescent="0.3">
      <c r="A737">
        <v>761</v>
      </c>
      <c r="B737" t="s">
        <v>283</v>
      </c>
      <c r="C737" t="s">
        <v>5</v>
      </c>
      <c r="D737" s="1">
        <v>41672</v>
      </c>
      <c r="E737" s="3">
        <f t="shared" si="93"/>
        <v>2014</v>
      </c>
      <c r="F737" s="3">
        <f t="shared" si="94"/>
        <v>2</v>
      </c>
      <c r="G737" s="3">
        <f t="shared" si="95"/>
        <v>2</v>
      </c>
      <c r="H737" s="2">
        <v>78812000000</v>
      </c>
      <c r="I737" s="2">
        <v>51897000000</v>
      </c>
      <c r="J737" s="2">
        <v>16122000000</v>
      </c>
      <c r="K737">
        <v>0</v>
      </c>
      <c r="L737" s="2">
        <v>1627000000</v>
      </c>
      <c r="M737" t="s">
        <v>9</v>
      </c>
      <c r="N737" t="s">
        <v>284</v>
      </c>
      <c r="O737" s="6">
        <f t="shared" si="88"/>
        <v>17749000000</v>
      </c>
      <c r="P737" s="6">
        <f t="shared" si="89"/>
        <v>26915000000</v>
      </c>
      <c r="Q737" s="6">
        <f t="shared" si="90"/>
        <v>9166000000</v>
      </c>
      <c r="R737" s="9">
        <f t="shared" si="91"/>
        <v>0.34150890727300409</v>
      </c>
      <c r="S737" s="9">
        <f t="shared" si="92"/>
        <v>0.11630208597675482</v>
      </c>
    </row>
    <row r="738" spans="1:19" ht="17" hidden="1" x14ac:dyDescent="0.3">
      <c r="A738">
        <v>762</v>
      </c>
      <c r="B738" t="s">
        <v>283</v>
      </c>
      <c r="C738" t="s">
        <v>6</v>
      </c>
      <c r="D738" s="1">
        <v>42036</v>
      </c>
      <c r="E738" s="3">
        <f t="shared" si="93"/>
        <v>2015</v>
      </c>
      <c r="F738" s="3">
        <f t="shared" si="94"/>
        <v>2</v>
      </c>
      <c r="G738" s="3">
        <f t="shared" si="95"/>
        <v>1</v>
      </c>
      <c r="H738" s="2">
        <v>83176000000</v>
      </c>
      <c r="I738" s="2">
        <v>54787000000</v>
      </c>
      <c r="J738" s="2">
        <v>16280000000</v>
      </c>
      <c r="K738">
        <v>0</v>
      </c>
      <c r="L738" s="2">
        <v>1640000000</v>
      </c>
      <c r="M738" t="s">
        <v>9</v>
      </c>
      <c r="N738" t="s">
        <v>284</v>
      </c>
      <c r="O738" s="6">
        <f t="shared" si="88"/>
        <v>17920000000</v>
      </c>
      <c r="P738" s="6">
        <f t="shared" si="89"/>
        <v>28389000000</v>
      </c>
      <c r="Q738" s="6">
        <f t="shared" si="90"/>
        <v>10469000000</v>
      </c>
      <c r="R738" s="9">
        <f t="shared" si="91"/>
        <v>0.34131239780705969</v>
      </c>
      <c r="S738" s="9">
        <f t="shared" si="92"/>
        <v>0.12586563431759162</v>
      </c>
    </row>
    <row r="739" spans="1:19" ht="17" hidden="1" x14ac:dyDescent="0.3">
      <c r="A739">
        <v>763</v>
      </c>
      <c r="B739" t="s">
        <v>283</v>
      </c>
      <c r="C739" t="s">
        <v>7</v>
      </c>
      <c r="D739" s="1">
        <v>42400</v>
      </c>
      <c r="E739" s="3">
        <f t="shared" si="93"/>
        <v>2016</v>
      </c>
      <c r="F739" s="3">
        <f t="shared" si="94"/>
        <v>1</v>
      </c>
      <c r="G739" s="3">
        <f t="shared" si="95"/>
        <v>31</v>
      </c>
      <c r="H739" s="2">
        <v>88519000000</v>
      </c>
      <c r="I739" s="2">
        <v>58254000000</v>
      </c>
      <c r="J739" s="2">
        <v>16801000000</v>
      </c>
      <c r="K739">
        <v>0</v>
      </c>
      <c r="L739" s="2">
        <v>1690000000</v>
      </c>
      <c r="M739" t="s">
        <v>9</v>
      </c>
      <c r="N739" t="s">
        <v>284</v>
      </c>
      <c r="O739" s="6">
        <f t="shared" si="88"/>
        <v>18491000000</v>
      </c>
      <c r="P739" s="6">
        <f t="shared" si="89"/>
        <v>30265000000</v>
      </c>
      <c r="Q739" s="6">
        <f t="shared" si="90"/>
        <v>11774000000</v>
      </c>
      <c r="R739" s="9">
        <f t="shared" si="91"/>
        <v>0.34190399801172633</v>
      </c>
      <c r="S739" s="9">
        <f t="shared" si="92"/>
        <v>0.13301099199042013</v>
      </c>
    </row>
    <row r="740" spans="1:19" ht="17" hidden="1" x14ac:dyDescent="0.3">
      <c r="A740">
        <v>764</v>
      </c>
      <c r="B740" t="s">
        <v>285</v>
      </c>
      <c r="C740" t="s">
        <v>2</v>
      </c>
      <c r="D740" s="1">
        <v>41274</v>
      </c>
      <c r="E740" s="3">
        <f t="shared" si="93"/>
        <v>2012</v>
      </c>
      <c r="F740" s="3">
        <f t="shared" si="94"/>
        <v>12</v>
      </c>
      <c r="G740" s="3">
        <f t="shared" si="95"/>
        <v>31</v>
      </c>
      <c r="H740" s="2">
        <v>12245000000</v>
      </c>
      <c r="I740" s="2">
        <v>3535000000</v>
      </c>
      <c r="J740" s="2">
        <v>1126000000</v>
      </c>
      <c r="K740">
        <v>0</v>
      </c>
      <c r="L740" s="2">
        <v>2866000000</v>
      </c>
      <c r="M740" t="s">
        <v>73</v>
      </c>
      <c r="N740" t="s">
        <v>134</v>
      </c>
      <c r="O740" s="6">
        <f t="shared" si="88"/>
        <v>3992000000</v>
      </c>
      <c r="P740" s="6">
        <f t="shared" si="89"/>
        <v>8710000000</v>
      </c>
      <c r="Q740" s="6">
        <f t="shared" si="90"/>
        <v>4718000000</v>
      </c>
      <c r="R740" s="9">
        <f t="shared" si="91"/>
        <v>0.71131073907717435</v>
      </c>
      <c r="S740" s="9">
        <f t="shared" si="92"/>
        <v>0.38530012249897916</v>
      </c>
    </row>
    <row r="741" spans="1:19" ht="17" hidden="1" x14ac:dyDescent="0.3">
      <c r="A741">
        <v>765</v>
      </c>
      <c r="B741" t="s">
        <v>285</v>
      </c>
      <c r="C741" t="s">
        <v>5</v>
      </c>
      <c r="D741" s="1">
        <v>41639</v>
      </c>
      <c r="E741" s="3">
        <f t="shared" si="93"/>
        <v>2013</v>
      </c>
      <c r="F741" s="3">
        <f t="shared" si="94"/>
        <v>12</v>
      </c>
      <c r="G741" s="3">
        <f t="shared" si="95"/>
        <v>31</v>
      </c>
      <c r="H741" s="2">
        <v>11905000000</v>
      </c>
      <c r="I741" s="2">
        <v>3969000000</v>
      </c>
      <c r="J741" s="2">
        <v>1045000000</v>
      </c>
      <c r="K741">
        <v>0</v>
      </c>
      <c r="L741" s="2">
        <v>2687000000</v>
      </c>
      <c r="M741" t="s">
        <v>73</v>
      </c>
      <c r="N741" t="s">
        <v>134</v>
      </c>
      <c r="O741" s="6">
        <f t="shared" si="88"/>
        <v>3732000000</v>
      </c>
      <c r="P741" s="6">
        <f t="shared" si="89"/>
        <v>7936000000</v>
      </c>
      <c r="Q741" s="6">
        <f t="shared" si="90"/>
        <v>4204000000</v>
      </c>
      <c r="R741" s="9">
        <f t="shared" si="91"/>
        <v>0.66661066778664424</v>
      </c>
      <c r="S741" s="9">
        <f t="shared" si="92"/>
        <v>0.35312893742125157</v>
      </c>
    </row>
    <row r="742" spans="1:19" ht="17" hidden="1" x14ac:dyDescent="0.3">
      <c r="A742">
        <v>766</v>
      </c>
      <c r="B742" t="s">
        <v>285</v>
      </c>
      <c r="C742" t="s">
        <v>6</v>
      </c>
      <c r="D742" s="1">
        <v>42004</v>
      </c>
      <c r="E742" s="3">
        <f t="shared" si="93"/>
        <v>2014</v>
      </c>
      <c r="F742" s="3">
        <f t="shared" si="94"/>
        <v>12</v>
      </c>
      <c r="G742" s="3">
        <f t="shared" si="95"/>
        <v>31</v>
      </c>
      <c r="H742" s="2">
        <v>10737000000</v>
      </c>
      <c r="I742" s="2">
        <v>3753000000</v>
      </c>
      <c r="J742" s="2">
        <v>863000000</v>
      </c>
      <c r="K742">
        <v>0</v>
      </c>
      <c r="L742" s="2">
        <v>3224000000</v>
      </c>
      <c r="M742" t="s">
        <v>73</v>
      </c>
      <c r="N742" t="s">
        <v>134</v>
      </c>
      <c r="O742" s="6">
        <f t="shared" si="88"/>
        <v>4087000000</v>
      </c>
      <c r="P742" s="6">
        <f t="shared" si="89"/>
        <v>6984000000</v>
      </c>
      <c r="Q742" s="6">
        <f t="shared" si="90"/>
        <v>2897000000</v>
      </c>
      <c r="R742" s="9">
        <f t="shared" si="91"/>
        <v>0.6504610226320201</v>
      </c>
      <c r="S742" s="9">
        <f t="shared" si="92"/>
        <v>0.26981465958833939</v>
      </c>
    </row>
    <row r="743" spans="1:19" ht="17" hidden="1" x14ac:dyDescent="0.3">
      <c r="A743">
        <v>767</v>
      </c>
      <c r="B743" t="s">
        <v>285</v>
      </c>
      <c r="C743" t="s">
        <v>7</v>
      </c>
      <c r="D743" s="1">
        <v>42369</v>
      </c>
      <c r="E743" s="3">
        <f t="shared" si="93"/>
        <v>2015</v>
      </c>
      <c r="F743" s="3">
        <f t="shared" si="94"/>
        <v>12</v>
      </c>
      <c r="G743" s="3">
        <f t="shared" si="95"/>
        <v>31</v>
      </c>
      <c r="H743" s="2">
        <v>6636000000</v>
      </c>
      <c r="I743" s="2">
        <v>3323000000</v>
      </c>
      <c r="J743" s="2">
        <v>703000000</v>
      </c>
      <c r="K743">
        <v>0</v>
      </c>
      <c r="L743" s="2">
        <v>3955000000</v>
      </c>
      <c r="M743" t="s">
        <v>73</v>
      </c>
      <c r="N743" t="s">
        <v>134</v>
      </c>
      <c r="O743" s="6">
        <f t="shared" si="88"/>
        <v>4658000000</v>
      </c>
      <c r="P743" s="6">
        <f t="shared" si="89"/>
        <v>3313000000</v>
      </c>
      <c r="Q743" s="6">
        <f t="shared" si="90"/>
        <v>-1345000000</v>
      </c>
      <c r="R743" s="9">
        <f t="shared" si="91"/>
        <v>0.49924653405666064</v>
      </c>
      <c r="S743" s="9">
        <f t="shared" si="92"/>
        <v>-0.20268233875828812</v>
      </c>
    </row>
    <row r="744" spans="1:19" ht="17" hidden="1" x14ac:dyDescent="0.3">
      <c r="A744">
        <v>768</v>
      </c>
      <c r="B744" t="s">
        <v>286</v>
      </c>
      <c r="C744" t="s">
        <v>2</v>
      </c>
      <c r="D744" s="1">
        <v>41274</v>
      </c>
      <c r="E744" s="3">
        <f t="shared" si="93"/>
        <v>2012</v>
      </c>
      <c r="F744" s="3">
        <f t="shared" si="94"/>
        <v>12</v>
      </c>
      <c r="G744" s="3">
        <f t="shared" si="95"/>
        <v>31</v>
      </c>
      <c r="H744" s="2">
        <v>22086000000</v>
      </c>
      <c r="I744" s="2">
        <v>13195000000</v>
      </c>
      <c r="J744">
        <v>0</v>
      </c>
      <c r="K744">
        <v>0</v>
      </c>
      <c r="L744" s="2">
        <v>7080000000</v>
      </c>
      <c r="M744" t="s">
        <v>37</v>
      </c>
      <c r="N744" t="s">
        <v>40</v>
      </c>
      <c r="O744" s="6">
        <f t="shared" si="88"/>
        <v>7080000000</v>
      </c>
      <c r="P744" s="6">
        <f t="shared" si="89"/>
        <v>8891000000</v>
      </c>
      <c r="Q744" s="6">
        <f t="shared" si="90"/>
        <v>1811000000</v>
      </c>
      <c r="R744" s="9">
        <f t="shared" si="91"/>
        <v>0.40256270940867522</v>
      </c>
      <c r="S744" s="9">
        <f t="shared" si="92"/>
        <v>8.199764556732772E-2</v>
      </c>
    </row>
    <row r="745" spans="1:19" ht="17" hidden="1" x14ac:dyDescent="0.3">
      <c r="A745">
        <v>769</v>
      </c>
      <c r="B745" t="s">
        <v>286</v>
      </c>
      <c r="C745" t="s">
        <v>5</v>
      </c>
      <c r="D745" s="1">
        <v>41639</v>
      </c>
      <c r="E745" s="3">
        <f t="shared" si="93"/>
        <v>2013</v>
      </c>
      <c r="F745" s="3">
        <f t="shared" si="94"/>
        <v>12</v>
      </c>
      <c r="G745" s="3">
        <f t="shared" si="95"/>
        <v>31</v>
      </c>
      <c r="H745" s="2">
        <v>20673000000</v>
      </c>
      <c r="I745" s="2">
        <v>11048000000</v>
      </c>
      <c r="J745">
        <v>0</v>
      </c>
      <c r="K745">
        <v>0</v>
      </c>
      <c r="L745" s="2">
        <v>5970000000</v>
      </c>
      <c r="M745" t="s">
        <v>37</v>
      </c>
      <c r="N745" t="s">
        <v>40</v>
      </c>
      <c r="O745" s="6">
        <f t="shared" si="88"/>
        <v>5970000000</v>
      </c>
      <c r="P745" s="6">
        <f t="shared" si="89"/>
        <v>9625000000</v>
      </c>
      <c r="Q745" s="6">
        <f t="shared" si="90"/>
        <v>3655000000</v>
      </c>
      <c r="R745" s="9">
        <f t="shared" si="91"/>
        <v>0.46558312775117305</v>
      </c>
      <c r="S745" s="9">
        <f t="shared" si="92"/>
        <v>0.17680065786291299</v>
      </c>
    </row>
    <row r="746" spans="1:19" ht="17" hidden="1" x14ac:dyDescent="0.3">
      <c r="A746">
        <v>770</v>
      </c>
      <c r="B746" t="s">
        <v>286</v>
      </c>
      <c r="C746" t="s">
        <v>6</v>
      </c>
      <c r="D746" s="1">
        <v>42004</v>
      </c>
      <c r="E746" s="3">
        <f t="shared" si="93"/>
        <v>2014</v>
      </c>
      <c r="F746" s="3">
        <f t="shared" si="94"/>
        <v>12</v>
      </c>
      <c r="G746" s="3">
        <f t="shared" si="95"/>
        <v>31</v>
      </c>
      <c r="H746" s="2">
        <v>18614000000</v>
      </c>
      <c r="I746" s="2">
        <v>10805000000</v>
      </c>
      <c r="J746">
        <v>0</v>
      </c>
      <c r="K746">
        <v>0</v>
      </c>
      <c r="L746" s="2">
        <v>5757000000</v>
      </c>
      <c r="M746" t="s">
        <v>37</v>
      </c>
      <c r="N746" t="s">
        <v>40</v>
      </c>
      <c r="O746" s="6">
        <f t="shared" si="88"/>
        <v>5757000000</v>
      </c>
      <c r="P746" s="6">
        <f t="shared" si="89"/>
        <v>7809000000</v>
      </c>
      <c r="Q746" s="6">
        <f t="shared" si="90"/>
        <v>2052000000</v>
      </c>
      <c r="R746" s="9">
        <f t="shared" si="91"/>
        <v>0.41952293972278931</v>
      </c>
      <c r="S746" s="9">
        <f t="shared" si="92"/>
        <v>0.11023960459868916</v>
      </c>
    </row>
    <row r="747" spans="1:19" ht="17" hidden="1" x14ac:dyDescent="0.3">
      <c r="A747">
        <v>771</v>
      </c>
      <c r="B747" t="s">
        <v>286</v>
      </c>
      <c r="C747" t="s">
        <v>7</v>
      </c>
      <c r="D747" s="1">
        <v>42369</v>
      </c>
      <c r="E747" s="3">
        <f t="shared" si="93"/>
        <v>2015</v>
      </c>
      <c r="F747" s="3">
        <f t="shared" si="94"/>
        <v>12</v>
      </c>
      <c r="G747" s="3">
        <f t="shared" si="95"/>
        <v>31</v>
      </c>
      <c r="H747" s="2">
        <v>18377000000</v>
      </c>
      <c r="I747" s="2">
        <v>10775000000</v>
      </c>
      <c r="J747">
        <v>0</v>
      </c>
      <c r="K747">
        <v>0</v>
      </c>
      <c r="L747" s="2">
        <v>5274000000</v>
      </c>
      <c r="M747" t="s">
        <v>37</v>
      </c>
      <c r="N747" t="s">
        <v>40</v>
      </c>
      <c r="O747" s="6">
        <f t="shared" si="88"/>
        <v>5274000000</v>
      </c>
      <c r="P747" s="6">
        <f t="shared" si="89"/>
        <v>7602000000</v>
      </c>
      <c r="Q747" s="6">
        <f t="shared" si="90"/>
        <v>2328000000</v>
      </c>
      <c r="R747" s="9">
        <f t="shared" si="91"/>
        <v>0.41366926048865427</v>
      </c>
      <c r="S747" s="9">
        <f t="shared" si="92"/>
        <v>0.12668008924198726</v>
      </c>
    </row>
    <row r="748" spans="1:19" ht="17" hidden="1" x14ac:dyDescent="0.3">
      <c r="A748">
        <v>772</v>
      </c>
      <c r="B748" t="s">
        <v>287</v>
      </c>
      <c r="C748" t="s">
        <v>2</v>
      </c>
      <c r="D748" s="1">
        <v>41274</v>
      </c>
      <c r="E748" s="3">
        <f t="shared" si="93"/>
        <v>2012</v>
      </c>
      <c r="F748" s="3">
        <f t="shared" si="94"/>
        <v>12</v>
      </c>
      <c r="G748" s="3">
        <f t="shared" si="95"/>
        <v>31</v>
      </c>
      <c r="H748" s="2">
        <v>5580506000</v>
      </c>
      <c r="I748" s="2">
        <v>3440623000</v>
      </c>
      <c r="J748" s="2">
        <v>1111232000</v>
      </c>
      <c r="K748">
        <v>0</v>
      </c>
      <c r="L748">
        <v>0</v>
      </c>
      <c r="M748" t="s">
        <v>9</v>
      </c>
      <c r="N748" t="s">
        <v>288</v>
      </c>
      <c r="O748" s="6">
        <f t="shared" si="88"/>
        <v>1111232000</v>
      </c>
      <c r="P748" s="6">
        <f t="shared" si="89"/>
        <v>2139883000</v>
      </c>
      <c r="Q748" s="6">
        <f t="shared" si="90"/>
        <v>1028651000</v>
      </c>
      <c r="R748" s="9">
        <f t="shared" si="91"/>
        <v>0.38345680481304023</v>
      </c>
      <c r="S748" s="9">
        <f t="shared" si="92"/>
        <v>0.18432934217793154</v>
      </c>
    </row>
    <row r="749" spans="1:19" ht="17" hidden="1" x14ac:dyDescent="0.3">
      <c r="A749">
        <v>773</v>
      </c>
      <c r="B749" t="s">
        <v>287</v>
      </c>
      <c r="C749" t="s">
        <v>5</v>
      </c>
      <c r="D749" s="1">
        <v>41639</v>
      </c>
      <c r="E749" s="3">
        <f t="shared" si="93"/>
        <v>2013</v>
      </c>
      <c r="F749" s="3">
        <f t="shared" si="94"/>
        <v>12</v>
      </c>
      <c r="G749" s="3">
        <f t="shared" si="95"/>
        <v>31</v>
      </c>
      <c r="H749" s="2">
        <v>5899872000</v>
      </c>
      <c r="I749" s="2">
        <v>3621417000</v>
      </c>
      <c r="J749" s="2">
        <v>1124753000</v>
      </c>
      <c r="K749">
        <v>0</v>
      </c>
      <c r="L749">
        <v>0</v>
      </c>
      <c r="M749" t="s">
        <v>9</v>
      </c>
      <c r="N749" t="s">
        <v>288</v>
      </c>
      <c r="O749" s="6">
        <f t="shared" si="88"/>
        <v>1124753000</v>
      </c>
      <c r="P749" s="6">
        <f t="shared" si="89"/>
        <v>2278455000</v>
      </c>
      <c r="Q749" s="6">
        <f t="shared" si="90"/>
        <v>1153702000</v>
      </c>
      <c r="R749" s="9">
        <f t="shared" si="91"/>
        <v>0.38618719185772166</v>
      </c>
      <c r="S749" s="9">
        <f t="shared" si="92"/>
        <v>0.19554695423900723</v>
      </c>
    </row>
    <row r="750" spans="1:19" ht="17" hidden="1" x14ac:dyDescent="0.3">
      <c r="A750">
        <v>774</v>
      </c>
      <c r="B750" t="s">
        <v>287</v>
      </c>
      <c r="C750" t="s">
        <v>6</v>
      </c>
      <c r="D750" s="1">
        <v>42004</v>
      </c>
      <c r="E750" s="3">
        <f t="shared" si="93"/>
        <v>2014</v>
      </c>
      <c r="F750" s="3">
        <f t="shared" si="94"/>
        <v>12</v>
      </c>
      <c r="G750" s="3">
        <f t="shared" si="95"/>
        <v>31</v>
      </c>
      <c r="H750" s="2">
        <v>6228508000</v>
      </c>
      <c r="I750" s="2">
        <v>3788023000</v>
      </c>
      <c r="J750" s="2">
        <v>1159502000</v>
      </c>
      <c r="K750">
        <v>0</v>
      </c>
      <c r="L750">
        <v>0</v>
      </c>
      <c r="M750" t="s">
        <v>9</v>
      </c>
      <c r="N750" t="s">
        <v>288</v>
      </c>
      <c r="O750" s="6">
        <f t="shared" si="88"/>
        <v>1159502000</v>
      </c>
      <c r="P750" s="6">
        <f t="shared" si="89"/>
        <v>2440485000</v>
      </c>
      <c r="Q750" s="6">
        <f t="shared" si="90"/>
        <v>1280983000</v>
      </c>
      <c r="R750" s="9">
        <f t="shared" si="91"/>
        <v>0.39182497638278702</v>
      </c>
      <c r="S750" s="9">
        <f t="shared" si="92"/>
        <v>0.2056645026385131</v>
      </c>
    </row>
    <row r="751" spans="1:19" ht="17" hidden="1" x14ac:dyDescent="0.3">
      <c r="A751">
        <v>775</v>
      </c>
      <c r="B751" t="s">
        <v>287</v>
      </c>
      <c r="C751" t="s">
        <v>7</v>
      </c>
      <c r="D751" s="1">
        <v>42369</v>
      </c>
      <c r="E751" s="3">
        <f t="shared" si="93"/>
        <v>2015</v>
      </c>
      <c r="F751" s="3">
        <f t="shared" si="94"/>
        <v>12</v>
      </c>
      <c r="G751" s="3">
        <f t="shared" si="95"/>
        <v>31</v>
      </c>
      <c r="H751" s="2">
        <v>5995402000</v>
      </c>
      <c r="I751" s="2">
        <v>3619612000</v>
      </c>
      <c r="J751" s="2">
        <v>1220095000</v>
      </c>
      <c r="K751">
        <v>0</v>
      </c>
      <c r="L751">
        <v>0</v>
      </c>
      <c r="M751" t="s">
        <v>9</v>
      </c>
      <c r="N751" t="s">
        <v>288</v>
      </c>
      <c r="O751" s="6">
        <f t="shared" si="88"/>
        <v>1220095000</v>
      </c>
      <c r="P751" s="6">
        <f t="shared" si="89"/>
        <v>2375790000</v>
      </c>
      <c r="Q751" s="6">
        <f t="shared" si="90"/>
        <v>1155695000</v>
      </c>
      <c r="R751" s="9">
        <f t="shared" si="91"/>
        <v>0.39626867389376064</v>
      </c>
      <c r="S751" s="9">
        <f t="shared" si="92"/>
        <v>0.19276355447057594</v>
      </c>
    </row>
    <row r="752" spans="1:19" ht="17" hidden="1" x14ac:dyDescent="0.3">
      <c r="A752">
        <v>776</v>
      </c>
      <c r="B752" t="s">
        <v>289</v>
      </c>
      <c r="C752" t="s">
        <v>2</v>
      </c>
      <c r="D752" s="1">
        <v>41545</v>
      </c>
      <c r="E752" s="3">
        <f t="shared" si="93"/>
        <v>2013</v>
      </c>
      <c r="F752" s="3">
        <f t="shared" si="94"/>
        <v>9</v>
      </c>
      <c r="G752" s="3">
        <f t="shared" si="95"/>
        <v>28</v>
      </c>
      <c r="H752" s="2">
        <v>2492300000</v>
      </c>
      <c r="I752" s="2">
        <v>1330900000</v>
      </c>
      <c r="J752" s="2">
        <v>661100000</v>
      </c>
      <c r="K752" s="2">
        <v>197600000</v>
      </c>
      <c r="L752" s="2">
        <v>112600000</v>
      </c>
      <c r="M752" t="s">
        <v>15</v>
      </c>
      <c r="N752" t="s">
        <v>20</v>
      </c>
      <c r="O752" s="6">
        <f t="shared" si="88"/>
        <v>971300000</v>
      </c>
      <c r="P752" s="6">
        <f t="shared" si="89"/>
        <v>1161400000</v>
      </c>
      <c r="Q752" s="6">
        <f t="shared" si="90"/>
        <v>190100000</v>
      </c>
      <c r="R752" s="9">
        <f t="shared" si="91"/>
        <v>0.46599526541748582</v>
      </c>
      <c r="S752" s="9">
        <f t="shared" si="92"/>
        <v>7.627492677446536E-2</v>
      </c>
    </row>
    <row r="753" spans="1:19" ht="17" hidden="1" x14ac:dyDescent="0.3">
      <c r="A753">
        <v>777</v>
      </c>
      <c r="B753" t="s">
        <v>289</v>
      </c>
      <c r="C753" t="s">
        <v>5</v>
      </c>
      <c r="D753" s="1">
        <v>41909</v>
      </c>
      <c r="E753" s="3">
        <f t="shared" si="93"/>
        <v>2014</v>
      </c>
      <c r="F753" s="3">
        <f t="shared" si="94"/>
        <v>9</v>
      </c>
      <c r="G753" s="3">
        <f t="shared" si="95"/>
        <v>27</v>
      </c>
      <c r="H753" s="2">
        <v>2530700000</v>
      </c>
      <c r="I753" s="2">
        <v>1285200000</v>
      </c>
      <c r="J753" s="2">
        <v>591500000</v>
      </c>
      <c r="K753" s="2">
        <v>203200000</v>
      </c>
      <c r="L753" s="2">
        <v>113800000</v>
      </c>
      <c r="M753" t="s">
        <v>15</v>
      </c>
      <c r="N753" t="s">
        <v>20</v>
      </c>
      <c r="O753" s="6">
        <f t="shared" si="88"/>
        <v>908500000</v>
      </c>
      <c r="P753" s="6">
        <f t="shared" si="89"/>
        <v>1245500000</v>
      </c>
      <c r="Q753" s="6">
        <f t="shared" si="90"/>
        <v>337000000</v>
      </c>
      <c r="R753" s="9">
        <f t="shared" si="91"/>
        <v>0.49215632038566404</v>
      </c>
      <c r="S753" s="9">
        <f t="shared" si="92"/>
        <v>0.13316473702928044</v>
      </c>
    </row>
    <row r="754" spans="1:19" ht="17" hidden="1" x14ac:dyDescent="0.3">
      <c r="A754">
        <v>778</v>
      </c>
      <c r="B754" t="s">
        <v>289</v>
      </c>
      <c r="C754" t="s">
        <v>6</v>
      </c>
      <c r="D754" s="1">
        <v>42273</v>
      </c>
      <c r="E754" s="3">
        <f t="shared" si="93"/>
        <v>2015</v>
      </c>
      <c r="F754" s="3">
        <f t="shared" si="94"/>
        <v>9</v>
      </c>
      <c r="G754" s="3">
        <f t="shared" si="95"/>
        <v>26</v>
      </c>
      <c r="H754" s="2">
        <v>2705000000</v>
      </c>
      <c r="I754" s="2">
        <v>1272300000</v>
      </c>
      <c r="J754" s="2">
        <v>624000000</v>
      </c>
      <c r="K754" s="2">
        <v>214900000</v>
      </c>
      <c r="L754" s="2">
        <v>110200000</v>
      </c>
      <c r="M754" t="s">
        <v>15</v>
      </c>
      <c r="N754" t="s">
        <v>20</v>
      </c>
      <c r="O754" s="6">
        <f t="shared" si="88"/>
        <v>949100000</v>
      </c>
      <c r="P754" s="6">
        <f t="shared" si="89"/>
        <v>1432700000</v>
      </c>
      <c r="Q754" s="6">
        <f t="shared" si="90"/>
        <v>483600000</v>
      </c>
      <c r="R754" s="9">
        <f t="shared" si="91"/>
        <v>0.52964879852125701</v>
      </c>
      <c r="S754" s="9">
        <f t="shared" si="92"/>
        <v>0.17878003696857672</v>
      </c>
    </row>
    <row r="755" spans="1:19" ht="17" hidden="1" x14ac:dyDescent="0.3">
      <c r="A755">
        <v>779</v>
      </c>
      <c r="B755" t="s">
        <v>289</v>
      </c>
      <c r="C755" t="s">
        <v>7</v>
      </c>
      <c r="D755" s="1">
        <v>42637</v>
      </c>
      <c r="E755" s="3">
        <f t="shared" si="93"/>
        <v>2016</v>
      </c>
      <c r="F755" s="3">
        <f t="shared" si="94"/>
        <v>9</v>
      </c>
      <c r="G755" s="3">
        <f t="shared" si="95"/>
        <v>24</v>
      </c>
      <c r="H755" s="2">
        <v>2832700000</v>
      </c>
      <c r="I755" s="2">
        <v>1269400000</v>
      </c>
      <c r="J755" s="2">
        <v>682400000</v>
      </c>
      <c r="K755" s="2">
        <v>232100000</v>
      </c>
      <c r="L755" s="2">
        <v>89700000</v>
      </c>
      <c r="M755" t="s">
        <v>15</v>
      </c>
      <c r="N755" t="s">
        <v>20</v>
      </c>
      <c r="O755" s="6">
        <f t="shared" si="88"/>
        <v>1004200000</v>
      </c>
      <c r="P755" s="6">
        <f t="shared" si="89"/>
        <v>1563300000</v>
      </c>
      <c r="Q755" s="6">
        <f t="shared" si="90"/>
        <v>559100000</v>
      </c>
      <c r="R755" s="9">
        <f t="shared" si="91"/>
        <v>0.55187630176157021</v>
      </c>
      <c r="S755" s="9">
        <f t="shared" si="92"/>
        <v>0.19737353055388851</v>
      </c>
    </row>
    <row r="756" spans="1:19" ht="17" hidden="1" x14ac:dyDescent="0.3">
      <c r="A756">
        <v>780</v>
      </c>
      <c r="B756" t="s">
        <v>290</v>
      </c>
      <c r="C756" t="s">
        <v>2</v>
      </c>
      <c r="D756" s="1">
        <v>41639</v>
      </c>
      <c r="E756" s="3">
        <f t="shared" si="93"/>
        <v>2013</v>
      </c>
      <c r="F756" s="3">
        <f t="shared" si="94"/>
        <v>12</v>
      </c>
      <c r="G756" s="3">
        <f t="shared" si="95"/>
        <v>31</v>
      </c>
      <c r="H756" s="2">
        <v>39055000000</v>
      </c>
      <c r="I756" s="2">
        <v>28364000000</v>
      </c>
      <c r="J756" s="2">
        <v>5190000000</v>
      </c>
      <c r="K756">
        <v>0</v>
      </c>
      <c r="L756">
        <v>0</v>
      </c>
      <c r="M756" t="s">
        <v>3</v>
      </c>
      <c r="N756" t="s">
        <v>154</v>
      </c>
      <c r="O756" s="6">
        <f t="shared" si="88"/>
        <v>5190000000</v>
      </c>
      <c r="P756" s="6">
        <f t="shared" si="89"/>
        <v>10691000000</v>
      </c>
      <c r="Q756" s="6">
        <f t="shared" si="90"/>
        <v>5501000000</v>
      </c>
      <c r="R756" s="9">
        <f t="shared" si="91"/>
        <v>0.27374215849443095</v>
      </c>
      <c r="S756" s="9">
        <f t="shared" si="92"/>
        <v>0.14085264370759185</v>
      </c>
    </row>
    <row r="757" spans="1:19" ht="17" hidden="1" x14ac:dyDescent="0.3">
      <c r="A757">
        <v>781</v>
      </c>
      <c r="B757" t="s">
        <v>290</v>
      </c>
      <c r="C757" t="s">
        <v>5</v>
      </c>
      <c r="D757" s="1">
        <v>42004</v>
      </c>
      <c r="E757" s="3">
        <f t="shared" si="93"/>
        <v>2014</v>
      </c>
      <c r="F757" s="3">
        <f t="shared" si="94"/>
        <v>12</v>
      </c>
      <c r="G757" s="3">
        <f t="shared" si="95"/>
        <v>31</v>
      </c>
      <c r="H757" s="2">
        <v>40306000000</v>
      </c>
      <c r="I757" s="2">
        <v>28957000000</v>
      </c>
      <c r="J757" s="2">
        <v>5518000000</v>
      </c>
      <c r="K757">
        <v>0</v>
      </c>
      <c r="L757">
        <v>0</v>
      </c>
      <c r="M757" t="s">
        <v>3</v>
      </c>
      <c r="N757" t="s">
        <v>154</v>
      </c>
      <c r="O757" s="6">
        <f t="shared" si="88"/>
        <v>5518000000</v>
      </c>
      <c r="P757" s="6">
        <f t="shared" si="89"/>
        <v>11349000000</v>
      </c>
      <c r="Q757" s="6">
        <f t="shared" si="90"/>
        <v>5831000000</v>
      </c>
      <c r="R757" s="9">
        <f t="shared" si="91"/>
        <v>0.2815709819877934</v>
      </c>
      <c r="S757" s="9">
        <f t="shared" si="92"/>
        <v>0.14466828759986106</v>
      </c>
    </row>
    <row r="758" spans="1:19" ht="17" hidden="1" x14ac:dyDescent="0.3">
      <c r="A758">
        <v>782</v>
      </c>
      <c r="B758" t="s">
        <v>290</v>
      </c>
      <c r="C758" t="s">
        <v>6</v>
      </c>
      <c r="D758" s="1">
        <v>42369</v>
      </c>
      <c r="E758" s="3">
        <f t="shared" si="93"/>
        <v>2015</v>
      </c>
      <c r="F758" s="3">
        <f t="shared" si="94"/>
        <v>12</v>
      </c>
      <c r="G758" s="3">
        <f t="shared" si="95"/>
        <v>31</v>
      </c>
      <c r="H758" s="2">
        <v>38581000000</v>
      </c>
      <c r="I758" s="2">
        <v>26747000000</v>
      </c>
      <c r="J758" s="2">
        <v>5006000000</v>
      </c>
      <c r="K758">
        <v>0</v>
      </c>
      <c r="L758">
        <v>0</v>
      </c>
      <c r="M758" t="s">
        <v>3</v>
      </c>
      <c r="N758" t="s">
        <v>154</v>
      </c>
      <c r="O758" s="6">
        <f t="shared" si="88"/>
        <v>5006000000</v>
      </c>
      <c r="P758" s="6">
        <f t="shared" si="89"/>
        <v>11834000000</v>
      </c>
      <c r="Q758" s="6">
        <f t="shared" si="90"/>
        <v>6828000000</v>
      </c>
      <c r="R758" s="9">
        <f t="shared" si="91"/>
        <v>0.30673129260516829</v>
      </c>
      <c r="S758" s="9">
        <f t="shared" si="92"/>
        <v>0.17697830538347892</v>
      </c>
    </row>
    <row r="759" spans="1:19" ht="17" hidden="1" x14ac:dyDescent="0.3">
      <c r="A759">
        <v>783</v>
      </c>
      <c r="B759" t="s">
        <v>290</v>
      </c>
      <c r="C759" t="s">
        <v>7</v>
      </c>
      <c r="D759" s="1">
        <v>42735</v>
      </c>
      <c r="E759" s="3">
        <f t="shared" si="93"/>
        <v>2016</v>
      </c>
      <c r="F759" s="3">
        <f t="shared" si="94"/>
        <v>12</v>
      </c>
      <c r="G759" s="3">
        <f t="shared" si="95"/>
        <v>31</v>
      </c>
      <c r="H759" s="2">
        <v>39302000000</v>
      </c>
      <c r="I759" s="2">
        <v>27150000000</v>
      </c>
      <c r="J759" s="2">
        <v>5469000000</v>
      </c>
      <c r="K759">
        <v>0</v>
      </c>
      <c r="L759">
        <v>0</v>
      </c>
      <c r="M759" t="s">
        <v>3</v>
      </c>
      <c r="N759" t="s">
        <v>154</v>
      </c>
      <c r="O759" s="6">
        <f t="shared" si="88"/>
        <v>5469000000</v>
      </c>
      <c r="P759" s="6">
        <f t="shared" si="89"/>
        <v>12152000000</v>
      </c>
      <c r="Q759" s="6">
        <f t="shared" si="90"/>
        <v>6683000000</v>
      </c>
      <c r="R759" s="9">
        <f t="shared" si="91"/>
        <v>0.3091954607907994</v>
      </c>
      <c r="S759" s="9">
        <f t="shared" si="92"/>
        <v>0.17004223703628313</v>
      </c>
    </row>
    <row r="760" spans="1:19" ht="17" hidden="1" x14ac:dyDescent="0.3">
      <c r="A760">
        <v>784</v>
      </c>
      <c r="B760" t="s">
        <v>291</v>
      </c>
      <c r="C760" t="s">
        <v>2</v>
      </c>
      <c r="D760" s="1">
        <v>41547</v>
      </c>
      <c r="E760" s="3">
        <f t="shared" si="93"/>
        <v>2013</v>
      </c>
      <c r="F760" s="3">
        <f t="shared" si="94"/>
        <v>9</v>
      </c>
      <c r="G760" s="3">
        <f t="shared" si="95"/>
        <v>30</v>
      </c>
      <c r="H760" s="2">
        <v>3387614000</v>
      </c>
      <c r="I760" s="2">
        <v>1852768000</v>
      </c>
      <c r="J760" s="2">
        <v>126250000</v>
      </c>
      <c r="K760" s="2">
        <v>15235000</v>
      </c>
      <c r="L760" s="2">
        <v>455623000</v>
      </c>
      <c r="M760" t="s">
        <v>73</v>
      </c>
      <c r="N760" t="s">
        <v>292</v>
      </c>
      <c r="O760" s="6">
        <f t="shared" si="88"/>
        <v>597108000</v>
      </c>
      <c r="P760" s="6">
        <f t="shared" si="89"/>
        <v>1534846000</v>
      </c>
      <c r="Q760" s="6">
        <f t="shared" si="90"/>
        <v>937738000</v>
      </c>
      <c r="R760" s="9">
        <f t="shared" si="91"/>
        <v>0.45307582268818114</v>
      </c>
      <c r="S760" s="9">
        <f t="shared" si="92"/>
        <v>0.27681371018067585</v>
      </c>
    </row>
    <row r="761" spans="1:19" ht="17" hidden="1" x14ac:dyDescent="0.3">
      <c r="A761">
        <v>785</v>
      </c>
      <c r="B761" t="s">
        <v>291</v>
      </c>
      <c r="C761" t="s">
        <v>5</v>
      </c>
      <c r="D761" s="1">
        <v>41912</v>
      </c>
      <c r="E761" s="3">
        <f t="shared" si="93"/>
        <v>2014</v>
      </c>
      <c r="F761" s="3">
        <f t="shared" si="94"/>
        <v>9</v>
      </c>
      <c r="G761" s="3">
        <f t="shared" si="95"/>
        <v>30</v>
      </c>
      <c r="H761" s="2">
        <v>3715968000</v>
      </c>
      <c r="I761" s="2">
        <v>2006715000</v>
      </c>
      <c r="J761" s="2">
        <v>116190000</v>
      </c>
      <c r="K761" s="2">
        <v>15905000</v>
      </c>
      <c r="L761" s="2">
        <v>523984000</v>
      </c>
      <c r="M761" t="s">
        <v>73</v>
      </c>
      <c r="N761" t="s">
        <v>292</v>
      </c>
      <c r="O761" s="6">
        <f t="shared" si="88"/>
        <v>656079000</v>
      </c>
      <c r="P761" s="6">
        <f t="shared" si="89"/>
        <v>1709253000</v>
      </c>
      <c r="Q761" s="6">
        <f t="shared" si="90"/>
        <v>1053174000</v>
      </c>
      <c r="R761" s="9">
        <f t="shared" si="91"/>
        <v>0.45997516663222071</v>
      </c>
      <c r="S761" s="9">
        <f t="shared" si="92"/>
        <v>0.28341847938410664</v>
      </c>
    </row>
    <row r="762" spans="1:19" ht="17" hidden="1" x14ac:dyDescent="0.3">
      <c r="A762">
        <v>786</v>
      </c>
      <c r="B762" t="s">
        <v>291</v>
      </c>
      <c r="C762" t="s">
        <v>6</v>
      </c>
      <c r="D762" s="1">
        <v>42277</v>
      </c>
      <c r="E762" s="3">
        <f t="shared" si="93"/>
        <v>2015</v>
      </c>
      <c r="F762" s="3">
        <f t="shared" si="94"/>
        <v>9</v>
      </c>
      <c r="G762" s="3">
        <f t="shared" si="95"/>
        <v>30</v>
      </c>
      <c r="H762" s="2">
        <v>3161702000</v>
      </c>
      <c r="I762" s="2">
        <v>1703476000</v>
      </c>
      <c r="J762" s="2">
        <v>122878000</v>
      </c>
      <c r="K762" s="2">
        <v>16104000</v>
      </c>
      <c r="L762" s="2">
        <v>608039000</v>
      </c>
      <c r="M762" t="s">
        <v>73</v>
      </c>
      <c r="N762" t="s">
        <v>292</v>
      </c>
      <c r="O762" s="6">
        <f t="shared" si="88"/>
        <v>747021000</v>
      </c>
      <c r="P762" s="6">
        <f t="shared" si="89"/>
        <v>1458226000</v>
      </c>
      <c r="Q762" s="6">
        <f t="shared" si="90"/>
        <v>711205000</v>
      </c>
      <c r="R762" s="9">
        <f t="shared" si="91"/>
        <v>0.46121550987411208</v>
      </c>
      <c r="S762" s="9">
        <f t="shared" si="92"/>
        <v>0.22494371702329949</v>
      </c>
    </row>
    <row r="763" spans="1:19" ht="17" hidden="1" x14ac:dyDescent="0.3">
      <c r="A763">
        <v>787</v>
      </c>
      <c r="B763" t="s">
        <v>291</v>
      </c>
      <c r="C763" t="s">
        <v>7</v>
      </c>
      <c r="D763" s="1">
        <v>42643</v>
      </c>
      <c r="E763" s="3">
        <f t="shared" si="93"/>
        <v>2016</v>
      </c>
      <c r="F763" s="3">
        <f t="shared" si="94"/>
        <v>9</v>
      </c>
      <c r="G763" s="3">
        <f t="shared" si="95"/>
        <v>30</v>
      </c>
      <c r="H763" s="2">
        <v>1624232000</v>
      </c>
      <c r="I763" s="2">
        <v>898805000</v>
      </c>
      <c r="J763" s="2">
        <v>136287000</v>
      </c>
      <c r="K763" s="2">
        <v>10269000</v>
      </c>
      <c r="L763" s="2">
        <v>598587000</v>
      </c>
      <c r="M763" t="s">
        <v>73</v>
      </c>
      <c r="N763" t="s">
        <v>292</v>
      </c>
      <c r="O763" s="6">
        <f t="shared" si="88"/>
        <v>745143000</v>
      </c>
      <c r="P763" s="6">
        <f t="shared" si="89"/>
        <v>725427000</v>
      </c>
      <c r="Q763" s="6">
        <f t="shared" si="90"/>
        <v>-19716000</v>
      </c>
      <c r="R763" s="9">
        <f t="shared" si="91"/>
        <v>0.44662769850612472</v>
      </c>
      <c r="S763" s="9">
        <f t="shared" si="92"/>
        <v>-1.2138659994385039E-2</v>
      </c>
    </row>
    <row r="764" spans="1:19" ht="17" hidden="1" x14ac:dyDescent="0.3">
      <c r="A764">
        <v>788</v>
      </c>
      <c r="B764" t="s">
        <v>293</v>
      </c>
      <c r="C764" t="s">
        <v>2</v>
      </c>
      <c r="D764" s="1">
        <v>41943</v>
      </c>
      <c r="E764" s="3">
        <f t="shared" si="93"/>
        <v>2014</v>
      </c>
      <c r="F764" s="3">
        <f t="shared" si="94"/>
        <v>10</v>
      </c>
      <c r="G764" s="3">
        <f t="shared" si="95"/>
        <v>31</v>
      </c>
      <c r="H764" s="2">
        <v>55123000000</v>
      </c>
      <c r="I764" s="2">
        <v>39486000000</v>
      </c>
      <c r="J764" s="2">
        <v>8717000000</v>
      </c>
      <c r="K764" s="2">
        <v>2197000000</v>
      </c>
      <c r="L764" s="2">
        <v>906000000</v>
      </c>
      <c r="M764" t="s">
        <v>12</v>
      </c>
      <c r="N764" t="s">
        <v>294</v>
      </c>
      <c r="O764" s="6">
        <f t="shared" si="88"/>
        <v>11820000000</v>
      </c>
      <c r="P764" s="6">
        <f t="shared" si="89"/>
        <v>15637000000</v>
      </c>
      <c r="Q764" s="6">
        <f t="shared" si="90"/>
        <v>3817000000</v>
      </c>
      <c r="R764" s="9">
        <f t="shared" si="91"/>
        <v>0.28367469114525701</v>
      </c>
      <c r="S764" s="9">
        <f t="shared" si="92"/>
        <v>6.9245142680913599E-2</v>
      </c>
    </row>
    <row r="765" spans="1:19" ht="17" hidden="1" x14ac:dyDescent="0.3">
      <c r="A765">
        <v>789</v>
      </c>
      <c r="B765" t="s">
        <v>293</v>
      </c>
      <c r="C765" t="s">
        <v>5</v>
      </c>
      <c r="D765" s="1">
        <v>42308</v>
      </c>
      <c r="E765" s="3">
        <f t="shared" si="93"/>
        <v>2015</v>
      </c>
      <c r="F765" s="3">
        <f t="shared" si="94"/>
        <v>10</v>
      </c>
      <c r="G765" s="3">
        <f t="shared" si="95"/>
        <v>31</v>
      </c>
      <c r="H765" s="2">
        <v>52107000000</v>
      </c>
      <c r="I765" s="2">
        <v>37168000000</v>
      </c>
      <c r="J765" s="2">
        <v>9047000000</v>
      </c>
      <c r="K765" s="2">
        <v>2338000000</v>
      </c>
      <c r="L765" s="2">
        <v>852000000</v>
      </c>
      <c r="M765" t="s">
        <v>12</v>
      </c>
      <c r="N765" t="s">
        <v>294</v>
      </c>
      <c r="O765" s="6">
        <f t="shared" si="88"/>
        <v>12237000000</v>
      </c>
      <c r="P765" s="6">
        <f t="shared" si="89"/>
        <v>14939000000</v>
      </c>
      <c r="Q765" s="6">
        <f t="shared" si="90"/>
        <v>2702000000</v>
      </c>
      <c r="R765" s="9">
        <f t="shared" si="91"/>
        <v>0.28669852419060782</v>
      </c>
      <c r="S765" s="9">
        <f t="shared" si="92"/>
        <v>5.1854837161993593E-2</v>
      </c>
    </row>
    <row r="766" spans="1:19" ht="17" hidden="1" x14ac:dyDescent="0.3">
      <c r="A766">
        <v>790</v>
      </c>
      <c r="B766" t="s">
        <v>293</v>
      </c>
      <c r="C766" t="s">
        <v>6</v>
      </c>
      <c r="D766" s="1">
        <v>42674</v>
      </c>
      <c r="E766" s="3">
        <f t="shared" si="93"/>
        <v>2016</v>
      </c>
      <c r="F766" s="3">
        <f t="shared" si="94"/>
        <v>10</v>
      </c>
      <c r="G766" s="3">
        <f t="shared" si="95"/>
        <v>31</v>
      </c>
      <c r="H766" s="2">
        <v>50123000000</v>
      </c>
      <c r="I766" s="2">
        <v>35507000000</v>
      </c>
      <c r="J766" s="2">
        <v>8419000000</v>
      </c>
      <c r="K766" s="2">
        <v>2298000000</v>
      </c>
      <c r="L766" s="2">
        <v>755000000</v>
      </c>
      <c r="M766" t="s">
        <v>12</v>
      </c>
      <c r="N766" t="s">
        <v>294</v>
      </c>
      <c r="O766" s="6">
        <f t="shared" si="88"/>
        <v>11472000000</v>
      </c>
      <c r="P766" s="6">
        <f t="shared" si="89"/>
        <v>14616000000</v>
      </c>
      <c r="Q766" s="6">
        <f t="shared" si="90"/>
        <v>3144000000</v>
      </c>
      <c r="R766" s="9">
        <f t="shared" si="91"/>
        <v>0.29160265746264191</v>
      </c>
      <c r="S766" s="9">
        <f t="shared" si="92"/>
        <v>6.2725694790814593E-2</v>
      </c>
    </row>
    <row r="767" spans="1:19" ht="17" hidden="1" x14ac:dyDescent="0.3">
      <c r="A767">
        <v>791</v>
      </c>
      <c r="B767" t="s">
        <v>295</v>
      </c>
      <c r="C767" t="s">
        <v>2</v>
      </c>
      <c r="D767" s="1">
        <v>41578</v>
      </c>
      <c r="E767" s="3">
        <f t="shared" si="93"/>
        <v>2013</v>
      </c>
      <c r="F767" s="3">
        <f t="shared" si="94"/>
        <v>10</v>
      </c>
      <c r="G767" s="3">
        <f t="shared" si="95"/>
        <v>31</v>
      </c>
      <c r="H767" s="2">
        <v>112298000000</v>
      </c>
      <c r="I767" s="2">
        <v>86380000000</v>
      </c>
      <c r="J767" s="2">
        <v>13267000000</v>
      </c>
      <c r="K767" s="2">
        <v>3135000000</v>
      </c>
      <c r="L767" s="2">
        <v>1373000000</v>
      </c>
      <c r="M767" t="s">
        <v>12</v>
      </c>
      <c r="N767" t="s">
        <v>13</v>
      </c>
      <c r="O767" s="6">
        <f t="shared" si="88"/>
        <v>17775000000</v>
      </c>
      <c r="P767" s="6">
        <f t="shared" si="89"/>
        <v>25918000000</v>
      </c>
      <c r="Q767" s="6">
        <f t="shared" si="90"/>
        <v>8143000000</v>
      </c>
      <c r="R767" s="9">
        <f t="shared" si="91"/>
        <v>0.2307966303941299</v>
      </c>
      <c r="S767" s="9">
        <f t="shared" si="92"/>
        <v>7.2512422304938651E-2</v>
      </c>
    </row>
    <row r="768" spans="1:19" ht="17" hidden="1" x14ac:dyDescent="0.3">
      <c r="A768">
        <v>792</v>
      </c>
      <c r="B768" t="s">
        <v>295</v>
      </c>
      <c r="C768" t="s">
        <v>5</v>
      </c>
      <c r="D768" s="1">
        <v>41943</v>
      </c>
      <c r="E768" s="3">
        <f t="shared" si="93"/>
        <v>2014</v>
      </c>
      <c r="F768" s="3">
        <f t="shared" si="94"/>
        <v>10</v>
      </c>
      <c r="G768" s="3">
        <f t="shared" si="95"/>
        <v>31</v>
      </c>
      <c r="H768" s="2">
        <v>56651000000</v>
      </c>
      <c r="I768" s="2">
        <v>45431000000</v>
      </c>
      <c r="J768" s="2">
        <v>5361000000</v>
      </c>
      <c r="K768" s="2">
        <v>1298000000</v>
      </c>
      <c r="L768" s="2">
        <v>129000000</v>
      </c>
      <c r="M768" t="s">
        <v>12</v>
      </c>
      <c r="N768" t="s">
        <v>13</v>
      </c>
      <c r="O768" s="6">
        <f t="shared" si="88"/>
        <v>6788000000</v>
      </c>
      <c r="P768" s="6">
        <f t="shared" si="89"/>
        <v>11220000000</v>
      </c>
      <c r="Q768" s="6">
        <f t="shared" si="90"/>
        <v>4432000000</v>
      </c>
      <c r="R768" s="9">
        <f t="shared" si="91"/>
        <v>0.19805475631498115</v>
      </c>
      <c r="S768" s="9">
        <f t="shared" si="92"/>
        <v>7.8233393938324125E-2</v>
      </c>
    </row>
    <row r="769" spans="1:19" ht="17" hidden="1" x14ac:dyDescent="0.3">
      <c r="A769">
        <v>793</v>
      </c>
      <c r="B769" t="s">
        <v>295</v>
      </c>
      <c r="C769" t="s">
        <v>6</v>
      </c>
      <c r="D769" s="1">
        <v>42308</v>
      </c>
      <c r="E769" s="3">
        <f t="shared" si="93"/>
        <v>2015</v>
      </c>
      <c r="F769" s="3">
        <f t="shared" si="94"/>
        <v>10</v>
      </c>
      <c r="G769" s="3">
        <f t="shared" si="95"/>
        <v>31</v>
      </c>
      <c r="H769" s="2">
        <v>51463000000</v>
      </c>
      <c r="I769" s="2">
        <v>41524000000</v>
      </c>
      <c r="J769" s="2">
        <v>4663000000</v>
      </c>
      <c r="K769" s="2">
        <v>1191000000</v>
      </c>
      <c r="L769" s="2">
        <v>102000000</v>
      </c>
      <c r="M769" t="s">
        <v>12</v>
      </c>
      <c r="N769" t="s">
        <v>13</v>
      </c>
      <c r="O769" s="6">
        <f t="shared" si="88"/>
        <v>5956000000</v>
      </c>
      <c r="P769" s="6">
        <f t="shared" si="89"/>
        <v>9939000000</v>
      </c>
      <c r="Q769" s="6">
        <f t="shared" si="90"/>
        <v>3983000000</v>
      </c>
      <c r="R769" s="9">
        <f t="shared" si="91"/>
        <v>0.19312904416765442</v>
      </c>
      <c r="S769" s="9">
        <f t="shared" si="92"/>
        <v>7.7395410294774883E-2</v>
      </c>
    </row>
    <row r="770" spans="1:19" ht="17" hidden="1" x14ac:dyDescent="0.3">
      <c r="A770">
        <v>794</v>
      </c>
      <c r="B770" t="s">
        <v>295</v>
      </c>
      <c r="C770" t="s">
        <v>7</v>
      </c>
      <c r="D770" s="1">
        <v>42674</v>
      </c>
      <c r="E770" s="3">
        <f t="shared" si="93"/>
        <v>2016</v>
      </c>
      <c r="F770" s="3">
        <f t="shared" si="94"/>
        <v>10</v>
      </c>
      <c r="G770" s="3">
        <f t="shared" si="95"/>
        <v>31</v>
      </c>
      <c r="H770" s="2">
        <v>48238000000</v>
      </c>
      <c r="I770" s="2">
        <v>39240000000</v>
      </c>
      <c r="J770" s="2">
        <v>4019000000</v>
      </c>
      <c r="K770" s="2">
        <v>1209000000</v>
      </c>
      <c r="L770" s="2">
        <v>16000000</v>
      </c>
      <c r="M770" t="s">
        <v>12</v>
      </c>
      <c r="N770" t="s">
        <v>13</v>
      </c>
      <c r="O770" s="6">
        <f t="shared" si="88"/>
        <v>5244000000</v>
      </c>
      <c r="P770" s="6">
        <f t="shared" si="89"/>
        <v>8998000000</v>
      </c>
      <c r="Q770" s="6">
        <f t="shared" si="90"/>
        <v>3754000000</v>
      </c>
      <c r="R770" s="9">
        <f t="shared" si="91"/>
        <v>0.18653343836809155</v>
      </c>
      <c r="S770" s="9">
        <f t="shared" si="92"/>
        <v>7.7822463617894605E-2</v>
      </c>
    </row>
    <row r="771" spans="1:19" ht="17" hidden="1" x14ac:dyDescent="0.3">
      <c r="A771">
        <v>795</v>
      </c>
      <c r="B771" t="s">
        <v>296</v>
      </c>
      <c r="C771" t="s">
        <v>2</v>
      </c>
      <c r="D771" s="1">
        <v>41394</v>
      </c>
      <c r="E771" s="3">
        <f t="shared" si="93"/>
        <v>2013</v>
      </c>
      <c r="F771" s="3">
        <f t="shared" si="94"/>
        <v>4</v>
      </c>
      <c r="G771" s="3">
        <f t="shared" si="95"/>
        <v>30</v>
      </c>
      <c r="H771" s="2">
        <v>2807114000</v>
      </c>
      <c r="I771" s="2">
        <v>1123773000</v>
      </c>
      <c r="J771" s="2">
        <v>828095000</v>
      </c>
      <c r="K771">
        <v>0</v>
      </c>
      <c r="L771" s="2">
        <v>92407000</v>
      </c>
      <c r="M771" t="s">
        <v>37</v>
      </c>
      <c r="N771" t="s">
        <v>90</v>
      </c>
      <c r="O771" s="6">
        <f t="shared" si="88"/>
        <v>920502000</v>
      </c>
      <c r="P771" s="6">
        <f t="shared" si="89"/>
        <v>1683341000</v>
      </c>
      <c r="Q771" s="6">
        <f t="shared" si="90"/>
        <v>762839000</v>
      </c>
      <c r="R771" s="9">
        <f t="shared" si="91"/>
        <v>0.59966962510250743</v>
      </c>
      <c r="S771" s="9">
        <f t="shared" si="92"/>
        <v>0.27175205566998706</v>
      </c>
    </row>
    <row r="772" spans="1:19" ht="17" hidden="1" x14ac:dyDescent="0.3">
      <c r="A772">
        <v>796</v>
      </c>
      <c r="B772" t="s">
        <v>296</v>
      </c>
      <c r="C772" t="s">
        <v>5</v>
      </c>
      <c r="D772" s="1">
        <v>41759</v>
      </c>
      <c r="E772" s="3">
        <f t="shared" si="93"/>
        <v>2014</v>
      </c>
      <c r="F772" s="3">
        <f t="shared" si="94"/>
        <v>4</v>
      </c>
      <c r="G772" s="3">
        <f t="shared" si="95"/>
        <v>30</v>
      </c>
      <c r="H772" s="2">
        <v>3024295000</v>
      </c>
      <c r="I772" s="2">
        <v>1179405000</v>
      </c>
      <c r="J772" s="2">
        <v>830789000</v>
      </c>
      <c r="K772">
        <v>0</v>
      </c>
      <c r="L772" s="2">
        <v>115604000</v>
      </c>
      <c r="M772" t="s">
        <v>37</v>
      </c>
      <c r="N772" t="s">
        <v>90</v>
      </c>
      <c r="O772" s="6">
        <f t="shared" ref="O772:O835" si="96">SUM(J772:L772)</f>
        <v>946393000</v>
      </c>
      <c r="P772" s="6">
        <f t="shared" ref="P772:P835" si="97">H772-I772</f>
        <v>1844890000</v>
      </c>
      <c r="Q772" s="6">
        <f t="shared" ref="Q772:Q835" si="98">P772-SUM(J772:L772)</f>
        <v>898497000</v>
      </c>
      <c r="R772" s="9">
        <f t="shared" ref="R772:R835" si="99">1-(I772/H772)</f>
        <v>0.61002316242297794</v>
      </c>
      <c r="S772" s="9">
        <f t="shared" ref="S772:S835" si="100">Q772/H772</f>
        <v>0.2970930415187672</v>
      </c>
    </row>
    <row r="773" spans="1:19" ht="17" hidden="1" x14ac:dyDescent="0.3">
      <c r="A773">
        <v>797</v>
      </c>
      <c r="B773" t="s">
        <v>296</v>
      </c>
      <c r="C773" t="s">
        <v>6</v>
      </c>
      <c r="D773" s="1">
        <v>42124</v>
      </c>
      <c r="E773" s="3">
        <f t="shared" ref="E773:E836" si="101">YEAR(D773)</f>
        <v>2015</v>
      </c>
      <c r="F773" s="3">
        <f t="shared" ref="F773:F836" si="102">MONTH(D773)</f>
        <v>4</v>
      </c>
      <c r="G773" s="3">
        <f t="shared" ref="G773:G836" si="103">DAY(D773)</f>
        <v>30</v>
      </c>
      <c r="H773" s="2">
        <v>3078658000</v>
      </c>
      <c r="I773" s="2">
        <v>1231104000</v>
      </c>
      <c r="J773" s="2">
        <v>818091000</v>
      </c>
      <c r="K773">
        <v>0</v>
      </c>
      <c r="L773" s="2">
        <v>159804000</v>
      </c>
      <c r="M773" t="s">
        <v>37</v>
      </c>
      <c r="N773" t="s">
        <v>90</v>
      </c>
      <c r="O773" s="6">
        <f t="shared" si="96"/>
        <v>977895000</v>
      </c>
      <c r="P773" s="6">
        <f t="shared" si="97"/>
        <v>1847554000</v>
      </c>
      <c r="Q773" s="6">
        <f t="shared" si="98"/>
        <v>869659000</v>
      </c>
      <c r="R773" s="9">
        <f t="shared" si="99"/>
        <v>0.60011667421324488</v>
      </c>
      <c r="S773" s="9">
        <f t="shared" si="100"/>
        <v>0.28247989870911289</v>
      </c>
    </row>
    <row r="774" spans="1:19" ht="17" hidden="1" x14ac:dyDescent="0.3">
      <c r="A774">
        <v>798</v>
      </c>
      <c r="B774" t="s">
        <v>296</v>
      </c>
      <c r="C774" t="s">
        <v>7</v>
      </c>
      <c r="D774" s="1">
        <v>42490</v>
      </c>
      <c r="E774" s="3">
        <f t="shared" si="101"/>
        <v>2016</v>
      </c>
      <c r="F774" s="3">
        <f t="shared" si="102"/>
        <v>4</v>
      </c>
      <c r="G774" s="3">
        <f t="shared" si="103"/>
        <v>30</v>
      </c>
      <c r="H774" s="2">
        <v>3038153000</v>
      </c>
      <c r="I774" s="2">
        <v>1250320000</v>
      </c>
      <c r="J774" s="2">
        <v>905648000</v>
      </c>
      <c r="K774">
        <v>0</v>
      </c>
      <c r="L774" s="2">
        <v>173598000</v>
      </c>
      <c r="M774" t="s">
        <v>37</v>
      </c>
      <c r="N774" t="s">
        <v>90</v>
      </c>
      <c r="O774" s="6">
        <f t="shared" si="96"/>
        <v>1079246000</v>
      </c>
      <c r="P774" s="6">
        <f t="shared" si="97"/>
        <v>1787833000</v>
      </c>
      <c r="Q774" s="6">
        <f t="shared" si="98"/>
        <v>708587000</v>
      </c>
      <c r="R774" s="9">
        <f t="shared" si="99"/>
        <v>0.58846048898788172</v>
      </c>
      <c r="S774" s="9">
        <f t="shared" si="100"/>
        <v>0.23322953123163975</v>
      </c>
    </row>
    <row r="775" spans="1:19" ht="17" hidden="1" x14ac:dyDescent="0.3">
      <c r="A775">
        <v>799</v>
      </c>
      <c r="B775" t="s">
        <v>297</v>
      </c>
      <c r="C775" t="s">
        <v>2</v>
      </c>
      <c r="D775" s="1">
        <v>41574</v>
      </c>
      <c r="E775" s="3">
        <f t="shared" si="101"/>
        <v>2013</v>
      </c>
      <c r="F775" s="3">
        <f t="shared" si="102"/>
        <v>10</v>
      </c>
      <c r="G775" s="3">
        <f t="shared" si="103"/>
        <v>27</v>
      </c>
      <c r="H775" s="2">
        <v>8751654000</v>
      </c>
      <c r="I775" s="2">
        <v>7338838000</v>
      </c>
      <c r="J775" s="2">
        <v>627340000</v>
      </c>
      <c r="K775">
        <v>0</v>
      </c>
      <c r="L775">
        <v>0</v>
      </c>
      <c r="M775" t="s">
        <v>26</v>
      </c>
      <c r="N775" t="s">
        <v>114</v>
      </c>
      <c r="O775" s="6">
        <f t="shared" si="96"/>
        <v>627340000</v>
      </c>
      <c r="P775" s="6">
        <f t="shared" si="97"/>
        <v>1412816000</v>
      </c>
      <c r="Q775" s="6">
        <f t="shared" si="98"/>
        <v>785476000</v>
      </c>
      <c r="R775" s="9">
        <f t="shared" si="99"/>
        <v>0.16143417004374261</v>
      </c>
      <c r="S775" s="9">
        <f t="shared" si="100"/>
        <v>8.9751720074856711E-2</v>
      </c>
    </row>
    <row r="776" spans="1:19" ht="17" hidden="1" x14ac:dyDescent="0.3">
      <c r="A776">
        <v>800</v>
      </c>
      <c r="B776" t="s">
        <v>297</v>
      </c>
      <c r="C776" t="s">
        <v>5</v>
      </c>
      <c r="D776" s="1">
        <v>41938</v>
      </c>
      <c r="E776" s="3">
        <f t="shared" si="101"/>
        <v>2014</v>
      </c>
      <c r="F776" s="3">
        <f t="shared" si="102"/>
        <v>10</v>
      </c>
      <c r="G776" s="3">
        <f t="shared" si="103"/>
        <v>26</v>
      </c>
      <c r="H776" s="2">
        <v>9316256000</v>
      </c>
      <c r="I776" s="2">
        <v>7751273000</v>
      </c>
      <c r="J776" s="2">
        <v>650948000</v>
      </c>
      <c r="K776">
        <v>0</v>
      </c>
      <c r="L776">
        <v>0</v>
      </c>
      <c r="M776" t="s">
        <v>26</v>
      </c>
      <c r="N776" t="s">
        <v>114</v>
      </c>
      <c r="O776" s="6">
        <f t="shared" si="96"/>
        <v>650948000</v>
      </c>
      <c r="P776" s="6">
        <f t="shared" si="97"/>
        <v>1564983000</v>
      </c>
      <c r="Q776" s="6">
        <f t="shared" si="98"/>
        <v>914035000</v>
      </c>
      <c r="R776" s="9">
        <f t="shared" si="99"/>
        <v>0.1679841129312033</v>
      </c>
      <c r="S776" s="9">
        <f t="shared" si="100"/>
        <v>9.8111838060267992E-2</v>
      </c>
    </row>
    <row r="777" spans="1:19" ht="17" hidden="1" x14ac:dyDescent="0.3">
      <c r="A777">
        <v>801</v>
      </c>
      <c r="B777" t="s">
        <v>297</v>
      </c>
      <c r="C777" t="s">
        <v>6</v>
      </c>
      <c r="D777" s="1">
        <v>42308</v>
      </c>
      <c r="E777" s="3">
        <f t="shared" si="101"/>
        <v>2015</v>
      </c>
      <c r="F777" s="3">
        <f t="shared" si="102"/>
        <v>10</v>
      </c>
      <c r="G777" s="3">
        <f t="shared" si="103"/>
        <v>31</v>
      </c>
      <c r="H777" s="2">
        <v>9263863000</v>
      </c>
      <c r="I777" s="2">
        <v>7455282000</v>
      </c>
      <c r="J777" s="2">
        <v>743611000</v>
      </c>
      <c r="K777">
        <v>0</v>
      </c>
      <c r="L777">
        <v>0</v>
      </c>
      <c r="M777" t="s">
        <v>26</v>
      </c>
      <c r="N777" t="s">
        <v>114</v>
      </c>
      <c r="O777" s="6">
        <f t="shared" si="96"/>
        <v>743611000</v>
      </c>
      <c r="P777" s="6">
        <f t="shared" si="97"/>
        <v>1808581000</v>
      </c>
      <c r="Q777" s="6">
        <f t="shared" si="98"/>
        <v>1064970000</v>
      </c>
      <c r="R777" s="9">
        <f t="shared" si="99"/>
        <v>0.19522967902267119</v>
      </c>
      <c r="S777" s="9">
        <f t="shared" si="100"/>
        <v>0.11495960162623303</v>
      </c>
    </row>
    <row r="778" spans="1:19" ht="17" hidden="1" x14ac:dyDescent="0.3">
      <c r="A778">
        <v>802</v>
      </c>
      <c r="B778" t="s">
        <v>297</v>
      </c>
      <c r="C778" t="s">
        <v>7</v>
      </c>
      <c r="D778" s="1">
        <v>42673</v>
      </c>
      <c r="E778" s="3">
        <f t="shared" si="101"/>
        <v>2016</v>
      </c>
      <c r="F778" s="3">
        <f t="shared" si="102"/>
        <v>10</v>
      </c>
      <c r="G778" s="3">
        <f t="shared" si="103"/>
        <v>30</v>
      </c>
      <c r="H778" s="2">
        <v>9523224000</v>
      </c>
      <c r="I778" s="2">
        <v>7365049000</v>
      </c>
      <c r="J778" s="2">
        <v>871974000</v>
      </c>
      <c r="K778">
        <v>0</v>
      </c>
      <c r="L778">
        <v>0</v>
      </c>
      <c r="M778" t="s">
        <v>26</v>
      </c>
      <c r="N778" t="s">
        <v>114</v>
      </c>
      <c r="O778" s="6">
        <f t="shared" si="96"/>
        <v>871974000</v>
      </c>
      <c r="P778" s="6">
        <f t="shared" si="97"/>
        <v>2158175000</v>
      </c>
      <c r="Q778" s="6">
        <f t="shared" si="98"/>
        <v>1286201000</v>
      </c>
      <c r="R778" s="9">
        <f t="shared" si="99"/>
        <v>0.22662230773947978</v>
      </c>
      <c r="S778" s="9">
        <f t="shared" si="100"/>
        <v>0.13505940845243167</v>
      </c>
    </row>
    <row r="779" spans="1:19" ht="17" hidden="1" x14ac:dyDescent="0.3">
      <c r="A779">
        <v>803</v>
      </c>
      <c r="B779" t="s">
        <v>298</v>
      </c>
      <c r="C779" t="s">
        <v>2</v>
      </c>
      <c r="D779" s="1">
        <v>41453</v>
      </c>
      <c r="E779" s="3">
        <f t="shared" si="101"/>
        <v>2013</v>
      </c>
      <c r="F779" s="3">
        <f t="shared" si="102"/>
        <v>6</v>
      </c>
      <c r="G779" s="3">
        <f t="shared" si="103"/>
        <v>28</v>
      </c>
      <c r="H779" s="2">
        <v>5112000000</v>
      </c>
      <c r="I779" s="2">
        <v>3385000000</v>
      </c>
      <c r="J779" s="2">
        <v>914000000</v>
      </c>
      <c r="K779">
        <v>0</v>
      </c>
      <c r="L779">
        <v>0</v>
      </c>
      <c r="M779" t="s">
        <v>12</v>
      </c>
      <c r="N779" t="s">
        <v>299</v>
      </c>
      <c r="O779" s="6">
        <f t="shared" si="96"/>
        <v>914000000</v>
      </c>
      <c r="P779" s="6">
        <f t="shared" si="97"/>
        <v>1727000000</v>
      </c>
      <c r="Q779" s="6">
        <f t="shared" si="98"/>
        <v>813000000</v>
      </c>
      <c r="R779" s="9">
        <f t="shared" si="99"/>
        <v>0.33783255086071984</v>
      </c>
      <c r="S779" s="9">
        <f t="shared" si="100"/>
        <v>0.159037558685446</v>
      </c>
    </row>
    <row r="780" spans="1:19" ht="17" hidden="1" x14ac:dyDescent="0.3">
      <c r="A780">
        <v>804</v>
      </c>
      <c r="B780" t="s">
        <v>298</v>
      </c>
      <c r="C780" t="s">
        <v>5</v>
      </c>
      <c r="D780" s="1">
        <v>41817</v>
      </c>
      <c r="E780" s="3">
        <f t="shared" si="101"/>
        <v>2014</v>
      </c>
      <c r="F780" s="3">
        <f t="shared" si="102"/>
        <v>6</v>
      </c>
      <c r="G780" s="3">
        <f t="shared" si="103"/>
        <v>27</v>
      </c>
      <c r="H780" s="2">
        <v>5012000000</v>
      </c>
      <c r="I780" s="2">
        <v>3310000000</v>
      </c>
      <c r="J780" s="2">
        <v>820000000</v>
      </c>
      <c r="K780">
        <v>0</v>
      </c>
      <c r="L780">
        <v>0</v>
      </c>
      <c r="M780" t="s">
        <v>12</v>
      </c>
      <c r="N780" t="s">
        <v>299</v>
      </c>
      <c r="O780" s="6">
        <f t="shared" si="96"/>
        <v>820000000</v>
      </c>
      <c r="P780" s="6">
        <f t="shared" si="97"/>
        <v>1702000000</v>
      </c>
      <c r="Q780" s="6">
        <f t="shared" si="98"/>
        <v>882000000</v>
      </c>
      <c r="R780" s="9">
        <f t="shared" si="99"/>
        <v>0.33958499600957703</v>
      </c>
      <c r="S780" s="9">
        <f t="shared" si="100"/>
        <v>0.17597765363128492</v>
      </c>
    </row>
    <row r="781" spans="1:19" ht="17" hidden="1" x14ac:dyDescent="0.3">
      <c r="A781">
        <v>805</v>
      </c>
      <c r="B781" t="s">
        <v>298</v>
      </c>
      <c r="C781" t="s">
        <v>6</v>
      </c>
      <c r="D781" s="1">
        <v>42188</v>
      </c>
      <c r="E781" s="3">
        <f t="shared" si="101"/>
        <v>2015</v>
      </c>
      <c r="F781" s="3">
        <f t="shared" si="102"/>
        <v>7</v>
      </c>
      <c r="G781" s="3">
        <f t="shared" si="103"/>
        <v>3</v>
      </c>
      <c r="H781" s="2">
        <v>5083000000</v>
      </c>
      <c r="I781" s="2">
        <v>3348000000</v>
      </c>
      <c r="J781" s="2">
        <v>976000000</v>
      </c>
      <c r="K781">
        <v>0</v>
      </c>
      <c r="L781">
        <v>0</v>
      </c>
      <c r="M781" t="s">
        <v>12</v>
      </c>
      <c r="N781" t="s">
        <v>299</v>
      </c>
      <c r="O781" s="6">
        <f t="shared" si="96"/>
        <v>976000000</v>
      </c>
      <c r="P781" s="6">
        <f t="shared" si="97"/>
        <v>1735000000</v>
      </c>
      <c r="Q781" s="6">
        <f t="shared" si="98"/>
        <v>759000000</v>
      </c>
      <c r="R781" s="9">
        <f t="shared" si="99"/>
        <v>0.34133385795789883</v>
      </c>
      <c r="S781" s="9">
        <f t="shared" si="100"/>
        <v>0.14932126696832579</v>
      </c>
    </row>
    <row r="782" spans="1:19" ht="17" hidden="1" x14ac:dyDescent="0.3">
      <c r="A782">
        <v>806</v>
      </c>
      <c r="B782" t="s">
        <v>298</v>
      </c>
      <c r="C782" t="s">
        <v>7</v>
      </c>
      <c r="D782" s="1">
        <v>42552</v>
      </c>
      <c r="E782" s="3">
        <f t="shared" si="101"/>
        <v>2016</v>
      </c>
      <c r="F782" s="3">
        <f t="shared" si="102"/>
        <v>7</v>
      </c>
      <c r="G782" s="3">
        <f t="shared" si="103"/>
        <v>1</v>
      </c>
      <c r="H782" s="2">
        <v>7467000000</v>
      </c>
      <c r="I782" s="2">
        <v>5132000000</v>
      </c>
      <c r="J782" s="2">
        <v>1186000000</v>
      </c>
      <c r="K782">
        <v>0</v>
      </c>
      <c r="L782">
        <v>0</v>
      </c>
      <c r="M782" t="s">
        <v>12</v>
      </c>
      <c r="N782" t="s">
        <v>299</v>
      </c>
      <c r="O782" s="6">
        <f t="shared" si="96"/>
        <v>1186000000</v>
      </c>
      <c r="P782" s="6">
        <f t="shared" si="97"/>
        <v>2335000000</v>
      </c>
      <c r="Q782" s="6">
        <f t="shared" si="98"/>
        <v>1149000000</v>
      </c>
      <c r="R782" s="9">
        <f t="shared" si="99"/>
        <v>0.31270925405115846</v>
      </c>
      <c r="S782" s="9">
        <f t="shared" si="100"/>
        <v>0.1538770590598634</v>
      </c>
    </row>
    <row r="783" spans="1:19" ht="17" hidden="1" x14ac:dyDescent="0.3">
      <c r="A783">
        <v>807</v>
      </c>
      <c r="B783" t="s">
        <v>300</v>
      </c>
      <c r="C783" t="s">
        <v>2</v>
      </c>
      <c r="D783" s="1">
        <v>41272</v>
      </c>
      <c r="E783" s="3">
        <f t="shared" si="101"/>
        <v>2012</v>
      </c>
      <c r="F783" s="3">
        <f t="shared" si="102"/>
        <v>12</v>
      </c>
      <c r="G783" s="3">
        <f t="shared" si="103"/>
        <v>29</v>
      </c>
      <c r="H783" s="2">
        <v>8939967000</v>
      </c>
      <c r="I783" s="2">
        <v>6432454000</v>
      </c>
      <c r="J783" s="2">
        <v>1873360000</v>
      </c>
      <c r="K783">
        <v>0</v>
      </c>
      <c r="L783">
        <v>0</v>
      </c>
      <c r="M783" t="s">
        <v>15</v>
      </c>
      <c r="N783" t="s">
        <v>18</v>
      </c>
      <c r="O783" s="6">
        <f t="shared" si="96"/>
        <v>1873360000</v>
      </c>
      <c r="P783" s="6">
        <f t="shared" si="97"/>
        <v>2507513000</v>
      </c>
      <c r="Q783" s="6">
        <f t="shared" si="98"/>
        <v>634153000</v>
      </c>
      <c r="R783" s="9">
        <f t="shared" si="99"/>
        <v>0.28048347382042904</v>
      </c>
      <c r="S783" s="9">
        <f t="shared" si="100"/>
        <v>7.0934601883877194E-2</v>
      </c>
    </row>
    <row r="784" spans="1:19" ht="17" hidden="1" x14ac:dyDescent="0.3">
      <c r="A784">
        <v>808</v>
      </c>
      <c r="B784" t="s">
        <v>300</v>
      </c>
      <c r="C784" t="s">
        <v>5</v>
      </c>
      <c r="D784" s="1">
        <v>41636</v>
      </c>
      <c r="E784" s="3">
        <f t="shared" si="101"/>
        <v>2013</v>
      </c>
      <c r="F784" s="3">
        <f t="shared" si="102"/>
        <v>12</v>
      </c>
      <c r="G784" s="3">
        <f t="shared" si="103"/>
        <v>28</v>
      </c>
      <c r="H784" s="2">
        <v>9560647000</v>
      </c>
      <c r="I784" s="2">
        <v>6904633000</v>
      </c>
      <c r="J784" s="2">
        <v>1978960000</v>
      </c>
      <c r="K784">
        <v>0</v>
      </c>
      <c r="L784">
        <v>0</v>
      </c>
      <c r="M784" t="s">
        <v>15</v>
      </c>
      <c r="N784" t="s">
        <v>18</v>
      </c>
      <c r="O784" s="6">
        <f t="shared" si="96"/>
        <v>1978960000</v>
      </c>
      <c r="P784" s="6">
        <f t="shared" si="97"/>
        <v>2656014000</v>
      </c>
      <c r="Q784" s="6">
        <f t="shared" si="98"/>
        <v>677054000</v>
      </c>
      <c r="R784" s="9">
        <f t="shared" si="99"/>
        <v>0.27780693084892683</v>
      </c>
      <c r="S784" s="9">
        <f t="shared" si="100"/>
        <v>7.0816755393228098E-2</v>
      </c>
    </row>
    <row r="785" spans="1:19" ht="17" hidden="1" x14ac:dyDescent="0.3">
      <c r="A785">
        <v>809</v>
      </c>
      <c r="B785" t="s">
        <v>300</v>
      </c>
      <c r="C785" t="s">
        <v>6</v>
      </c>
      <c r="D785" s="1">
        <v>42000</v>
      </c>
      <c r="E785" s="3">
        <f t="shared" si="101"/>
        <v>2014</v>
      </c>
      <c r="F785" s="3">
        <f t="shared" si="102"/>
        <v>12</v>
      </c>
      <c r="G785" s="3">
        <f t="shared" si="103"/>
        <v>27</v>
      </c>
      <c r="H785" s="2">
        <v>10371390000</v>
      </c>
      <c r="I785" s="2">
        <v>7460075000</v>
      </c>
      <c r="J785" s="2">
        <v>2196173000</v>
      </c>
      <c r="K785">
        <v>0</v>
      </c>
      <c r="L785">
        <v>0</v>
      </c>
      <c r="M785" t="s">
        <v>15</v>
      </c>
      <c r="N785" t="s">
        <v>18</v>
      </c>
      <c r="O785" s="6">
        <f t="shared" si="96"/>
        <v>2196173000</v>
      </c>
      <c r="P785" s="6">
        <f t="shared" si="97"/>
        <v>2911315000</v>
      </c>
      <c r="Q785" s="6">
        <f t="shared" si="98"/>
        <v>715142000</v>
      </c>
      <c r="R785" s="9">
        <f t="shared" si="99"/>
        <v>0.28070634697952734</v>
      </c>
      <c r="S785" s="9">
        <f t="shared" si="100"/>
        <v>6.8953341837497198E-2</v>
      </c>
    </row>
    <row r="786" spans="1:19" ht="17" hidden="1" x14ac:dyDescent="0.3">
      <c r="A786">
        <v>810</v>
      </c>
      <c r="B786" t="s">
        <v>300</v>
      </c>
      <c r="C786" t="s">
        <v>7</v>
      </c>
      <c r="D786" s="1">
        <v>42364</v>
      </c>
      <c r="E786" s="3">
        <f t="shared" si="101"/>
        <v>2015</v>
      </c>
      <c r="F786" s="3">
        <f t="shared" si="102"/>
        <v>12</v>
      </c>
      <c r="G786" s="3">
        <f t="shared" si="103"/>
        <v>26</v>
      </c>
      <c r="H786" s="2">
        <v>10629719000</v>
      </c>
      <c r="I786" s="2">
        <v>7617460000</v>
      </c>
      <c r="J786" s="2">
        <v>2243356000</v>
      </c>
      <c r="K786">
        <v>0</v>
      </c>
      <c r="L786">
        <v>0</v>
      </c>
      <c r="M786" t="s">
        <v>15</v>
      </c>
      <c r="N786" t="s">
        <v>18</v>
      </c>
      <c r="O786" s="6">
        <f t="shared" si="96"/>
        <v>2243356000</v>
      </c>
      <c r="P786" s="6">
        <f t="shared" si="97"/>
        <v>3012259000</v>
      </c>
      <c r="Q786" s="6">
        <f t="shared" si="98"/>
        <v>768903000</v>
      </c>
      <c r="R786" s="9">
        <f t="shared" si="99"/>
        <v>0.28338086829952891</v>
      </c>
      <c r="S786" s="9">
        <f t="shared" si="100"/>
        <v>7.2335214129366915E-2</v>
      </c>
    </row>
    <row r="787" spans="1:19" ht="17" hidden="1" x14ac:dyDescent="0.3">
      <c r="A787">
        <v>811</v>
      </c>
      <c r="B787" t="s">
        <v>301</v>
      </c>
      <c r="C787" t="s">
        <v>2</v>
      </c>
      <c r="D787" s="1">
        <v>41274</v>
      </c>
      <c r="E787" s="3">
        <f t="shared" si="101"/>
        <v>2012</v>
      </c>
      <c r="F787" s="3">
        <f t="shared" si="102"/>
        <v>12</v>
      </c>
      <c r="G787" s="3">
        <f t="shared" si="103"/>
        <v>31</v>
      </c>
      <c r="H787" s="2">
        <v>5059000000</v>
      </c>
      <c r="I787" s="2">
        <v>1885000000</v>
      </c>
      <c r="J787" s="2">
        <v>2101000000</v>
      </c>
      <c r="K787">
        <v>0</v>
      </c>
      <c r="L787" s="2">
        <v>722000000</v>
      </c>
      <c r="M787" t="s">
        <v>42</v>
      </c>
      <c r="N787" t="s">
        <v>43</v>
      </c>
      <c r="O787" s="6">
        <f t="shared" si="96"/>
        <v>2823000000</v>
      </c>
      <c r="P787" s="6">
        <f t="shared" si="97"/>
        <v>3174000000</v>
      </c>
      <c r="Q787" s="6">
        <f t="shared" si="98"/>
        <v>351000000</v>
      </c>
      <c r="R787" s="9">
        <f t="shared" si="99"/>
        <v>0.62739671871911451</v>
      </c>
      <c r="S787" s="9">
        <f t="shared" si="100"/>
        <v>6.938130065230283E-2</v>
      </c>
    </row>
    <row r="788" spans="1:19" ht="17" hidden="1" x14ac:dyDescent="0.3">
      <c r="A788">
        <v>812</v>
      </c>
      <c r="B788" t="s">
        <v>301</v>
      </c>
      <c r="C788" t="s">
        <v>5</v>
      </c>
      <c r="D788" s="1">
        <v>41639</v>
      </c>
      <c r="E788" s="3">
        <f t="shared" si="101"/>
        <v>2013</v>
      </c>
      <c r="F788" s="3">
        <f t="shared" si="102"/>
        <v>12</v>
      </c>
      <c r="G788" s="3">
        <f t="shared" si="103"/>
        <v>31</v>
      </c>
      <c r="H788" s="2">
        <v>5166000000</v>
      </c>
      <c r="I788" s="2">
        <v>1989000000</v>
      </c>
      <c r="J788" s="2">
        <v>1968000000</v>
      </c>
      <c r="K788">
        <v>0</v>
      </c>
      <c r="L788" s="2">
        <v>697000000</v>
      </c>
      <c r="M788" t="s">
        <v>42</v>
      </c>
      <c r="N788" t="s">
        <v>43</v>
      </c>
      <c r="O788" s="6">
        <f t="shared" si="96"/>
        <v>2665000000</v>
      </c>
      <c r="P788" s="6">
        <f t="shared" si="97"/>
        <v>3177000000</v>
      </c>
      <c r="Q788" s="6">
        <f t="shared" si="98"/>
        <v>512000000</v>
      </c>
      <c r="R788" s="9">
        <f t="shared" si="99"/>
        <v>0.61498257839721249</v>
      </c>
      <c r="S788" s="9">
        <f t="shared" si="100"/>
        <v>9.910956252419667E-2</v>
      </c>
    </row>
    <row r="789" spans="1:19" ht="17" hidden="1" x14ac:dyDescent="0.3">
      <c r="A789">
        <v>813</v>
      </c>
      <c r="B789" t="s">
        <v>301</v>
      </c>
      <c r="C789" t="s">
        <v>6</v>
      </c>
      <c r="D789" s="1">
        <v>42004</v>
      </c>
      <c r="E789" s="3">
        <f t="shared" si="101"/>
        <v>2014</v>
      </c>
      <c r="F789" s="3">
        <f t="shared" si="102"/>
        <v>12</v>
      </c>
      <c r="G789" s="3">
        <f t="shared" si="103"/>
        <v>31</v>
      </c>
      <c r="H789" s="2">
        <v>5354000000</v>
      </c>
      <c r="I789" s="2">
        <v>2033000000</v>
      </c>
      <c r="J789" s="2">
        <v>1920000000</v>
      </c>
      <c r="K789">
        <v>0</v>
      </c>
      <c r="L789" s="2">
        <v>701000000</v>
      </c>
      <c r="M789" t="s">
        <v>42</v>
      </c>
      <c r="N789" t="s">
        <v>43</v>
      </c>
      <c r="O789" s="6">
        <f t="shared" si="96"/>
        <v>2621000000</v>
      </c>
      <c r="P789" s="6">
        <f t="shared" si="97"/>
        <v>3321000000</v>
      </c>
      <c r="Q789" s="6">
        <f t="shared" si="98"/>
        <v>700000000</v>
      </c>
      <c r="R789" s="9">
        <f t="shared" si="99"/>
        <v>0.62028389988793431</v>
      </c>
      <c r="S789" s="9">
        <f t="shared" si="100"/>
        <v>0.13074336944340681</v>
      </c>
    </row>
    <row r="790" spans="1:19" ht="17" hidden="1" x14ac:dyDescent="0.3">
      <c r="A790">
        <v>814</v>
      </c>
      <c r="B790" t="s">
        <v>301</v>
      </c>
      <c r="C790" t="s">
        <v>7</v>
      </c>
      <c r="D790" s="1">
        <v>42369</v>
      </c>
      <c r="E790" s="3">
        <f t="shared" si="101"/>
        <v>2015</v>
      </c>
      <c r="F790" s="3">
        <f t="shared" si="102"/>
        <v>12</v>
      </c>
      <c r="G790" s="3">
        <f t="shared" si="103"/>
        <v>31</v>
      </c>
      <c r="H790" s="2">
        <v>5387000000</v>
      </c>
      <c r="I790" s="2">
        <v>2012000000</v>
      </c>
      <c r="J790" s="2">
        <v>2011000000</v>
      </c>
      <c r="K790">
        <v>0</v>
      </c>
      <c r="L790" s="2">
        <v>716000000</v>
      </c>
      <c r="M790" t="s">
        <v>42</v>
      </c>
      <c r="N790" t="s">
        <v>43</v>
      </c>
      <c r="O790" s="6">
        <f t="shared" si="96"/>
        <v>2727000000</v>
      </c>
      <c r="P790" s="6">
        <f t="shared" si="97"/>
        <v>3375000000</v>
      </c>
      <c r="Q790" s="6">
        <f t="shared" si="98"/>
        <v>648000000</v>
      </c>
      <c r="R790" s="9">
        <f t="shared" si="99"/>
        <v>0.62650826062743636</v>
      </c>
      <c r="S790" s="9">
        <f t="shared" si="100"/>
        <v>0.1202895860404678</v>
      </c>
    </row>
    <row r="791" spans="1:19" ht="17" hidden="1" x14ac:dyDescent="0.3">
      <c r="A791">
        <v>815</v>
      </c>
      <c r="B791" t="s">
        <v>302</v>
      </c>
      <c r="C791" t="s">
        <v>2</v>
      </c>
      <c r="D791" s="1">
        <v>41274</v>
      </c>
      <c r="E791" s="3">
        <f t="shared" si="101"/>
        <v>2012</v>
      </c>
      <c r="F791" s="3">
        <f t="shared" si="102"/>
        <v>12</v>
      </c>
      <c r="G791" s="3">
        <f t="shared" si="103"/>
        <v>31</v>
      </c>
      <c r="H791" s="2">
        <v>6644252000</v>
      </c>
      <c r="I791" s="2">
        <v>3784370000</v>
      </c>
      <c r="J791" s="2">
        <v>1703796000</v>
      </c>
      <c r="K791">
        <v>0</v>
      </c>
      <c r="L791">
        <v>0</v>
      </c>
      <c r="M791" t="s">
        <v>26</v>
      </c>
      <c r="N791" t="s">
        <v>114</v>
      </c>
      <c r="O791" s="6">
        <f t="shared" si="96"/>
        <v>1703796000</v>
      </c>
      <c r="P791" s="6">
        <f t="shared" si="97"/>
        <v>2859882000</v>
      </c>
      <c r="Q791" s="6">
        <f t="shared" si="98"/>
        <v>1156086000</v>
      </c>
      <c r="R791" s="9">
        <f t="shared" si="99"/>
        <v>0.43042949003138353</v>
      </c>
      <c r="S791" s="9">
        <f t="shared" si="100"/>
        <v>0.17399791579247748</v>
      </c>
    </row>
    <row r="792" spans="1:19" ht="17" hidden="1" x14ac:dyDescent="0.3">
      <c r="A792">
        <v>816</v>
      </c>
      <c r="B792" t="s">
        <v>302</v>
      </c>
      <c r="C792" t="s">
        <v>5</v>
      </c>
      <c r="D792" s="1">
        <v>41639</v>
      </c>
      <c r="E792" s="3">
        <f t="shared" si="101"/>
        <v>2013</v>
      </c>
      <c r="F792" s="3">
        <f t="shared" si="102"/>
        <v>12</v>
      </c>
      <c r="G792" s="3">
        <f t="shared" si="103"/>
        <v>31</v>
      </c>
      <c r="H792" s="2">
        <v>7146079000</v>
      </c>
      <c r="I792" s="2">
        <v>3865231000</v>
      </c>
      <c r="J792" s="2">
        <v>1924132000</v>
      </c>
      <c r="K792">
        <v>0</v>
      </c>
      <c r="L792">
        <v>0</v>
      </c>
      <c r="M792" t="s">
        <v>26</v>
      </c>
      <c r="N792" t="s">
        <v>114</v>
      </c>
      <c r="O792" s="6">
        <f t="shared" si="96"/>
        <v>1924132000</v>
      </c>
      <c r="P792" s="6">
        <f t="shared" si="97"/>
        <v>3280848000</v>
      </c>
      <c r="Q792" s="6">
        <f t="shared" si="98"/>
        <v>1356716000</v>
      </c>
      <c r="R792" s="9">
        <f t="shared" si="99"/>
        <v>0.45911163310677083</v>
      </c>
      <c r="S792" s="9">
        <f t="shared" si="100"/>
        <v>0.18985460418223757</v>
      </c>
    </row>
    <row r="793" spans="1:19" ht="17" hidden="1" x14ac:dyDescent="0.3">
      <c r="A793">
        <v>817</v>
      </c>
      <c r="B793" t="s">
        <v>302</v>
      </c>
      <c r="C793" t="s">
        <v>6</v>
      </c>
      <c r="D793" s="1">
        <v>42004</v>
      </c>
      <c r="E793" s="3">
        <f t="shared" si="101"/>
        <v>2014</v>
      </c>
      <c r="F793" s="3">
        <f t="shared" si="102"/>
        <v>12</v>
      </c>
      <c r="G793" s="3">
        <f t="shared" si="103"/>
        <v>31</v>
      </c>
      <c r="H793" s="2">
        <v>7421768000</v>
      </c>
      <c r="I793" s="2">
        <v>4085602000</v>
      </c>
      <c r="J793" s="2">
        <v>1898284000</v>
      </c>
      <c r="K793">
        <v>0</v>
      </c>
      <c r="L793">
        <v>0</v>
      </c>
      <c r="M793" t="s">
        <v>26</v>
      </c>
      <c r="N793" t="s">
        <v>114</v>
      </c>
      <c r="O793" s="6">
        <f t="shared" si="96"/>
        <v>1898284000</v>
      </c>
      <c r="P793" s="6">
        <f t="shared" si="97"/>
        <v>3336166000</v>
      </c>
      <c r="Q793" s="6">
        <f t="shared" si="98"/>
        <v>1437882000</v>
      </c>
      <c r="R793" s="9">
        <f t="shared" si="99"/>
        <v>0.44951095210736847</v>
      </c>
      <c r="S793" s="9">
        <f t="shared" si="100"/>
        <v>0.19373847309697637</v>
      </c>
    </row>
    <row r="794" spans="1:19" ht="17" hidden="1" x14ac:dyDescent="0.3">
      <c r="A794">
        <v>818</v>
      </c>
      <c r="B794" t="s">
        <v>302</v>
      </c>
      <c r="C794" t="s">
        <v>7</v>
      </c>
      <c r="D794" s="1">
        <v>42369</v>
      </c>
      <c r="E794" s="3">
        <f t="shared" si="101"/>
        <v>2015</v>
      </c>
      <c r="F794" s="3">
        <f t="shared" si="102"/>
        <v>12</v>
      </c>
      <c r="G794" s="3">
        <f t="shared" si="103"/>
        <v>31</v>
      </c>
      <c r="H794" s="2">
        <v>7386626000</v>
      </c>
      <c r="I794" s="2">
        <v>4003951000</v>
      </c>
      <c r="J794" s="2">
        <v>1969308000</v>
      </c>
      <c r="K794">
        <v>0</v>
      </c>
      <c r="L794">
        <v>0</v>
      </c>
      <c r="M794" t="s">
        <v>26</v>
      </c>
      <c r="N794" t="s">
        <v>114</v>
      </c>
      <c r="O794" s="6">
        <f t="shared" si="96"/>
        <v>1969308000</v>
      </c>
      <c r="P794" s="6">
        <f t="shared" si="97"/>
        <v>3382675000</v>
      </c>
      <c r="Q794" s="6">
        <f t="shared" si="98"/>
        <v>1413367000</v>
      </c>
      <c r="R794" s="9">
        <f t="shared" si="99"/>
        <v>0.45794588760822597</v>
      </c>
      <c r="S794" s="9">
        <f t="shared" si="100"/>
        <v>0.19134135124751139</v>
      </c>
    </row>
    <row r="795" spans="1:19" ht="17" hidden="1" x14ac:dyDescent="0.3">
      <c r="A795">
        <v>819</v>
      </c>
      <c r="B795" t="s">
        <v>303</v>
      </c>
      <c r="C795" t="s">
        <v>2</v>
      </c>
      <c r="D795" s="1">
        <v>41639</v>
      </c>
      <c r="E795" s="3">
        <f t="shared" si="101"/>
        <v>2013</v>
      </c>
      <c r="F795" s="3">
        <f t="shared" si="102"/>
        <v>12</v>
      </c>
      <c r="G795" s="3">
        <f t="shared" si="103"/>
        <v>31</v>
      </c>
      <c r="H795" s="2">
        <v>41313000000</v>
      </c>
      <c r="I795" s="2">
        <v>32564000000</v>
      </c>
      <c r="J795">
        <v>0</v>
      </c>
      <c r="K795">
        <v>0</v>
      </c>
      <c r="L795" s="2">
        <v>6688000000</v>
      </c>
      <c r="M795" t="s">
        <v>15</v>
      </c>
      <c r="N795" t="s">
        <v>71</v>
      </c>
      <c r="O795" s="6">
        <f t="shared" si="96"/>
        <v>6688000000</v>
      </c>
      <c r="P795" s="6">
        <f t="shared" si="97"/>
        <v>8749000000</v>
      </c>
      <c r="Q795" s="6">
        <f t="shared" si="98"/>
        <v>2061000000</v>
      </c>
      <c r="R795" s="9">
        <f t="shared" si="99"/>
        <v>0.21177353375450825</v>
      </c>
      <c r="S795" s="9">
        <f t="shared" si="100"/>
        <v>4.9887444630019609E-2</v>
      </c>
    </row>
    <row r="796" spans="1:19" ht="17" hidden="1" x14ac:dyDescent="0.3">
      <c r="A796">
        <v>820</v>
      </c>
      <c r="B796" t="s">
        <v>303</v>
      </c>
      <c r="C796" t="s">
        <v>5</v>
      </c>
      <c r="D796" s="1">
        <v>42004</v>
      </c>
      <c r="E796" s="3">
        <f t="shared" si="101"/>
        <v>2014</v>
      </c>
      <c r="F796" s="3">
        <f t="shared" si="102"/>
        <v>12</v>
      </c>
      <c r="G796" s="3">
        <f t="shared" si="103"/>
        <v>31</v>
      </c>
      <c r="H796" s="2">
        <v>48500000000</v>
      </c>
      <c r="I796" s="2">
        <v>38166000000</v>
      </c>
      <c r="J796">
        <v>0</v>
      </c>
      <c r="K796">
        <v>0</v>
      </c>
      <c r="L796" s="2">
        <v>7972000000</v>
      </c>
      <c r="M796" t="s">
        <v>15</v>
      </c>
      <c r="N796" t="s">
        <v>71</v>
      </c>
      <c r="O796" s="6">
        <f t="shared" si="96"/>
        <v>7972000000</v>
      </c>
      <c r="P796" s="6">
        <f t="shared" si="97"/>
        <v>10334000000</v>
      </c>
      <c r="Q796" s="6">
        <f t="shared" si="98"/>
        <v>2362000000</v>
      </c>
      <c r="R796" s="9">
        <f t="shared" si="99"/>
        <v>0.2130721649484536</v>
      </c>
      <c r="S796" s="9">
        <f t="shared" si="100"/>
        <v>4.8701030927835051E-2</v>
      </c>
    </row>
    <row r="797" spans="1:19" ht="17" hidden="1" x14ac:dyDescent="0.3">
      <c r="A797">
        <v>821</v>
      </c>
      <c r="B797" t="s">
        <v>303</v>
      </c>
      <c r="C797" t="s">
        <v>6</v>
      </c>
      <c r="D797" s="1">
        <v>42369</v>
      </c>
      <c r="E797" s="3">
        <f t="shared" si="101"/>
        <v>2015</v>
      </c>
      <c r="F797" s="3">
        <f t="shared" si="102"/>
        <v>12</v>
      </c>
      <c r="G797" s="3">
        <f t="shared" si="103"/>
        <v>31</v>
      </c>
      <c r="H797" s="2">
        <v>54289000000</v>
      </c>
      <c r="I797" s="2">
        <v>44269000000</v>
      </c>
      <c r="J797">
        <v>0</v>
      </c>
      <c r="K797">
        <v>0</v>
      </c>
      <c r="L797" s="2">
        <v>7673000000</v>
      </c>
      <c r="M797" t="s">
        <v>15</v>
      </c>
      <c r="N797" t="s">
        <v>71</v>
      </c>
      <c r="O797" s="6">
        <f t="shared" si="96"/>
        <v>7673000000</v>
      </c>
      <c r="P797" s="6">
        <f t="shared" si="97"/>
        <v>10020000000</v>
      </c>
      <c r="Q797" s="6">
        <f t="shared" si="98"/>
        <v>2347000000</v>
      </c>
      <c r="R797" s="9">
        <f t="shared" si="99"/>
        <v>0.18456777616091657</v>
      </c>
      <c r="S797" s="9">
        <f t="shared" si="100"/>
        <v>4.3231593877212697E-2</v>
      </c>
    </row>
    <row r="798" spans="1:19" ht="17" hidden="1" x14ac:dyDescent="0.3">
      <c r="A798">
        <v>822</v>
      </c>
      <c r="B798" t="s">
        <v>303</v>
      </c>
      <c r="C798" t="s">
        <v>7</v>
      </c>
      <c r="D798" s="1">
        <v>42735</v>
      </c>
      <c r="E798" s="3">
        <f t="shared" si="101"/>
        <v>2016</v>
      </c>
      <c r="F798" s="3">
        <f t="shared" si="102"/>
        <v>12</v>
      </c>
      <c r="G798" s="3">
        <f t="shared" si="103"/>
        <v>31</v>
      </c>
      <c r="H798" s="2">
        <v>54379000000</v>
      </c>
      <c r="I798" s="2">
        <v>45007000000</v>
      </c>
      <c r="J798">
        <v>0</v>
      </c>
      <c r="K798">
        <v>0</v>
      </c>
      <c r="L798" s="2">
        <v>7631000000</v>
      </c>
      <c r="M798" t="s">
        <v>15</v>
      </c>
      <c r="N798" t="s">
        <v>71</v>
      </c>
      <c r="O798" s="6">
        <f t="shared" si="96"/>
        <v>7631000000</v>
      </c>
      <c r="P798" s="6">
        <f t="shared" si="97"/>
        <v>9372000000</v>
      </c>
      <c r="Q798" s="6">
        <f t="shared" si="98"/>
        <v>1741000000</v>
      </c>
      <c r="R798" s="9">
        <f t="shared" si="99"/>
        <v>0.17234594236745804</v>
      </c>
      <c r="S798" s="9">
        <f t="shared" si="100"/>
        <v>3.2016035601978708E-2</v>
      </c>
    </row>
    <row r="799" spans="1:19" ht="17" hidden="1" x14ac:dyDescent="0.3">
      <c r="A799">
        <v>823</v>
      </c>
      <c r="B799" t="s">
        <v>304</v>
      </c>
      <c r="C799" t="s">
        <v>2</v>
      </c>
      <c r="D799" s="1">
        <v>41274</v>
      </c>
      <c r="E799" s="3">
        <f t="shared" si="101"/>
        <v>2012</v>
      </c>
      <c r="F799" s="3">
        <f t="shared" si="102"/>
        <v>12</v>
      </c>
      <c r="G799" s="3">
        <f t="shared" si="103"/>
        <v>31</v>
      </c>
      <c r="H799" s="2">
        <v>102874000000</v>
      </c>
      <c r="I799" s="2">
        <v>52513000000</v>
      </c>
      <c r="J799" s="2">
        <v>22389000000</v>
      </c>
      <c r="K799" s="2">
        <v>5816000000</v>
      </c>
      <c r="L799">
        <v>0</v>
      </c>
      <c r="M799" t="s">
        <v>12</v>
      </c>
      <c r="N799" t="s">
        <v>166</v>
      </c>
      <c r="O799" s="6">
        <f t="shared" si="96"/>
        <v>28205000000</v>
      </c>
      <c r="P799" s="6">
        <f t="shared" si="97"/>
        <v>50361000000</v>
      </c>
      <c r="Q799" s="6">
        <f t="shared" si="98"/>
        <v>22156000000</v>
      </c>
      <c r="R799" s="9">
        <f t="shared" si="99"/>
        <v>0.48954060306783054</v>
      </c>
      <c r="S799" s="9">
        <f t="shared" si="100"/>
        <v>0.21537025876314714</v>
      </c>
    </row>
    <row r="800" spans="1:19" ht="17" hidden="1" x14ac:dyDescent="0.3">
      <c r="A800">
        <v>824</v>
      </c>
      <c r="B800" t="s">
        <v>304</v>
      </c>
      <c r="C800" t="s">
        <v>5</v>
      </c>
      <c r="D800" s="1">
        <v>41639</v>
      </c>
      <c r="E800" s="3">
        <f t="shared" si="101"/>
        <v>2013</v>
      </c>
      <c r="F800" s="3">
        <f t="shared" si="102"/>
        <v>12</v>
      </c>
      <c r="G800" s="3">
        <f t="shared" si="103"/>
        <v>31</v>
      </c>
      <c r="H800" s="2">
        <v>98367000000</v>
      </c>
      <c r="I800" s="2">
        <v>49683000000</v>
      </c>
      <c r="J800" s="2">
        <v>22629000000</v>
      </c>
      <c r="K800" s="2">
        <v>5743000000</v>
      </c>
      <c r="L800">
        <v>0</v>
      </c>
      <c r="M800" t="s">
        <v>12</v>
      </c>
      <c r="N800" t="s">
        <v>166</v>
      </c>
      <c r="O800" s="6">
        <f t="shared" si="96"/>
        <v>28372000000</v>
      </c>
      <c r="P800" s="6">
        <f t="shared" si="97"/>
        <v>48684000000</v>
      </c>
      <c r="Q800" s="6">
        <f t="shared" si="98"/>
        <v>20312000000</v>
      </c>
      <c r="R800" s="9">
        <f t="shared" si="99"/>
        <v>0.49492207752599959</v>
      </c>
      <c r="S800" s="9">
        <f t="shared" si="100"/>
        <v>0.20649201459839173</v>
      </c>
    </row>
    <row r="801" spans="1:19" ht="17" hidden="1" x14ac:dyDescent="0.3">
      <c r="A801">
        <v>825</v>
      </c>
      <c r="B801" t="s">
        <v>304</v>
      </c>
      <c r="C801" t="s">
        <v>6</v>
      </c>
      <c r="D801" s="1">
        <v>42004</v>
      </c>
      <c r="E801" s="3">
        <f t="shared" si="101"/>
        <v>2014</v>
      </c>
      <c r="F801" s="3">
        <f t="shared" si="102"/>
        <v>12</v>
      </c>
      <c r="G801" s="3">
        <f t="shared" si="103"/>
        <v>31</v>
      </c>
      <c r="H801" s="2">
        <v>92793000000</v>
      </c>
      <c r="I801" s="2">
        <v>46386000000</v>
      </c>
      <c r="J801" s="2">
        <v>22438000000</v>
      </c>
      <c r="K801" s="2">
        <v>5437000000</v>
      </c>
      <c r="L801">
        <v>0</v>
      </c>
      <c r="M801" t="s">
        <v>12</v>
      </c>
      <c r="N801" t="s">
        <v>166</v>
      </c>
      <c r="O801" s="6">
        <f t="shared" si="96"/>
        <v>27875000000</v>
      </c>
      <c r="P801" s="6">
        <f t="shared" si="97"/>
        <v>46407000000</v>
      </c>
      <c r="Q801" s="6">
        <f t="shared" si="98"/>
        <v>18532000000</v>
      </c>
      <c r="R801" s="9">
        <f t="shared" si="99"/>
        <v>0.50011315508712939</v>
      </c>
      <c r="S801" s="9">
        <f t="shared" si="100"/>
        <v>0.1997133404459388</v>
      </c>
    </row>
    <row r="802" spans="1:19" ht="17" hidden="1" x14ac:dyDescent="0.3">
      <c r="A802">
        <v>826</v>
      </c>
      <c r="B802" t="s">
        <v>304</v>
      </c>
      <c r="C802" t="s">
        <v>7</v>
      </c>
      <c r="D802" s="1">
        <v>42369</v>
      </c>
      <c r="E802" s="3">
        <f t="shared" si="101"/>
        <v>2015</v>
      </c>
      <c r="F802" s="3">
        <f t="shared" si="102"/>
        <v>12</v>
      </c>
      <c r="G802" s="3">
        <f t="shared" si="103"/>
        <v>31</v>
      </c>
      <c r="H802" s="2">
        <v>81741000000</v>
      </c>
      <c r="I802" s="2">
        <v>41057000000</v>
      </c>
      <c r="J802" s="2">
        <v>19748000000</v>
      </c>
      <c r="K802" s="2">
        <v>5247000000</v>
      </c>
      <c r="L802">
        <v>0</v>
      </c>
      <c r="M802" t="s">
        <v>12</v>
      </c>
      <c r="N802" t="s">
        <v>166</v>
      </c>
      <c r="O802" s="6">
        <f t="shared" si="96"/>
        <v>24995000000</v>
      </c>
      <c r="P802" s="6">
        <f t="shared" si="97"/>
        <v>40684000000</v>
      </c>
      <c r="Q802" s="6">
        <f t="shared" si="98"/>
        <v>15689000000</v>
      </c>
      <c r="R802" s="9">
        <f t="shared" si="99"/>
        <v>0.4977184032492874</v>
      </c>
      <c r="S802" s="9">
        <f t="shared" si="100"/>
        <v>0.19193550360284312</v>
      </c>
    </row>
    <row r="803" spans="1:19" ht="17" hidden="1" x14ac:dyDescent="0.3">
      <c r="A803">
        <v>827</v>
      </c>
      <c r="B803" t="s">
        <v>305</v>
      </c>
      <c r="C803" t="s">
        <v>2</v>
      </c>
      <c r="D803" s="1">
        <v>41274</v>
      </c>
      <c r="E803" s="3">
        <f t="shared" si="101"/>
        <v>2012</v>
      </c>
      <c r="F803" s="3">
        <f t="shared" si="102"/>
        <v>12</v>
      </c>
      <c r="G803" s="3">
        <f t="shared" si="103"/>
        <v>31</v>
      </c>
      <c r="H803" s="2">
        <v>1293338000</v>
      </c>
      <c r="I803" s="2">
        <v>594190000</v>
      </c>
      <c r="J803" s="2">
        <v>354571000</v>
      </c>
      <c r="K803" s="2">
        <v>82014000</v>
      </c>
      <c r="L803">
        <v>0</v>
      </c>
      <c r="M803" t="s">
        <v>15</v>
      </c>
      <c r="N803" t="s">
        <v>20</v>
      </c>
      <c r="O803" s="6">
        <f t="shared" si="96"/>
        <v>436585000</v>
      </c>
      <c r="P803" s="6">
        <f t="shared" si="97"/>
        <v>699148000</v>
      </c>
      <c r="Q803" s="6">
        <f t="shared" si="98"/>
        <v>262563000</v>
      </c>
      <c r="R803" s="9">
        <f t="shared" si="99"/>
        <v>0.54057639998206186</v>
      </c>
      <c r="S803" s="9">
        <f t="shared" si="100"/>
        <v>0.2030118963488276</v>
      </c>
    </row>
    <row r="804" spans="1:19" ht="17" hidden="1" x14ac:dyDescent="0.3">
      <c r="A804">
        <v>828</v>
      </c>
      <c r="B804" t="s">
        <v>305</v>
      </c>
      <c r="C804" t="s">
        <v>5</v>
      </c>
      <c r="D804" s="1">
        <v>41639</v>
      </c>
      <c r="E804" s="3">
        <f t="shared" si="101"/>
        <v>2013</v>
      </c>
      <c r="F804" s="3">
        <f t="shared" si="102"/>
        <v>12</v>
      </c>
      <c r="G804" s="3">
        <f t="shared" si="103"/>
        <v>31</v>
      </c>
      <c r="H804" s="2">
        <v>1377058000</v>
      </c>
      <c r="I804" s="2">
        <v>620940000</v>
      </c>
      <c r="J804" s="2">
        <v>401353000</v>
      </c>
      <c r="K804" s="2">
        <v>88003000</v>
      </c>
      <c r="L804">
        <v>0</v>
      </c>
      <c r="M804" t="s">
        <v>15</v>
      </c>
      <c r="N804" t="s">
        <v>20</v>
      </c>
      <c r="O804" s="6">
        <f t="shared" si="96"/>
        <v>489356000</v>
      </c>
      <c r="P804" s="6">
        <f t="shared" si="97"/>
        <v>756118000</v>
      </c>
      <c r="Q804" s="6">
        <f t="shared" si="98"/>
        <v>266762000</v>
      </c>
      <c r="R804" s="9">
        <f t="shared" si="99"/>
        <v>0.54908217373560153</v>
      </c>
      <c r="S804" s="9">
        <f t="shared" si="100"/>
        <v>0.19371878308684165</v>
      </c>
    </row>
    <row r="805" spans="1:19" ht="17" hidden="1" x14ac:dyDescent="0.3">
      <c r="A805">
        <v>829</v>
      </c>
      <c r="B805" t="s">
        <v>305</v>
      </c>
      <c r="C805" t="s">
        <v>6</v>
      </c>
      <c r="D805" s="1">
        <v>42004</v>
      </c>
      <c r="E805" s="3">
        <f t="shared" si="101"/>
        <v>2014</v>
      </c>
      <c r="F805" s="3">
        <f t="shared" si="102"/>
        <v>12</v>
      </c>
      <c r="G805" s="3">
        <f t="shared" si="103"/>
        <v>31</v>
      </c>
      <c r="H805" s="2">
        <v>1485807000</v>
      </c>
      <c r="I805" s="2">
        <v>669691000</v>
      </c>
      <c r="J805" s="2">
        <v>457598000</v>
      </c>
      <c r="K805" s="2">
        <v>98263000</v>
      </c>
      <c r="L805">
        <v>0</v>
      </c>
      <c r="M805" t="s">
        <v>15</v>
      </c>
      <c r="N805" t="s">
        <v>20</v>
      </c>
      <c r="O805" s="6">
        <f t="shared" si="96"/>
        <v>555861000</v>
      </c>
      <c r="P805" s="6">
        <f t="shared" si="97"/>
        <v>816116000</v>
      </c>
      <c r="Q805" s="6">
        <f t="shared" si="98"/>
        <v>260255000</v>
      </c>
      <c r="R805" s="9">
        <f t="shared" si="99"/>
        <v>0.5492745693081269</v>
      </c>
      <c r="S805" s="9">
        <f t="shared" si="100"/>
        <v>0.17516070391376537</v>
      </c>
    </row>
    <row r="806" spans="1:19" ht="17" hidden="1" x14ac:dyDescent="0.3">
      <c r="A806">
        <v>830</v>
      </c>
      <c r="B806" t="s">
        <v>305</v>
      </c>
      <c r="C806" t="s">
        <v>7</v>
      </c>
      <c r="D806" s="1">
        <v>42369</v>
      </c>
      <c r="E806" s="3">
        <f t="shared" si="101"/>
        <v>2015</v>
      </c>
      <c r="F806" s="3">
        <f t="shared" si="102"/>
        <v>12</v>
      </c>
      <c r="G806" s="3">
        <f t="shared" si="103"/>
        <v>31</v>
      </c>
      <c r="H806" s="2">
        <v>1601892000</v>
      </c>
      <c r="I806" s="2">
        <v>711622000</v>
      </c>
      <c r="J806" s="2">
        <v>482465000</v>
      </c>
      <c r="K806" s="2">
        <v>99681000</v>
      </c>
      <c r="L806">
        <v>0</v>
      </c>
      <c r="M806" t="s">
        <v>15</v>
      </c>
      <c r="N806" t="s">
        <v>20</v>
      </c>
      <c r="O806" s="6">
        <f t="shared" si="96"/>
        <v>582146000</v>
      </c>
      <c r="P806" s="6">
        <f t="shared" si="97"/>
        <v>890270000</v>
      </c>
      <c r="Q806" s="6">
        <f t="shared" si="98"/>
        <v>308124000</v>
      </c>
      <c r="R806" s="9">
        <f t="shared" si="99"/>
        <v>0.55576156195299053</v>
      </c>
      <c r="S806" s="9">
        <f t="shared" si="100"/>
        <v>0.19235004607052161</v>
      </c>
    </row>
    <row r="807" spans="1:19" ht="17" hidden="1" x14ac:dyDescent="0.3">
      <c r="A807">
        <v>831</v>
      </c>
      <c r="B807" t="s">
        <v>306</v>
      </c>
      <c r="C807" t="s">
        <v>2</v>
      </c>
      <c r="D807" s="1">
        <v>41274</v>
      </c>
      <c r="E807" s="3">
        <f t="shared" si="101"/>
        <v>2012</v>
      </c>
      <c r="F807" s="3">
        <f t="shared" si="102"/>
        <v>12</v>
      </c>
      <c r="G807" s="3">
        <f t="shared" si="103"/>
        <v>31</v>
      </c>
      <c r="H807" s="2">
        <v>2821446000</v>
      </c>
      <c r="I807" s="2">
        <v>1645912000</v>
      </c>
      <c r="J807" s="2">
        <v>453535000</v>
      </c>
      <c r="K807" s="2">
        <v>233713000</v>
      </c>
      <c r="L807">
        <v>0</v>
      </c>
      <c r="M807" t="s">
        <v>49</v>
      </c>
      <c r="N807" t="s">
        <v>50</v>
      </c>
      <c r="O807" s="6">
        <f t="shared" si="96"/>
        <v>687248000</v>
      </c>
      <c r="P807" s="6">
        <f t="shared" si="97"/>
        <v>1175534000</v>
      </c>
      <c r="Q807" s="6">
        <f t="shared" si="98"/>
        <v>488286000</v>
      </c>
      <c r="R807" s="9">
        <f t="shared" si="99"/>
        <v>0.4166423883356265</v>
      </c>
      <c r="S807" s="9">
        <f t="shared" si="100"/>
        <v>0.17306232336185062</v>
      </c>
    </row>
    <row r="808" spans="1:19" ht="17" hidden="1" x14ac:dyDescent="0.3">
      <c r="A808">
        <v>832</v>
      </c>
      <c r="B808" t="s">
        <v>306</v>
      </c>
      <c r="C808" t="s">
        <v>5</v>
      </c>
      <c r="D808" s="1">
        <v>41639</v>
      </c>
      <c r="E808" s="3">
        <f t="shared" si="101"/>
        <v>2013</v>
      </c>
      <c r="F808" s="3">
        <f t="shared" si="102"/>
        <v>12</v>
      </c>
      <c r="G808" s="3">
        <f t="shared" si="103"/>
        <v>31</v>
      </c>
      <c r="H808" s="2">
        <v>2952896000</v>
      </c>
      <c r="I808" s="2">
        <v>1668691000</v>
      </c>
      <c r="J808" s="2">
        <v>505877000</v>
      </c>
      <c r="K808" s="2">
        <v>259838000</v>
      </c>
      <c r="L808">
        <v>0</v>
      </c>
      <c r="M808" t="s">
        <v>49</v>
      </c>
      <c r="N808" t="s">
        <v>50</v>
      </c>
      <c r="O808" s="6">
        <f t="shared" si="96"/>
        <v>765715000</v>
      </c>
      <c r="P808" s="6">
        <f t="shared" si="97"/>
        <v>1284205000</v>
      </c>
      <c r="Q808" s="6">
        <f t="shared" si="98"/>
        <v>518490000</v>
      </c>
      <c r="R808" s="9">
        <f t="shared" si="99"/>
        <v>0.43489679284336458</v>
      </c>
      <c r="S808" s="9">
        <f t="shared" si="100"/>
        <v>0.17558694921866533</v>
      </c>
    </row>
    <row r="809" spans="1:19" ht="17" hidden="1" x14ac:dyDescent="0.3">
      <c r="A809">
        <v>833</v>
      </c>
      <c r="B809" t="s">
        <v>306</v>
      </c>
      <c r="C809" t="s">
        <v>6</v>
      </c>
      <c r="D809" s="1">
        <v>42004</v>
      </c>
      <c r="E809" s="3">
        <f t="shared" si="101"/>
        <v>2014</v>
      </c>
      <c r="F809" s="3">
        <f t="shared" si="102"/>
        <v>12</v>
      </c>
      <c r="G809" s="3">
        <f t="shared" si="103"/>
        <v>31</v>
      </c>
      <c r="H809" s="2">
        <v>3088533000</v>
      </c>
      <c r="I809" s="2">
        <v>1726383000</v>
      </c>
      <c r="J809" s="2">
        <v>514891000</v>
      </c>
      <c r="K809" s="2">
        <v>253640000</v>
      </c>
      <c r="L809">
        <v>0</v>
      </c>
      <c r="M809" t="s">
        <v>49</v>
      </c>
      <c r="N809" t="s">
        <v>50</v>
      </c>
      <c r="O809" s="6">
        <f t="shared" si="96"/>
        <v>768531000</v>
      </c>
      <c r="P809" s="6">
        <f t="shared" si="97"/>
        <v>1362150000</v>
      </c>
      <c r="Q809" s="6">
        <f t="shared" si="98"/>
        <v>593619000</v>
      </c>
      <c r="R809" s="9">
        <f t="shared" si="99"/>
        <v>0.44103462711908858</v>
      </c>
      <c r="S809" s="9">
        <f t="shared" si="100"/>
        <v>0.19220095754197866</v>
      </c>
    </row>
    <row r="810" spans="1:19" ht="17" hidden="1" x14ac:dyDescent="0.3">
      <c r="A810">
        <v>834</v>
      </c>
      <c r="B810" t="s">
        <v>306</v>
      </c>
      <c r="C810" t="s">
        <v>7</v>
      </c>
      <c r="D810" s="1">
        <v>42369</v>
      </c>
      <c r="E810" s="3">
        <f t="shared" si="101"/>
        <v>2015</v>
      </c>
      <c r="F810" s="3">
        <f t="shared" si="102"/>
        <v>12</v>
      </c>
      <c r="G810" s="3">
        <f t="shared" si="103"/>
        <v>31</v>
      </c>
      <c r="H810" s="2">
        <v>3023189000</v>
      </c>
      <c r="I810" s="2">
        <v>1671590000</v>
      </c>
      <c r="J810" s="2">
        <v>509557000</v>
      </c>
      <c r="K810" s="2">
        <v>246101000</v>
      </c>
      <c r="L810">
        <v>0</v>
      </c>
      <c r="M810" t="s">
        <v>49</v>
      </c>
      <c r="N810" t="s">
        <v>50</v>
      </c>
      <c r="O810" s="6">
        <f t="shared" si="96"/>
        <v>755658000</v>
      </c>
      <c r="P810" s="6">
        <f t="shared" si="97"/>
        <v>1351599000</v>
      </c>
      <c r="Q810" s="6">
        <f t="shared" si="98"/>
        <v>595941000</v>
      </c>
      <c r="R810" s="9">
        <f t="shared" si="99"/>
        <v>0.44707724194550857</v>
      </c>
      <c r="S810" s="9">
        <f t="shared" si="100"/>
        <v>0.19712330257883315</v>
      </c>
    </row>
    <row r="811" spans="1:19" ht="17" hidden="1" x14ac:dyDescent="0.3">
      <c r="A811">
        <v>835</v>
      </c>
      <c r="B811" t="s">
        <v>307</v>
      </c>
      <c r="C811" t="s">
        <v>2</v>
      </c>
      <c r="D811" s="1">
        <v>41637</v>
      </c>
      <c r="E811" s="3">
        <f t="shared" si="101"/>
        <v>2013</v>
      </c>
      <c r="F811" s="3">
        <f t="shared" si="102"/>
        <v>12</v>
      </c>
      <c r="G811" s="3">
        <f t="shared" si="103"/>
        <v>29</v>
      </c>
      <c r="H811" s="2">
        <v>1421178000</v>
      </c>
      <c r="I811" s="2">
        <v>509291000</v>
      </c>
      <c r="J811" s="2">
        <v>397285000</v>
      </c>
      <c r="K811" s="2">
        <v>276743000</v>
      </c>
      <c r="L811">
        <v>0</v>
      </c>
      <c r="M811" t="s">
        <v>15</v>
      </c>
      <c r="N811" t="s">
        <v>308</v>
      </c>
      <c r="O811" s="6">
        <f t="shared" si="96"/>
        <v>674028000</v>
      </c>
      <c r="P811" s="6">
        <f t="shared" si="97"/>
        <v>911887000</v>
      </c>
      <c r="Q811" s="6">
        <f t="shared" si="98"/>
        <v>237859000</v>
      </c>
      <c r="R811" s="9">
        <f t="shared" si="99"/>
        <v>0.64164165220683123</v>
      </c>
      <c r="S811" s="9">
        <f t="shared" si="100"/>
        <v>0.16736749372703488</v>
      </c>
    </row>
    <row r="812" spans="1:19" ht="17" hidden="1" x14ac:dyDescent="0.3">
      <c r="A812">
        <v>836</v>
      </c>
      <c r="B812" t="s">
        <v>307</v>
      </c>
      <c r="C812" t="s">
        <v>5</v>
      </c>
      <c r="D812" s="1">
        <v>42001</v>
      </c>
      <c r="E812" s="3">
        <f t="shared" si="101"/>
        <v>2014</v>
      </c>
      <c r="F812" s="3">
        <f t="shared" si="102"/>
        <v>12</v>
      </c>
      <c r="G812" s="3">
        <f t="shared" si="103"/>
        <v>28</v>
      </c>
      <c r="H812" s="2">
        <v>1861358000</v>
      </c>
      <c r="I812" s="2">
        <v>563648000</v>
      </c>
      <c r="J812" s="2">
        <v>471921000</v>
      </c>
      <c r="K812" s="2">
        <v>388055000</v>
      </c>
      <c r="L812">
        <v>0</v>
      </c>
      <c r="M812" t="s">
        <v>15</v>
      </c>
      <c r="N812" t="s">
        <v>308</v>
      </c>
      <c r="O812" s="6">
        <f t="shared" si="96"/>
        <v>859976000</v>
      </c>
      <c r="P812" s="6">
        <f t="shared" si="97"/>
        <v>1297710000</v>
      </c>
      <c r="Q812" s="6">
        <f t="shared" si="98"/>
        <v>437734000</v>
      </c>
      <c r="R812" s="9">
        <f t="shared" si="99"/>
        <v>0.69718452871505643</v>
      </c>
      <c r="S812" s="9">
        <f t="shared" si="100"/>
        <v>0.23516916144019581</v>
      </c>
    </row>
    <row r="813" spans="1:19" ht="17" hidden="1" x14ac:dyDescent="0.3">
      <c r="A813">
        <v>837</v>
      </c>
      <c r="B813" t="s">
        <v>307</v>
      </c>
      <c r="C813" t="s">
        <v>6</v>
      </c>
      <c r="D813" s="1">
        <v>42372</v>
      </c>
      <c r="E813" s="3">
        <f t="shared" si="101"/>
        <v>2016</v>
      </c>
      <c r="F813" s="3">
        <f t="shared" si="102"/>
        <v>1</v>
      </c>
      <c r="G813" s="3">
        <f t="shared" si="103"/>
        <v>3</v>
      </c>
      <c r="H813" s="2">
        <v>2219762000</v>
      </c>
      <c r="I813" s="2">
        <v>670472000</v>
      </c>
      <c r="J813" s="2">
        <v>522046000</v>
      </c>
      <c r="K813" s="2">
        <v>401527000</v>
      </c>
      <c r="L813">
        <v>0</v>
      </c>
      <c r="M813" t="s">
        <v>15</v>
      </c>
      <c r="N813" t="s">
        <v>308</v>
      </c>
      <c r="O813" s="6">
        <f t="shared" si="96"/>
        <v>923573000</v>
      </c>
      <c r="P813" s="6">
        <f t="shared" si="97"/>
        <v>1549290000</v>
      </c>
      <c r="Q813" s="6">
        <f t="shared" si="98"/>
        <v>625717000</v>
      </c>
      <c r="R813" s="9">
        <f t="shared" si="99"/>
        <v>0.69795320399213967</v>
      </c>
      <c r="S813" s="9">
        <f t="shared" si="100"/>
        <v>0.28188472457858094</v>
      </c>
    </row>
    <row r="814" spans="1:19" ht="17" hidden="1" x14ac:dyDescent="0.3">
      <c r="A814">
        <v>838</v>
      </c>
      <c r="B814" t="s">
        <v>307</v>
      </c>
      <c r="C814" t="s">
        <v>7</v>
      </c>
      <c r="D814" s="1">
        <v>42736</v>
      </c>
      <c r="E814" s="3">
        <f t="shared" si="101"/>
        <v>2017</v>
      </c>
      <c r="F814" s="3">
        <f t="shared" si="102"/>
        <v>1</v>
      </c>
      <c r="G814" s="3">
        <f t="shared" si="103"/>
        <v>1</v>
      </c>
      <c r="H814" s="2">
        <v>2398373000</v>
      </c>
      <c r="I814" s="2">
        <v>731925000</v>
      </c>
      <c r="J814" s="2">
        <v>584491000</v>
      </c>
      <c r="K814" s="2">
        <v>504415000</v>
      </c>
      <c r="L814">
        <v>0</v>
      </c>
      <c r="M814" t="s">
        <v>15</v>
      </c>
      <c r="N814" t="s">
        <v>308</v>
      </c>
      <c r="O814" s="6">
        <f t="shared" si="96"/>
        <v>1088906000</v>
      </c>
      <c r="P814" s="6">
        <f t="shared" si="97"/>
        <v>1666448000</v>
      </c>
      <c r="Q814" s="6">
        <f t="shared" si="98"/>
        <v>577542000</v>
      </c>
      <c r="R814" s="9">
        <f t="shared" si="99"/>
        <v>0.69482436635168932</v>
      </c>
      <c r="S814" s="9">
        <f t="shared" si="100"/>
        <v>0.24080574622879761</v>
      </c>
    </row>
    <row r="815" spans="1:19" ht="17" hidden="1" x14ac:dyDescent="0.3">
      <c r="A815">
        <v>839</v>
      </c>
      <c r="B815" t="s">
        <v>309</v>
      </c>
      <c r="C815" t="s">
        <v>2</v>
      </c>
      <c r="D815" s="1">
        <v>41636</v>
      </c>
      <c r="E815" s="3">
        <f t="shared" si="101"/>
        <v>2013</v>
      </c>
      <c r="F815" s="3">
        <f t="shared" si="102"/>
        <v>12</v>
      </c>
      <c r="G815" s="3">
        <f t="shared" si="103"/>
        <v>28</v>
      </c>
      <c r="H815" s="2">
        <v>52708000000</v>
      </c>
      <c r="I815" s="2">
        <v>21187000000</v>
      </c>
      <c r="J815" s="2">
        <v>8088000000</v>
      </c>
      <c r="K815" s="2">
        <v>10611000000</v>
      </c>
      <c r="L815" s="2">
        <v>291000000</v>
      </c>
      <c r="M815" t="s">
        <v>12</v>
      </c>
      <c r="N815" t="s">
        <v>24</v>
      </c>
      <c r="O815" s="6">
        <f t="shared" si="96"/>
        <v>18990000000</v>
      </c>
      <c r="P815" s="6">
        <f t="shared" si="97"/>
        <v>31521000000</v>
      </c>
      <c r="Q815" s="6">
        <f t="shared" si="98"/>
        <v>12531000000</v>
      </c>
      <c r="R815" s="9">
        <f t="shared" si="99"/>
        <v>0.5980306594824315</v>
      </c>
      <c r="S815" s="9">
        <f t="shared" si="100"/>
        <v>0.23774379600819609</v>
      </c>
    </row>
    <row r="816" spans="1:19" ht="17" hidden="1" x14ac:dyDescent="0.3">
      <c r="A816">
        <v>840</v>
      </c>
      <c r="B816" t="s">
        <v>309</v>
      </c>
      <c r="C816" t="s">
        <v>5</v>
      </c>
      <c r="D816" s="1">
        <v>42000</v>
      </c>
      <c r="E816" s="3">
        <f t="shared" si="101"/>
        <v>2014</v>
      </c>
      <c r="F816" s="3">
        <f t="shared" si="102"/>
        <v>12</v>
      </c>
      <c r="G816" s="3">
        <f t="shared" si="103"/>
        <v>27</v>
      </c>
      <c r="H816" s="2">
        <v>55870000000</v>
      </c>
      <c r="I816" s="2">
        <v>20261000000</v>
      </c>
      <c r="J816" s="2">
        <v>8136000000</v>
      </c>
      <c r="K816" s="2">
        <v>11537000000</v>
      </c>
      <c r="L816" s="2">
        <v>294000000</v>
      </c>
      <c r="M816" t="s">
        <v>12</v>
      </c>
      <c r="N816" t="s">
        <v>24</v>
      </c>
      <c r="O816" s="6">
        <f t="shared" si="96"/>
        <v>19967000000</v>
      </c>
      <c r="P816" s="6">
        <f t="shared" si="97"/>
        <v>35609000000</v>
      </c>
      <c r="Q816" s="6">
        <f t="shared" si="98"/>
        <v>15642000000</v>
      </c>
      <c r="R816" s="9">
        <f t="shared" si="99"/>
        <v>0.6373545731161625</v>
      </c>
      <c r="S816" s="9">
        <f t="shared" si="100"/>
        <v>0.27997136209056739</v>
      </c>
    </row>
    <row r="817" spans="1:19" ht="17" hidden="1" x14ac:dyDescent="0.3">
      <c r="A817">
        <v>841</v>
      </c>
      <c r="B817" t="s">
        <v>309</v>
      </c>
      <c r="C817" t="s">
        <v>6</v>
      </c>
      <c r="D817" s="1">
        <v>42364</v>
      </c>
      <c r="E817" s="3">
        <f t="shared" si="101"/>
        <v>2015</v>
      </c>
      <c r="F817" s="3">
        <f t="shared" si="102"/>
        <v>12</v>
      </c>
      <c r="G817" s="3">
        <f t="shared" si="103"/>
        <v>26</v>
      </c>
      <c r="H817" s="2">
        <v>55355000000</v>
      </c>
      <c r="I817" s="2">
        <v>20676000000</v>
      </c>
      <c r="J817" s="2">
        <v>7930000000</v>
      </c>
      <c r="K817" s="2">
        <v>12128000000</v>
      </c>
      <c r="L817" s="2">
        <v>265000000</v>
      </c>
      <c r="M817" t="s">
        <v>12</v>
      </c>
      <c r="N817" t="s">
        <v>24</v>
      </c>
      <c r="O817" s="6">
        <f t="shared" si="96"/>
        <v>20323000000</v>
      </c>
      <c r="P817" s="6">
        <f t="shared" si="97"/>
        <v>34679000000</v>
      </c>
      <c r="Q817" s="6">
        <f t="shared" si="98"/>
        <v>14356000000</v>
      </c>
      <c r="R817" s="9">
        <f t="shared" si="99"/>
        <v>0.62648360581699936</v>
      </c>
      <c r="S817" s="9">
        <f t="shared" si="100"/>
        <v>0.2593442326799747</v>
      </c>
    </row>
    <row r="818" spans="1:19" ht="17" hidden="1" x14ac:dyDescent="0.3">
      <c r="A818">
        <v>842</v>
      </c>
      <c r="B818" t="s">
        <v>309</v>
      </c>
      <c r="C818" t="s">
        <v>7</v>
      </c>
      <c r="D818" s="1">
        <v>42735</v>
      </c>
      <c r="E818" s="3">
        <f t="shared" si="101"/>
        <v>2016</v>
      </c>
      <c r="F818" s="3">
        <f t="shared" si="102"/>
        <v>12</v>
      </c>
      <c r="G818" s="3">
        <f t="shared" si="103"/>
        <v>31</v>
      </c>
      <c r="H818" s="2">
        <v>59387000000</v>
      </c>
      <c r="I818" s="2">
        <v>23196000000</v>
      </c>
      <c r="J818" s="2">
        <v>8397000000</v>
      </c>
      <c r="K818" s="2">
        <v>12740000000</v>
      </c>
      <c r="L818" s="2">
        <v>294000000</v>
      </c>
      <c r="M818" t="s">
        <v>12</v>
      </c>
      <c r="N818" t="s">
        <v>24</v>
      </c>
      <c r="O818" s="6">
        <f t="shared" si="96"/>
        <v>21431000000</v>
      </c>
      <c r="P818" s="6">
        <f t="shared" si="97"/>
        <v>36191000000</v>
      </c>
      <c r="Q818" s="6">
        <f t="shared" si="98"/>
        <v>14760000000</v>
      </c>
      <c r="R818" s="9">
        <f t="shared" si="99"/>
        <v>0.60940946671830543</v>
      </c>
      <c r="S818" s="9">
        <f t="shared" si="100"/>
        <v>0.24853924259518076</v>
      </c>
    </row>
    <row r="819" spans="1:19" ht="17" hidden="1" x14ac:dyDescent="0.3">
      <c r="A819">
        <v>843</v>
      </c>
      <c r="B819" t="s">
        <v>310</v>
      </c>
      <c r="C819" t="s">
        <v>2</v>
      </c>
      <c r="D819" s="1">
        <v>41486</v>
      </c>
      <c r="E819" s="3">
        <f t="shared" si="101"/>
        <v>2013</v>
      </c>
      <c r="F819" s="3">
        <f t="shared" si="102"/>
        <v>7</v>
      </c>
      <c r="G819" s="3">
        <f t="shared" si="103"/>
        <v>31</v>
      </c>
      <c r="H819" s="2">
        <v>3946000000</v>
      </c>
      <c r="I819" s="2">
        <v>527000000</v>
      </c>
      <c r="J819" s="2">
        <v>1534000000</v>
      </c>
      <c r="K819" s="2">
        <v>647000000</v>
      </c>
      <c r="L819" s="2">
        <v>30000000</v>
      </c>
      <c r="M819" t="s">
        <v>12</v>
      </c>
      <c r="N819" t="s">
        <v>47</v>
      </c>
      <c r="O819" s="6">
        <f t="shared" si="96"/>
        <v>2211000000</v>
      </c>
      <c r="P819" s="6">
        <f t="shared" si="97"/>
        <v>3419000000</v>
      </c>
      <c r="Q819" s="6">
        <f t="shared" si="98"/>
        <v>1208000000</v>
      </c>
      <c r="R819" s="9">
        <f t="shared" si="99"/>
        <v>0.86644703497212361</v>
      </c>
      <c r="S819" s="9">
        <f t="shared" si="100"/>
        <v>0.30613279270146987</v>
      </c>
    </row>
    <row r="820" spans="1:19" ht="17" hidden="1" x14ac:dyDescent="0.3">
      <c r="A820">
        <v>844</v>
      </c>
      <c r="B820" t="s">
        <v>310</v>
      </c>
      <c r="C820" t="s">
        <v>5</v>
      </c>
      <c r="D820" s="1">
        <v>41851</v>
      </c>
      <c r="E820" s="3">
        <f t="shared" si="101"/>
        <v>2014</v>
      </c>
      <c r="F820" s="3">
        <f t="shared" si="102"/>
        <v>7</v>
      </c>
      <c r="G820" s="3">
        <f t="shared" si="103"/>
        <v>31</v>
      </c>
      <c r="H820" s="2">
        <v>4243000000</v>
      </c>
      <c r="I820" s="2">
        <v>603000000</v>
      </c>
      <c r="J820" s="2">
        <v>1601000000</v>
      </c>
      <c r="K820" s="2">
        <v>714000000</v>
      </c>
      <c r="L820" s="2">
        <v>25000000</v>
      </c>
      <c r="M820" t="s">
        <v>12</v>
      </c>
      <c r="N820" t="s">
        <v>47</v>
      </c>
      <c r="O820" s="6">
        <f t="shared" si="96"/>
        <v>2340000000</v>
      </c>
      <c r="P820" s="6">
        <f t="shared" si="97"/>
        <v>3640000000</v>
      </c>
      <c r="Q820" s="6">
        <f t="shared" si="98"/>
        <v>1300000000</v>
      </c>
      <c r="R820" s="9">
        <f t="shared" si="99"/>
        <v>0.8578835729436719</v>
      </c>
      <c r="S820" s="9">
        <f t="shared" si="100"/>
        <v>0.30638699033702571</v>
      </c>
    </row>
    <row r="821" spans="1:19" ht="17" hidden="1" x14ac:dyDescent="0.3">
      <c r="A821">
        <v>845</v>
      </c>
      <c r="B821" t="s">
        <v>310</v>
      </c>
      <c r="C821" t="s">
        <v>6</v>
      </c>
      <c r="D821" s="1">
        <v>42216</v>
      </c>
      <c r="E821" s="3">
        <f t="shared" si="101"/>
        <v>2015</v>
      </c>
      <c r="F821" s="3">
        <f t="shared" si="102"/>
        <v>7</v>
      </c>
      <c r="G821" s="3">
        <f t="shared" si="103"/>
        <v>31</v>
      </c>
      <c r="H821" s="2">
        <v>4192000000</v>
      </c>
      <c r="I821" s="2">
        <v>695000000</v>
      </c>
      <c r="J821" s="2">
        <v>1771000000</v>
      </c>
      <c r="K821" s="2">
        <v>798000000</v>
      </c>
      <c r="L821" s="2">
        <v>42000000</v>
      </c>
      <c r="M821" t="s">
        <v>12</v>
      </c>
      <c r="N821" t="s">
        <v>47</v>
      </c>
      <c r="O821" s="6">
        <f t="shared" si="96"/>
        <v>2611000000</v>
      </c>
      <c r="P821" s="6">
        <f t="shared" si="97"/>
        <v>3497000000</v>
      </c>
      <c r="Q821" s="6">
        <f t="shared" si="98"/>
        <v>886000000</v>
      </c>
      <c r="R821" s="9">
        <f t="shared" si="99"/>
        <v>0.83420801526717558</v>
      </c>
      <c r="S821" s="9">
        <f t="shared" si="100"/>
        <v>0.21135496183206107</v>
      </c>
    </row>
    <row r="822" spans="1:19" ht="17" hidden="1" x14ac:dyDescent="0.3">
      <c r="A822">
        <v>846</v>
      </c>
      <c r="B822" t="s">
        <v>310</v>
      </c>
      <c r="C822" t="s">
        <v>7</v>
      </c>
      <c r="D822" s="1">
        <v>42582</v>
      </c>
      <c r="E822" s="3">
        <f t="shared" si="101"/>
        <v>2016</v>
      </c>
      <c r="F822" s="3">
        <f t="shared" si="102"/>
        <v>7</v>
      </c>
      <c r="G822" s="3">
        <f t="shared" si="103"/>
        <v>31</v>
      </c>
      <c r="H822" s="2">
        <v>4694000000</v>
      </c>
      <c r="I822" s="2">
        <v>730000000</v>
      </c>
      <c r="J822" s="2">
        <v>1807000000</v>
      </c>
      <c r="K822" s="2">
        <v>881000000</v>
      </c>
      <c r="L822" s="2">
        <v>34000000</v>
      </c>
      <c r="M822" t="s">
        <v>12</v>
      </c>
      <c r="N822" t="s">
        <v>47</v>
      </c>
      <c r="O822" s="6">
        <f t="shared" si="96"/>
        <v>2722000000</v>
      </c>
      <c r="P822" s="6">
        <f t="shared" si="97"/>
        <v>3964000000</v>
      </c>
      <c r="Q822" s="6">
        <f t="shared" si="98"/>
        <v>1242000000</v>
      </c>
      <c r="R822" s="9">
        <f t="shared" si="99"/>
        <v>0.84448231785257777</v>
      </c>
      <c r="S822" s="9">
        <f t="shared" si="100"/>
        <v>0.26459309757136773</v>
      </c>
    </row>
    <row r="823" spans="1:19" ht="17" hidden="1" x14ac:dyDescent="0.3">
      <c r="A823">
        <v>847</v>
      </c>
      <c r="B823" t="s">
        <v>311</v>
      </c>
      <c r="C823" t="s">
        <v>2</v>
      </c>
      <c r="D823" s="1">
        <v>41274</v>
      </c>
      <c r="E823" s="3">
        <f t="shared" si="101"/>
        <v>2012</v>
      </c>
      <c r="F823" s="3">
        <f t="shared" si="102"/>
        <v>12</v>
      </c>
      <c r="G823" s="3">
        <f t="shared" si="103"/>
        <v>31</v>
      </c>
      <c r="H823" s="2">
        <v>21852000000</v>
      </c>
      <c r="I823" s="2">
        <v>15287000000</v>
      </c>
      <c r="J823" s="2">
        <v>3303000000</v>
      </c>
      <c r="K823">
        <v>0</v>
      </c>
      <c r="L823" s="2">
        <v>1473000000</v>
      </c>
      <c r="M823" t="s">
        <v>49</v>
      </c>
      <c r="N823" t="s">
        <v>86</v>
      </c>
      <c r="O823" s="6">
        <f t="shared" si="96"/>
        <v>4776000000</v>
      </c>
      <c r="P823" s="6">
        <f t="shared" si="97"/>
        <v>6565000000</v>
      </c>
      <c r="Q823" s="6">
        <f t="shared" si="98"/>
        <v>1789000000</v>
      </c>
      <c r="R823" s="9">
        <f t="shared" si="99"/>
        <v>0.30043016657514188</v>
      </c>
      <c r="S823" s="9">
        <f t="shared" si="100"/>
        <v>8.1868936481786558E-2</v>
      </c>
    </row>
    <row r="824" spans="1:19" ht="17" hidden="1" x14ac:dyDescent="0.3">
      <c r="A824">
        <v>848</v>
      </c>
      <c r="B824" t="s">
        <v>311</v>
      </c>
      <c r="C824" t="s">
        <v>5</v>
      </c>
      <c r="D824" s="1">
        <v>41639</v>
      </c>
      <c r="E824" s="3">
        <f t="shared" si="101"/>
        <v>2013</v>
      </c>
      <c r="F824" s="3">
        <f t="shared" si="102"/>
        <v>12</v>
      </c>
      <c r="G824" s="3">
        <f t="shared" si="103"/>
        <v>31</v>
      </c>
      <c r="H824" s="2">
        <v>23483000000</v>
      </c>
      <c r="I824" s="2">
        <v>16282000000</v>
      </c>
      <c r="J824" s="2">
        <v>3557000000</v>
      </c>
      <c r="K824">
        <v>0</v>
      </c>
      <c r="L824" s="2">
        <v>1531000000</v>
      </c>
      <c r="M824" t="s">
        <v>49</v>
      </c>
      <c r="N824" t="s">
        <v>86</v>
      </c>
      <c r="O824" s="6">
        <f t="shared" si="96"/>
        <v>5088000000</v>
      </c>
      <c r="P824" s="6">
        <f t="shared" si="97"/>
        <v>7201000000</v>
      </c>
      <c r="Q824" s="6">
        <f t="shared" si="98"/>
        <v>2113000000</v>
      </c>
      <c r="R824" s="9">
        <f t="shared" si="99"/>
        <v>0.30664736192138997</v>
      </c>
      <c r="S824" s="9">
        <f t="shared" si="100"/>
        <v>8.9979985521441042E-2</v>
      </c>
    </row>
    <row r="825" spans="1:19" ht="17" hidden="1" x14ac:dyDescent="0.3">
      <c r="A825">
        <v>849</v>
      </c>
      <c r="B825" t="s">
        <v>311</v>
      </c>
      <c r="C825" t="s">
        <v>6</v>
      </c>
      <c r="D825" s="1">
        <v>42004</v>
      </c>
      <c r="E825" s="3">
        <f t="shared" si="101"/>
        <v>2014</v>
      </c>
      <c r="F825" s="3">
        <f t="shared" si="102"/>
        <v>12</v>
      </c>
      <c r="G825" s="3">
        <f t="shared" si="103"/>
        <v>31</v>
      </c>
      <c r="H825" s="2">
        <v>23617000000</v>
      </c>
      <c r="I825" s="2">
        <v>16254000000</v>
      </c>
      <c r="J825" s="2">
        <v>3494000000</v>
      </c>
      <c r="K825">
        <v>0</v>
      </c>
      <c r="L825" s="2">
        <v>1406000000</v>
      </c>
      <c r="M825" t="s">
        <v>49</v>
      </c>
      <c r="N825" t="s">
        <v>86</v>
      </c>
      <c r="O825" s="6">
        <f t="shared" si="96"/>
        <v>4900000000</v>
      </c>
      <c r="P825" s="6">
        <f t="shared" si="97"/>
        <v>7363000000</v>
      </c>
      <c r="Q825" s="6">
        <f t="shared" si="98"/>
        <v>2463000000</v>
      </c>
      <c r="R825" s="9">
        <f t="shared" si="99"/>
        <v>0.31176694753779055</v>
      </c>
      <c r="S825" s="9">
        <f t="shared" si="100"/>
        <v>0.10428928314349832</v>
      </c>
    </row>
    <row r="826" spans="1:19" ht="17" hidden="1" x14ac:dyDescent="0.3">
      <c r="A826">
        <v>850</v>
      </c>
      <c r="B826" t="s">
        <v>311</v>
      </c>
      <c r="C826" t="s">
        <v>7</v>
      </c>
      <c r="D826" s="1">
        <v>42369</v>
      </c>
      <c r="E826" s="3">
        <f t="shared" si="101"/>
        <v>2015</v>
      </c>
      <c r="F826" s="3">
        <f t="shared" si="102"/>
        <v>12</v>
      </c>
      <c r="G826" s="3">
        <f t="shared" si="103"/>
        <v>31</v>
      </c>
      <c r="H826" s="2">
        <v>22365000000</v>
      </c>
      <c r="I826" s="2">
        <v>15468000000</v>
      </c>
      <c r="J826" s="2">
        <v>3219000000</v>
      </c>
      <c r="K826">
        <v>0</v>
      </c>
      <c r="L826" s="2">
        <v>1294000000</v>
      </c>
      <c r="M826" t="s">
        <v>49</v>
      </c>
      <c r="N826" t="s">
        <v>86</v>
      </c>
      <c r="O826" s="6">
        <f t="shared" si="96"/>
        <v>4513000000</v>
      </c>
      <c r="P826" s="6">
        <f t="shared" si="97"/>
        <v>6897000000</v>
      </c>
      <c r="Q826" s="6">
        <f t="shared" si="98"/>
        <v>2384000000</v>
      </c>
      <c r="R826" s="9">
        <f t="shared" si="99"/>
        <v>0.30838363514419853</v>
      </c>
      <c r="S826" s="9">
        <f t="shared" si="100"/>
        <v>0.10659512631343618</v>
      </c>
    </row>
    <row r="827" spans="1:19" ht="17" hidden="1" x14ac:dyDescent="0.3">
      <c r="A827">
        <v>851</v>
      </c>
      <c r="B827" t="s">
        <v>312</v>
      </c>
      <c r="C827" t="s">
        <v>2</v>
      </c>
      <c r="D827" s="1">
        <v>41274</v>
      </c>
      <c r="E827" s="3">
        <f t="shared" si="101"/>
        <v>2012</v>
      </c>
      <c r="F827" s="3">
        <f t="shared" si="102"/>
        <v>12</v>
      </c>
      <c r="G827" s="3">
        <f t="shared" si="103"/>
        <v>31</v>
      </c>
      <c r="H827" s="2">
        <v>6956200000</v>
      </c>
      <c r="I827">
        <v>0</v>
      </c>
      <c r="J827" s="2">
        <v>6279100000</v>
      </c>
      <c r="K827">
        <v>0</v>
      </c>
      <c r="L827">
        <v>0</v>
      </c>
      <c r="M827" t="s">
        <v>9</v>
      </c>
      <c r="N827" t="s">
        <v>313</v>
      </c>
      <c r="O827" s="6">
        <f t="shared" si="96"/>
        <v>6279100000</v>
      </c>
      <c r="P827" s="6">
        <f t="shared" si="97"/>
        <v>6956200000</v>
      </c>
      <c r="Q827" s="6">
        <f t="shared" si="98"/>
        <v>677100000</v>
      </c>
      <c r="R827" s="9">
        <f t="shared" si="99"/>
        <v>1</v>
      </c>
      <c r="S827" s="9">
        <f t="shared" si="100"/>
        <v>9.7337626865242513E-2</v>
      </c>
    </row>
    <row r="828" spans="1:19" ht="17" hidden="1" x14ac:dyDescent="0.3">
      <c r="A828">
        <v>852</v>
      </c>
      <c r="B828" t="s">
        <v>312</v>
      </c>
      <c r="C828" t="s">
        <v>5</v>
      </c>
      <c r="D828" s="1">
        <v>41639</v>
      </c>
      <c r="E828" s="3">
        <f t="shared" si="101"/>
        <v>2013</v>
      </c>
      <c r="F828" s="3">
        <f t="shared" si="102"/>
        <v>12</v>
      </c>
      <c r="G828" s="3">
        <f t="shared" si="103"/>
        <v>31</v>
      </c>
      <c r="H828" s="2">
        <v>7122300000</v>
      </c>
      <c r="I828">
        <v>0</v>
      </c>
      <c r="J828" s="2">
        <v>6463400000</v>
      </c>
      <c r="K828">
        <v>0</v>
      </c>
      <c r="L828">
        <v>0</v>
      </c>
      <c r="M828" t="s">
        <v>9</v>
      </c>
      <c r="N828" t="s">
        <v>313</v>
      </c>
      <c r="O828" s="6">
        <f t="shared" si="96"/>
        <v>6463400000</v>
      </c>
      <c r="P828" s="6">
        <f t="shared" si="97"/>
        <v>7122300000</v>
      </c>
      <c r="Q828" s="6">
        <f t="shared" si="98"/>
        <v>658900000</v>
      </c>
      <c r="R828" s="9">
        <f t="shared" si="99"/>
        <v>1</v>
      </c>
      <c r="S828" s="9">
        <f t="shared" si="100"/>
        <v>9.2512250256237452E-2</v>
      </c>
    </row>
    <row r="829" spans="1:19" ht="17" hidden="1" x14ac:dyDescent="0.3">
      <c r="A829">
        <v>853</v>
      </c>
      <c r="B829" t="s">
        <v>312</v>
      </c>
      <c r="C829" t="s">
        <v>6</v>
      </c>
      <c r="D829" s="1">
        <v>42004</v>
      </c>
      <c r="E829" s="3">
        <f t="shared" si="101"/>
        <v>2014</v>
      </c>
      <c r="F829" s="3">
        <f t="shared" si="102"/>
        <v>12</v>
      </c>
      <c r="G829" s="3">
        <f t="shared" si="103"/>
        <v>31</v>
      </c>
      <c r="H829" s="2">
        <v>7537100000</v>
      </c>
      <c r="I829">
        <v>0</v>
      </c>
      <c r="J829" s="2">
        <v>6748500000</v>
      </c>
      <c r="K829">
        <v>0</v>
      </c>
      <c r="L829">
        <v>0</v>
      </c>
      <c r="M829" t="s">
        <v>9</v>
      </c>
      <c r="N829" t="s">
        <v>313</v>
      </c>
      <c r="O829" s="6">
        <f t="shared" si="96"/>
        <v>6748500000</v>
      </c>
      <c r="P829" s="6">
        <f t="shared" si="97"/>
        <v>7537100000</v>
      </c>
      <c r="Q829" s="6">
        <f t="shared" si="98"/>
        <v>788600000</v>
      </c>
      <c r="R829" s="9">
        <f t="shared" si="99"/>
        <v>1</v>
      </c>
      <c r="S829" s="9">
        <f t="shared" si="100"/>
        <v>0.10462910137851428</v>
      </c>
    </row>
    <row r="830" spans="1:19" ht="17" hidden="1" x14ac:dyDescent="0.3">
      <c r="A830">
        <v>854</v>
      </c>
      <c r="B830" t="s">
        <v>312</v>
      </c>
      <c r="C830" t="s">
        <v>7</v>
      </c>
      <c r="D830" s="1">
        <v>42369</v>
      </c>
      <c r="E830" s="3">
        <f t="shared" si="101"/>
        <v>2015</v>
      </c>
      <c r="F830" s="3">
        <f t="shared" si="102"/>
        <v>12</v>
      </c>
      <c r="G830" s="3">
        <f t="shared" si="103"/>
        <v>31</v>
      </c>
      <c r="H830" s="2">
        <v>7613800000</v>
      </c>
      <c r="I830">
        <v>0</v>
      </c>
      <c r="J830" s="2">
        <v>6742700000</v>
      </c>
      <c r="K830">
        <v>0</v>
      </c>
      <c r="L830">
        <v>0</v>
      </c>
      <c r="M830" t="s">
        <v>9</v>
      </c>
      <c r="N830" t="s">
        <v>313</v>
      </c>
      <c r="O830" s="6">
        <f t="shared" si="96"/>
        <v>6742700000</v>
      </c>
      <c r="P830" s="6">
        <f t="shared" si="97"/>
        <v>7613800000</v>
      </c>
      <c r="Q830" s="6">
        <f t="shared" si="98"/>
        <v>871100000</v>
      </c>
      <c r="R830" s="9">
        <f t="shared" si="99"/>
        <v>1</v>
      </c>
      <c r="S830" s="9">
        <f t="shared" si="100"/>
        <v>0.11441067535264914</v>
      </c>
    </row>
    <row r="831" spans="1:19" ht="17" hidden="1" x14ac:dyDescent="0.3">
      <c r="A831">
        <v>855</v>
      </c>
      <c r="B831" t="s">
        <v>314</v>
      </c>
      <c r="C831" t="s">
        <v>2</v>
      </c>
      <c r="D831" s="1">
        <v>41274</v>
      </c>
      <c r="E831" s="3">
        <f t="shared" si="101"/>
        <v>2012</v>
      </c>
      <c r="F831" s="3">
        <f t="shared" si="102"/>
        <v>12</v>
      </c>
      <c r="G831" s="3">
        <f t="shared" si="103"/>
        <v>31</v>
      </c>
      <c r="H831" s="2">
        <v>3003955000</v>
      </c>
      <c r="I831" s="2">
        <v>1277113000</v>
      </c>
      <c r="J831" s="2">
        <v>850371000</v>
      </c>
      <c r="K831">
        <v>0</v>
      </c>
      <c r="L831" s="2">
        <v>316344000</v>
      </c>
      <c r="M831" t="s">
        <v>42</v>
      </c>
      <c r="N831" t="s">
        <v>43</v>
      </c>
      <c r="O831" s="6">
        <f t="shared" si="96"/>
        <v>1166715000</v>
      </c>
      <c r="P831" s="6">
        <f t="shared" si="97"/>
        <v>1726842000</v>
      </c>
      <c r="Q831" s="6">
        <f t="shared" si="98"/>
        <v>560127000</v>
      </c>
      <c r="R831" s="9">
        <f t="shared" si="99"/>
        <v>0.57485614797824869</v>
      </c>
      <c r="S831" s="9">
        <f t="shared" si="100"/>
        <v>0.18646317937519039</v>
      </c>
    </row>
    <row r="832" spans="1:19" ht="17" hidden="1" x14ac:dyDescent="0.3">
      <c r="A832">
        <v>856</v>
      </c>
      <c r="B832" t="s">
        <v>314</v>
      </c>
      <c r="C832" t="s">
        <v>5</v>
      </c>
      <c r="D832" s="1">
        <v>41639</v>
      </c>
      <c r="E832" s="3">
        <f t="shared" si="101"/>
        <v>2013</v>
      </c>
      <c r="F832" s="3">
        <f t="shared" si="102"/>
        <v>12</v>
      </c>
      <c r="G832" s="3">
        <f t="shared" si="103"/>
        <v>31</v>
      </c>
      <c r="H832" s="2">
        <v>3024623000</v>
      </c>
      <c r="I832" s="2">
        <v>1288878000</v>
      </c>
      <c r="J832" s="2">
        <v>924031000</v>
      </c>
      <c r="K832">
        <v>0</v>
      </c>
      <c r="L832" s="2">
        <v>322037000</v>
      </c>
      <c r="M832" t="s">
        <v>42</v>
      </c>
      <c r="N832" t="s">
        <v>43</v>
      </c>
      <c r="O832" s="6">
        <f t="shared" si="96"/>
        <v>1246068000</v>
      </c>
      <c r="P832" s="6">
        <f t="shared" si="97"/>
        <v>1735745000</v>
      </c>
      <c r="Q832" s="6">
        <f t="shared" si="98"/>
        <v>489677000</v>
      </c>
      <c r="R832" s="9">
        <f t="shared" si="99"/>
        <v>0.57387152051677182</v>
      </c>
      <c r="S832" s="9">
        <f t="shared" si="100"/>
        <v>0.16189687111418513</v>
      </c>
    </row>
    <row r="833" spans="1:19" ht="17" hidden="1" x14ac:dyDescent="0.3">
      <c r="A833">
        <v>857</v>
      </c>
      <c r="B833" t="s">
        <v>314</v>
      </c>
      <c r="C833" t="s">
        <v>6</v>
      </c>
      <c r="D833" s="1">
        <v>42004</v>
      </c>
      <c r="E833" s="3">
        <f t="shared" si="101"/>
        <v>2014</v>
      </c>
      <c r="F833" s="3">
        <f t="shared" si="102"/>
        <v>12</v>
      </c>
      <c r="G833" s="3">
        <f t="shared" si="103"/>
        <v>31</v>
      </c>
      <c r="H833" s="2">
        <v>3117693000</v>
      </c>
      <c r="I833" s="2">
        <v>1344636000</v>
      </c>
      <c r="J833" s="2">
        <v>869572000</v>
      </c>
      <c r="K833">
        <v>0</v>
      </c>
      <c r="L833" s="2">
        <v>353143000</v>
      </c>
      <c r="M833" t="s">
        <v>42</v>
      </c>
      <c r="N833" t="s">
        <v>43</v>
      </c>
      <c r="O833" s="6">
        <f t="shared" si="96"/>
        <v>1222715000</v>
      </c>
      <c r="P833" s="6">
        <f t="shared" si="97"/>
        <v>1773057000</v>
      </c>
      <c r="Q833" s="6">
        <f t="shared" si="98"/>
        <v>550342000</v>
      </c>
      <c r="R833" s="9">
        <f t="shared" si="99"/>
        <v>0.56870801583093655</v>
      </c>
      <c r="S833" s="9">
        <f t="shared" si="100"/>
        <v>0.1765221912484648</v>
      </c>
    </row>
    <row r="834" spans="1:19" ht="17" hidden="1" x14ac:dyDescent="0.3">
      <c r="A834">
        <v>858</v>
      </c>
      <c r="B834" t="s">
        <v>314</v>
      </c>
      <c r="C834" t="s">
        <v>7</v>
      </c>
      <c r="D834" s="1">
        <v>42369</v>
      </c>
      <c r="E834" s="3">
        <f t="shared" si="101"/>
        <v>2015</v>
      </c>
      <c r="F834" s="3">
        <f t="shared" si="102"/>
        <v>12</v>
      </c>
      <c r="G834" s="3">
        <f t="shared" si="103"/>
        <v>31</v>
      </c>
      <c r="H834" s="2">
        <v>3007976000</v>
      </c>
      <c r="I834" s="2">
        <v>1290025000</v>
      </c>
      <c r="J834" s="2">
        <v>844960000</v>
      </c>
      <c r="K834">
        <v>0</v>
      </c>
      <c r="L834" s="2">
        <v>345464000</v>
      </c>
      <c r="M834" t="s">
        <v>42</v>
      </c>
      <c r="N834" t="s">
        <v>43</v>
      </c>
      <c r="O834" s="6">
        <f t="shared" si="96"/>
        <v>1190424000</v>
      </c>
      <c r="P834" s="6">
        <f t="shared" si="97"/>
        <v>1717951000</v>
      </c>
      <c r="Q834" s="6">
        <f t="shared" si="98"/>
        <v>527527000</v>
      </c>
      <c r="R834" s="9">
        <f t="shared" si="99"/>
        <v>0.57113188403098958</v>
      </c>
      <c r="S834" s="9">
        <f t="shared" si="100"/>
        <v>0.17537606683032045</v>
      </c>
    </row>
    <row r="835" spans="1:19" ht="17" hidden="1" x14ac:dyDescent="0.3">
      <c r="A835">
        <v>859</v>
      </c>
      <c r="B835" t="s">
        <v>315</v>
      </c>
      <c r="C835" t="s">
        <v>2</v>
      </c>
      <c r="D835" s="1">
        <v>41639</v>
      </c>
      <c r="E835" s="3">
        <f t="shared" si="101"/>
        <v>2013</v>
      </c>
      <c r="F835" s="3">
        <f t="shared" si="102"/>
        <v>12</v>
      </c>
      <c r="G835" s="3">
        <f t="shared" si="103"/>
        <v>31</v>
      </c>
      <c r="H835" s="2">
        <v>2265100000</v>
      </c>
      <c r="I835" s="2">
        <v>670900000</v>
      </c>
      <c r="J835" s="2">
        <v>574000000</v>
      </c>
      <c r="K835" s="2">
        <v>167700000</v>
      </c>
      <c r="L835">
        <v>0</v>
      </c>
      <c r="M835" t="s">
        <v>15</v>
      </c>
      <c r="N835" t="s">
        <v>20</v>
      </c>
      <c r="O835" s="6">
        <f t="shared" si="96"/>
        <v>741700000</v>
      </c>
      <c r="P835" s="6">
        <f t="shared" si="97"/>
        <v>1594200000</v>
      </c>
      <c r="Q835" s="6">
        <f t="shared" si="98"/>
        <v>852500000</v>
      </c>
      <c r="R835" s="9">
        <f t="shared" si="99"/>
        <v>0.7038099863140701</v>
      </c>
      <c r="S835" s="9">
        <f t="shared" si="100"/>
        <v>0.37636307447794798</v>
      </c>
    </row>
    <row r="836" spans="1:19" ht="17" hidden="1" x14ac:dyDescent="0.3">
      <c r="A836">
        <v>860</v>
      </c>
      <c r="B836" t="s">
        <v>315</v>
      </c>
      <c r="C836" t="s">
        <v>5</v>
      </c>
      <c r="D836" s="1">
        <v>42004</v>
      </c>
      <c r="E836" s="3">
        <f t="shared" si="101"/>
        <v>2014</v>
      </c>
      <c r="F836" s="3">
        <f t="shared" si="102"/>
        <v>12</v>
      </c>
      <c r="G836" s="3">
        <f t="shared" si="103"/>
        <v>31</v>
      </c>
      <c r="H836" s="2">
        <v>2131700000</v>
      </c>
      <c r="I836" s="2">
        <v>717900000</v>
      </c>
      <c r="J836" s="2">
        <v>691000000</v>
      </c>
      <c r="K836" s="2">
        <v>178000000</v>
      </c>
      <c r="L836">
        <v>0</v>
      </c>
      <c r="M836" t="s">
        <v>15</v>
      </c>
      <c r="N836" t="s">
        <v>20</v>
      </c>
      <c r="O836" s="6">
        <f t="shared" ref="O836:O899" si="104">SUM(J836:L836)</f>
        <v>869000000</v>
      </c>
      <c r="P836" s="6">
        <f t="shared" ref="P836:P899" si="105">H836-I836</f>
        <v>1413800000</v>
      </c>
      <c r="Q836" s="6">
        <f t="shared" ref="Q836:Q899" si="106">P836-SUM(J836:L836)</f>
        <v>544800000</v>
      </c>
      <c r="R836" s="9">
        <f t="shared" ref="R836:R899" si="107">1-(I836/H836)</f>
        <v>0.66322653281418587</v>
      </c>
      <c r="S836" s="9">
        <f t="shared" ref="S836:S899" si="108">Q836/H836</f>
        <v>0.25557067129521038</v>
      </c>
    </row>
    <row r="837" spans="1:19" ht="17" hidden="1" x14ac:dyDescent="0.3">
      <c r="A837">
        <v>861</v>
      </c>
      <c r="B837" t="s">
        <v>315</v>
      </c>
      <c r="C837" t="s">
        <v>6</v>
      </c>
      <c r="D837" s="1">
        <v>42369</v>
      </c>
      <c r="E837" s="3">
        <f t="shared" ref="E837:E900" si="109">YEAR(D837)</f>
        <v>2015</v>
      </c>
      <c r="F837" s="3">
        <f t="shared" ref="F837:F900" si="110">MONTH(D837)</f>
        <v>12</v>
      </c>
      <c r="G837" s="3">
        <f t="shared" ref="G837:G900" si="111">DAY(D837)</f>
        <v>31</v>
      </c>
      <c r="H837" s="2">
        <v>2384400000</v>
      </c>
      <c r="I837" s="2">
        <v>806500000</v>
      </c>
      <c r="J837" s="2">
        <v>640500000</v>
      </c>
      <c r="K837" s="2">
        <v>197400000</v>
      </c>
      <c r="L837">
        <v>0</v>
      </c>
      <c r="M837" t="s">
        <v>15</v>
      </c>
      <c r="N837" t="s">
        <v>20</v>
      </c>
      <c r="O837" s="6">
        <f t="shared" si="104"/>
        <v>837900000</v>
      </c>
      <c r="P837" s="6">
        <f t="shared" si="105"/>
        <v>1577900000</v>
      </c>
      <c r="Q837" s="6">
        <f t="shared" si="106"/>
        <v>740000000</v>
      </c>
      <c r="R837" s="9">
        <f t="shared" si="107"/>
        <v>0.66175977185036072</v>
      </c>
      <c r="S837" s="9">
        <f t="shared" si="108"/>
        <v>0.31035061231337024</v>
      </c>
    </row>
    <row r="838" spans="1:19" ht="17" hidden="1" x14ac:dyDescent="0.3">
      <c r="A838">
        <v>862</v>
      </c>
      <c r="B838" t="s">
        <v>315</v>
      </c>
      <c r="C838" t="s">
        <v>7</v>
      </c>
      <c r="D838" s="1">
        <v>42735</v>
      </c>
      <c r="E838" s="3">
        <f t="shared" si="109"/>
        <v>2016</v>
      </c>
      <c r="F838" s="3">
        <f t="shared" si="110"/>
        <v>12</v>
      </c>
      <c r="G838" s="3">
        <f t="shared" si="111"/>
        <v>31</v>
      </c>
      <c r="H838" s="2">
        <v>2704400000</v>
      </c>
      <c r="I838" s="2">
        <v>814300000</v>
      </c>
      <c r="J838" s="2">
        <v>705300000</v>
      </c>
      <c r="K838" s="2">
        <v>239600000</v>
      </c>
      <c r="L838">
        <v>0</v>
      </c>
      <c r="M838" t="s">
        <v>15</v>
      </c>
      <c r="N838" t="s">
        <v>20</v>
      </c>
      <c r="O838" s="6">
        <f t="shared" si="104"/>
        <v>944900000</v>
      </c>
      <c r="P838" s="6">
        <f t="shared" si="105"/>
        <v>1890100000</v>
      </c>
      <c r="Q838" s="6">
        <f t="shared" si="106"/>
        <v>945200000</v>
      </c>
      <c r="R838" s="9">
        <f t="shared" si="107"/>
        <v>0.69889809199822506</v>
      </c>
      <c r="S838" s="9">
        <f t="shared" si="108"/>
        <v>0.34950451116698711</v>
      </c>
    </row>
    <row r="839" spans="1:19" ht="17" hidden="1" x14ac:dyDescent="0.3">
      <c r="A839">
        <v>863</v>
      </c>
      <c r="B839" t="s">
        <v>316</v>
      </c>
      <c r="C839" t="s">
        <v>2</v>
      </c>
      <c r="D839" s="1">
        <v>41639</v>
      </c>
      <c r="E839" s="3">
        <f t="shared" si="109"/>
        <v>2013</v>
      </c>
      <c r="F839" s="3">
        <f t="shared" si="110"/>
        <v>12</v>
      </c>
      <c r="G839" s="3">
        <f t="shared" si="111"/>
        <v>31</v>
      </c>
      <c r="H839" s="2">
        <v>14135000000</v>
      </c>
      <c r="I839" s="2">
        <v>8554000000</v>
      </c>
      <c r="J839" s="2">
        <v>2815000000</v>
      </c>
      <c r="K839">
        <v>0</v>
      </c>
      <c r="L839" s="2">
        <v>250000000</v>
      </c>
      <c r="M839" t="s">
        <v>3</v>
      </c>
      <c r="N839" t="s">
        <v>147</v>
      </c>
      <c r="O839" s="6">
        <f t="shared" si="104"/>
        <v>3065000000</v>
      </c>
      <c r="P839" s="6">
        <f t="shared" si="105"/>
        <v>5581000000</v>
      </c>
      <c r="Q839" s="6">
        <f t="shared" si="106"/>
        <v>2516000000</v>
      </c>
      <c r="R839" s="9">
        <f t="shared" si="107"/>
        <v>0.39483551467987266</v>
      </c>
      <c r="S839" s="9">
        <f t="shared" si="108"/>
        <v>0.17799787760877256</v>
      </c>
    </row>
    <row r="840" spans="1:19" ht="17" hidden="1" x14ac:dyDescent="0.3">
      <c r="A840">
        <v>864</v>
      </c>
      <c r="B840" t="s">
        <v>316</v>
      </c>
      <c r="C840" t="s">
        <v>5</v>
      </c>
      <c r="D840" s="1">
        <v>42004</v>
      </c>
      <c r="E840" s="3">
        <f t="shared" si="109"/>
        <v>2014</v>
      </c>
      <c r="F840" s="3">
        <f t="shared" si="110"/>
        <v>12</v>
      </c>
      <c r="G840" s="3">
        <f t="shared" si="111"/>
        <v>31</v>
      </c>
      <c r="H840" s="2">
        <v>14484000000</v>
      </c>
      <c r="I840" s="2">
        <v>8673000000</v>
      </c>
      <c r="J840" s="2">
        <v>2678000000</v>
      </c>
      <c r="K840">
        <v>0</v>
      </c>
      <c r="L840" s="2">
        <v>245000000</v>
      </c>
      <c r="M840" t="s">
        <v>3</v>
      </c>
      <c r="N840" t="s">
        <v>147</v>
      </c>
      <c r="O840" s="6">
        <f t="shared" si="104"/>
        <v>2923000000</v>
      </c>
      <c r="P840" s="6">
        <f t="shared" si="105"/>
        <v>5811000000</v>
      </c>
      <c r="Q840" s="6">
        <f t="shared" si="106"/>
        <v>2888000000</v>
      </c>
      <c r="R840" s="9">
        <f t="shared" si="107"/>
        <v>0.40120132560066279</v>
      </c>
      <c r="S840" s="9">
        <f t="shared" si="108"/>
        <v>0.19939243302954984</v>
      </c>
    </row>
    <row r="841" spans="1:19" ht="17" hidden="1" x14ac:dyDescent="0.3">
      <c r="A841">
        <v>865</v>
      </c>
      <c r="B841" t="s">
        <v>316</v>
      </c>
      <c r="C841" t="s">
        <v>6</v>
      </c>
      <c r="D841" s="1">
        <v>42369</v>
      </c>
      <c r="E841" s="3">
        <f t="shared" si="109"/>
        <v>2015</v>
      </c>
      <c r="F841" s="3">
        <f t="shared" si="110"/>
        <v>12</v>
      </c>
      <c r="G841" s="3">
        <f t="shared" si="111"/>
        <v>31</v>
      </c>
      <c r="H841" s="2">
        <v>13405000000</v>
      </c>
      <c r="I841" s="2">
        <v>7888000000</v>
      </c>
      <c r="J841" s="2">
        <v>2417000000</v>
      </c>
      <c r="K841">
        <v>0</v>
      </c>
      <c r="L841" s="2">
        <v>233000000</v>
      </c>
      <c r="M841" t="s">
        <v>3</v>
      </c>
      <c r="N841" t="s">
        <v>147</v>
      </c>
      <c r="O841" s="6">
        <f t="shared" si="104"/>
        <v>2650000000</v>
      </c>
      <c r="P841" s="6">
        <f t="shared" si="105"/>
        <v>5517000000</v>
      </c>
      <c r="Q841" s="6">
        <f t="shared" si="106"/>
        <v>2867000000</v>
      </c>
      <c r="R841" s="9">
        <f t="shared" si="107"/>
        <v>0.41156284968295409</v>
      </c>
      <c r="S841" s="9">
        <f t="shared" si="108"/>
        <v>0.21387541961954495</v>
      </c>
    </row>
    <row r="842" spans="1:19" ht="17" hidden="1" x14ac:dyDescent="0.3">
      <c r="A842">
        <v>866</v>
      </c>
      <c r="B842" t="s">
        <v>316</v>
      </c>
      <c r="C842" t="s">
        <v>7</v>
      </c>
      <c r="D842" s="1">
        <v>42735</v>
      </c>
      <c r="E842" s="3">
        <f t="shared" si="109"/>
        <v>2016</v>
      </c>
      <c r="F842" s="3">
        <f t="shared" si="110"/>
        <v>12</v>
      </c>
      <c r="G842" s="3">
        <f t="shared" si="111"/>
        <v>31</v>
      </c>
      <c r="H842" s="2">
        <v>13599000000</v>
      </c>
      <c r="I842" s="2">
        <v>7896000000</v>
      </c>
      <c r="J842" s="2">
        <v>2415000000</v>
      </c>
      <c r="K842">
        <v>0</v>
      </c>
      <c r="L842" s="2">
        <v>224000000</v>
      </c>
      <c r="M842" t="s">
        <v>3</v>
      </c>
      <c r="N842" t="s">
        <v>147</v>
      </c>
      <c r="O842" s="6">
        <f t="shared" si="104"/>
        <v>2639000000</v>
      </c>
      <c r="P842" s="6">
        <f t="shared" si="105"/>
        <v>5703000000</v>
      </c>
      <c r="Q842" s="6">
        <f t="shared" si="106"/>
        <v>3064000000</v>
      </c>
      <c r="R842" s="9">
        <f t="shared" si="107"/>
        <v>0.41936907125523937</v>
      </c>
      <c r="S842" s="9">
        <f t="shared" si="108"/>
        <v>0.22531068460916243</v>
      </c>
    </row>
    <row r="843" spans="1:19" ht="17" hidden="1" x14ac:dyDescent="0.3">
      <c r="A843">
        <v>867</v>
      </c>
      <c r="B843" t="s">
        <v>317</v>
      </c>
      <c r="C843" t="s">
        <v>2</v>
      </c>
      <c r="D843" s="1">
        <v>41274</v>
      </c>
      <c r="E843" s="3">
        <f t="shared" si="109"/>
        <v>2012</v>
      </c>
      <c r="F843" s="3">
        <f t="shared" si="110"/>
        <v>12</v>
      </c>
      <c r="G843" s="3">
        <f t="shared" si="111"/>
        <v>31</v>
      </c>
      <c r="H843" s="2">
        <v>4050400000</v>
      </c>
      <c r="I843">
        <v>0</v>
      </c>
      <c r="J843" s="2">
        <v>3207800000</v>
      </c>
      <c r="K843">
        <v>0</v>
      </c>
      <c r="L843">
        <v>0</v>
      </c>
      <c r="M843" t="s">
        <v>37</v>
      </c>
      <c r="N843" t="s">
        <v>63</v>
      </c>
      <c r="O843" s="6">
        <f t="shared" si="104"/>
        <v>3207800000</v>
      </c>
      <c r="P843" s="6">
        <f t="shared" si="105"/>
        <v>4050400000</v>
      </c>
      <c r="Q843" s="6">
        <f t="shared" si="106"/>
        <v>842600000</v>
      </c>
      <c r="R843" s="9">
        <f t="shared" si="107"/>
        <v>1</v>
      </c>
      <c r="S843" s="9">
        <f t="shared" si="108"/>
        <v>0.20802883665810784</v>
      </c>
    </row>
    <row r="844" spans="1:19" ht="17" hidden="1" x14ac:dyDescent="0.3">
      <c r="A844">
        <v>868</v>
      </c>
      <c r="B844" t="s">
        <v>317</v>
      </c>
      <c r="C844" t="s">
        <v>5</v>
      </c>
      <c r="D844" s="1">
        <v>41639</v>
      </c>
      <c r="E844" s="3">
        <f t="shared" si="109"/>
        <v>2013</v>
      </c>
      <c r="F844" s="3">
        <f t="shared" si="110"/>
        <v>12</v>
      </c>
      <c r="G844" s="3">
        <f t="shared" si="111"/>
        <v>31</v>
      </c>
      <c r="H844" s="2">
        <v>4644600000</v>
      </c>
      <c r="I844">
        <v>0</v>
      </c>
      <c r="J844" s="2">
        <v>3524400000</v>
      </c>
      <c r="K844">
        <v>0</v>
      </c>
      <c r="L844">
        <v>0</v>
      </c>
      <c r="M844" t="s">
        <v>37</v>
      </c>
      <c r="N844" t="s">
        <v>63</v>
      </c>
      <c r="O844" s="6">
        <f t="shared" si="104"/>
        <v>3524400000</v>
      </c>
      <c r="P844" s="6">
        <f t="shared" si="105"/>
        <v>4644600000</v>
      </c>
      <c r="Q844" s="6">
        <f t="shared" si="106"/>
        <v>1120200000</v>
      </c>
      <c r="R844" s="9">
        <f t="shared" si="107"/>
        <v>1</v>
      </c>
      <c r="S844" s="9">
        <f t="shared" si="108"/>
        <v>0.24118330964991602</v>
      </c>
    </row>
    <row r="845" spans="1:19" ht="17" hidden="1" x14ac:dyDescent="0.3">
      <c r="A845">
        <v>869</v>
      </c>
      <c r="B845" t="s">
        <v>317</v>
      </c>
      <c r="C845" t="s">
        <v>6</v>
      </c>
      <c r="D845" s="1">
        <v>42004</v>
      </c>
      <c r="E845" s="3">
        <f t="shared" si="109"/>
        <v>2014</v>
      </c>
      <c r="F845" s="3">
        <f t="shared" si="110"/>
        <v>12</v>
      </c>
      <c r="G845" s="3">
        <f t="shared" si="111"/>
        <v>31</v>
      </c>
      <c r="H845" s="2">
        <v>5147100000</v>
      </c>
      <c r="I845">
        <v>0</v>
      </c>
      <c r="J845" s="2">
        <v>3870200000</v>
      </c>
      <c r="K845">
        <v>0</v>
      </c>
      <c r="L845">
        <v>0</v>
      </c>
      <c r="M845" t="s">
        <v>37</v>
      </c>
      <c r="N845" t="s">
        <v>63</v>
      </c>
      <c r="O845" s="6">
        <f t="shared" si="104"/>
        <v>3870200000</v>
      </c>
      <c r="P845" s="6">
        <f t="shared" si="105"/>
        <v>5147100000</v>
      </c>
      <c r="Q845" s="6">
        <f t="shared" si="106"/>
        <v>1276900000</v>
      </c>
      <c r="R845" s="9">
        <f t="shared" si="107"/>
        <v>1</v>
      </c>
      <c r="S845" s="9">
        <f t="shared" si="108"/>
        <v>0.24808144391987721</v>
      </c>
    </row>
    <row r="846" spans="1:19" ht="17" hidden="1" x14ac:dyDescent="0.3">
      <c r="A846">
        <v>870</v>
      </c>
      <c r="B846" t="s">
        <v>317</v>
      </c>
      <c r="C846" t="s">
        <v>7</v>
      </c>
      <c r="D846" s="1">
        <v>42369</v>
      </c>
      <c r="E846" s="3">
        <f t="shared" si="109"/>
        <v>2015</v>
      </c>
      <c r="F846" s="3">
        <f t="shared" si="110"/>
        <v>12</v>
      </c>
      <c r="G846" s="3">
        <f t="shared" si="111"/>
        <v>31</v>
      </c>
      <c r="H846" s="2">
        <v>5122900000</v>
      </c>
      <c r="I846">
        <v>0</v>
      </c>
      <c r="J846" s="2">
        <v>3764500000</v>
      </c>
      <c r="K846">
        <v>0</v>
      </c>
      <c r="L846">
        <v>0</v>
      </c>
      <c r="M846" t="s">
        <v>37</v>
      </c>
      <c r="N846" t="s">
        <v>63</v>
      </c>
      <c r="O846" s="6">
        <f t="shared" si="104"/>
        <v>3764500000</v>
      </c>
      <c r="P846" s="6">
        <f t="shared" si="105"/>
        <v>5122900000</v>
      </c>
      <c r="Q846" s="6">
        <f t="shared" si="106"/>
        <v>1358400000</v>
      </c>
      <c r="R846" s="9">
        <f t="shared" si="107"/>
        <v>1</v>
      </c>
      <c r="S846" s="9">
        <f t="shared" si="108"/>
        <v>0.26516231041011928</v>
      </c>
    </row>
    <row r="847" spans="1:19" ht="17" hidden="1" x14ac:dyDescent="0.3">
      <c r="A847">
        <v>871</v>
      </c>
      <c r="B847" t="s">
        <v>318</v>
      </c>
      <c r="C847" t="s">
        <v>2</v>
      </c>
      <c r="D847" s="1">
        <v>41274</v>
      </c>
      <c r="E847" s="3">
        <f t="shared" si="109"/>
        <v>2012</v>
      </c>
      <c r="F847" s="3">
        <f t="shared" si="110"/>
        <v>12</v>
      </c>
      <c r="G847" s="3">
        <f t="shared" si="111"/>
        <v>31</v>
      </c>
      <c r="H847" s="2">
        <v>5054980000</v>
      </c>
      <c r="I847" s="2">
        <v>3230857000</v>
      </c>
      <c r="J847" s="2">
        <v>1064757000</v>
      </c>
      <c r="K847">
        <v>0</v>
      </c>
      <c r="L847" s="2">
        <v>229166000</v>
      </c>
      <c r="M847" t="s">
        <v>3</v>
      </c>
      <c r="N847" t="s">
        <v>319</v>
      </c>
      <c r="O847" s="6">
        <f t="shared" si="104"/>
        <v>1293923000</v>
      </c>
      <c r="P847" s="6">
        <f t="shared" si="105"/>
        <v>1824123000</v>
      </c>
      <c r="Q847" s="6">
        <f t="shared" si="106"/>
        <v>530200000</v>
      </c>
      <c r="R847" s="9">
        <f t="shared" si="107"/>
        <v>0.36085662059988366</v>
      </c>
      <c r="S847" s="9">
        <f t="shared" si="108"/>
        <v>0.10488666621826397</v>
      </c>
    </row>
    <row r="848" spans="1:19" ht="17" hidden="1" x14ac:dyDescent="0.3">
      <c r="A848">
        <v>872</v>
      </c>
      <c r="B848" t="s">
        <v>318</v>
      </c>
      <c r="C848" t="s">
        <v>5</v>
      </c>
      <c r="D848" s="1">
        <v>41639</v>
      </c>
      <c r="E848" s="3">
        <f t="shared" si="109"/>
        <v>2013</v>
      </c>
      <c r="F848" s="3">
        <f t="shared" si="110"/>
        <v>12</v>
      </c>
      <c r="G848" s="3">
        <f t="shared" si="111"/>
        <v>31</v>
      </c>
      <c r="H848" s="2">
        <v>5584571000</v>
      </c>
      <c r="I848" s="2">
        <v>3570801000</v>
      </c>
      <c r="J848" s="2">
        <v>1183682000</v>
      </c>
      <c r="K848">
        <v>0</v>
      </c>
      <c r="L848" s="2">
        <v>253380000</v>
      </c>
      <c r="M848" t="s">
        <v>3</v>
      </c>
      <c r="N848" t="s">
        <v>319</v>
      </c>
      <c r="O848" s="6">
        <f t="shared" si="104"/>
        <v>1437062000</v>
      </c>
      <c r="P848" s="6">
        <f t="shared" si="105"/>
        <v>2013770000</v>
      </c>
      <c r="Q848" s="6">
        <f t="shared" si="106"/>
        <v>576708000</v>
      </c>
      <c r="R848" s="9">
        <f t="shared" si="107"/>
        <v>0.36059529013061165</v>
      </c>
      <c r="S848" s="9">
        <f t="shared" si="108"/>
        <v>0.10326809346680345</v>
      </c>
    </row>
    <row r="849" spans="1:19" ht="17" hidden="1" x14ac:dyDescent="0.3">
      <c r="A849">
        <v>873</v>
      </c>
      <c r="B849" t="s">
        <v>318</v>
      </c>
      <c r="C849" t="s">
        <v>6</v>
      </c>
      <c r="D849" s="1">
        <v>42004</v>
      </c>
      <c r="E849" s="3">
        <f t="shared" si="109"/>
        <v>2014</v>
      </c>
      <c r="F849" s="3">
        <f t="shared" si="110"/>
        <v>12</v>
      </c>
      <c r="G849" s="3">
        <f t="shared" si="111"/>
        <v>31</v>
      </c>
      <c r="H849" s="2">
        <v>6165441000</v>
      </c>
      <c r="I849" s="2">
        <v>3898403000</v>
      </c>
      <c r="J849" s="2">
        <v>1341000000</v>
      </c>
      <c r="K849">
        <v>0</v>
      </c>
      <c r="L849" s="2">
        <v>294496000</v>
      </c>
      <c r="M849" t="s">
        <v>3</v>
      </c>
      <c r="N849" t="s">
        <v>319</v>
      </c>
      <c r="O849" s="6">
        <f t="shared" si="104"/>
        <v>1635496000</v>
      </c>
      <c r="P849" s="6">
        <f t="shared" si="105"/>
        <v>2267038000</v>
      </c>
      <c r="Q849" s="6">
        <f t="shared" si="106"/>
        <v>631542000</v>
      </c>
      <c r="R849" s="9">
        <f t="shared" si="107"/>
        <v>0.36770086681552872</v>
      </c>
      <c r="S849" s="9">
        <f t="shared" si="108"/>
        <v>0.10243257538268552</v>
      </c>
    </row>
    <row r="850" spans="1:19" ht="17" hidden="1" x14ac:dyDescent="0.3">
      <c r="A850">
        <v>874</v>
      </c>
      <c r="B850" t="s">
        <v>318</v>
      </c>
      <c r="C850" t="s">
        <v>7</v>
      </c>
      <c r="D850" s="1">
        <v>42369</v>
      </c>
      <c r="E850" s="3">
        <f t="shared" si="109"/>
        <v>2015</v>
      </c>
      <c r="F850" s="3">
        <f t="shared" si="110"/>
        <v>12</v>
      </c>
      <c r="G850" s="3">
        <f t="shared" si="111"/>
        <v>31</v>
      </c>
      <c r="H850" s="2">
        <v>6187646000</v>
      </c>
      <c r="I850" s="2">
        <v>3665578000</v>
      </c>
      <c r="J850" s="2">
        <v>1466761000</v>
      </c>
      <c r="K850">
        <v>0</v>
      </c>
      <c r="L850" s="2">
        <v>339613000</v>
      </c>
      <c r="M850" t="s">
        <v>3</v>
      </c>
      <c r="N850" t="s">
        <v>319</v>
      </c>
      <c r="O850" s="6">
        <f t="shared" si="104"/>
        <v>1806374000</v>
      </c>
      <c r="P850" s="6">
        <f t="shared" si="105"/>
        <v>2522068000</v>
      </c>
      <c r="Q850" s="6">
        <f t="shared" si="106"/>
        <v>715694000</v>
      </c>
      <c r="R850" s="9">
        <f t="shared" si="107"/>
        <v>0.40759733184477587</v>
      </c>
      <c r="S850" s="9">
        <f t="shared" si="108"/>
        <v>0.11566498794533495</v>
      </c>
    </row>
    <row r="851" spans="1:19" ht="17" hidden="1" x14ac:dyDescent="0.3">
      <c r="A851">
        <v>875</v>
      </c>
      <c r="B851" t="s">
        <v>320</v>
      </c>
      <c r="C851" t="s">
        <v>2</v>
      </c>
      <c r="D851" s="1">
        <v>41544</v>
      </c>
      <c r="E851" s="3">
        <f t="shared" si="109"/>
        <v>2013</v>
      </c>
      <c r="F851" s="3">
        <f t="shared" si="110"/>
        <v>9</v>
      </c>
      <c r="G851" s="3">
        <f t="shared" si="111"/>
        <v>27</v>
      </c>
      <c r="H851" s="2">
        <v>11818376000</v>
      </c>
      <c r="I851" s="2">
        <v>9976057000</v>
      </c>
      <c r="J851" s="2">
        <v>1173340000</v>
      </c>
      <c r="K851">
        <v>0</v>
      </c>
      <c r="L851">
        <v>0</v>
      </c>
      <c r="M851" t="s">
        <v>3</v>
      </c>
      <c r="N851" t="s">
        <v>154</v>
      </c>
      <c r="O851" s="6">
        <f t="shared" si="104"/>
        <v>1173340000</v>
      </c>
      <c r="P851" s="6">
        <f t="shared" si="105"/>
        <v>1842319000</v>
      </c>
      <c r="Q851" s="6">
        <f t="shared" si="106"/>
        <v>668979000</v>
      </c>
      <c r="R851" s="9">
        <f t="shared" si="107"/>
        <v>0.1558859694428405</v>
      </c>
      <c r="S851" s="9">
        <f t="shared" si="108"/>
        <v>5.6604985321164258E-2</v>
      </c>
    </row>
    <row r="852" spans="1:19" ht="17" hidden="1" x14ac:dyDescent="0.3">
      <c r="A852">
        <v>876</v>
      </c>
      <c r="B852" t="s">
        <v>320</v>
      </c>
      <c r="C852" t="s">
        <v>5</v>
      </c>
      <c r="D852" s="1">
        <v>41908</v>
      </c>
      <c r="E852" s="3">
        <f t="shared" si="109"/>
        <v>2014</v>
      </c>
      <c r="F852" s="3">
        <f t="shared" si="110"/>
        <v>9</v>
      </c>
      <c r="G852" s="3">
        <f t="shared" si="111"/>
        <v>26</v>
      </c>
      <c r="H852" s="2">
        <v>12695157000</v>
      </c>
      <c r="I852" s="2">
        <v>10621373000</v>
      </c>
      <c r="J852" s="2">
        <v>1545716000</v>
      </c>
      <c r="K852">
        <v>0</v>
      </c>
      <c r="L852">
        <v>0</v>
      </c>
      <c r="M852" t="s">
        <v>3</v>
      </c>
      <c r="N852" t="s">
        <v>154</v>
      </c>
      <c r="O852" s="6">
        <f t="shared" si="104"/>
        <v>1545716000</v>
      </c>
      <c r="P852" s="6">
        <f t="shared" si="105"/>
        <v>2073784000</v>
      </c>
      <c r="Q852" s="6">
        <f t="shared" si="106"/>
        <v>528068000</v>
      </c>
      <c r="R852" s="9">
        <f t="shared" si="107"/>
        <v>0.16335237130190672</v>
      </c>
      <c r="S852" s="9">
        <f t="shared" si="108"/>
        <v>4.1596019647492349E-2</v>
      </c>
    </row>
    <row r="853" spans="1:19" ht="17" hidden="1" x14ac:dyDescent="0.3">
      <c r="A853">
        <v>877</v>
      </c>
      <c r="B853" t="s">
        <v>320</v>
      </c>
      <c r="C853" t="s">
        <v>6</v>
      </c>
      <c r="D853" s="1">
        <v>42279</v>
      </c>
      <c r="E853" s="3">
        <f t="shared" si="109"/>
        <v>2015</v>
      </c>
      <c r="F853" s="3">
        <f t="shared" si="110"/>
        <v>10</v>
      </c>
      <c r="G853" s="3">
        <f t="shared" si="111"/>
        <v>2</v>
      </c>
      <c r="H853" s="2">
        <v>12114832000</v>
      </c>
      <c r="I853" s="2">
        <v>10146494000</v>
      </c>
      <c r="J853" s="2">
        <v>1522811000</v>
      </c>
      <c r="K853">
        <v>0</v>
      </c>
      <c r="L853">
        <v>0</v>
      </c>
      <c r="M853" t="s">
        <v>3</v>
      </c>
      <c r="N853" t="s">
        <v>154</v>
      </c>
      <c r="O853" s="6">
        <f t="shared" si="104"/>
        <v>1522811000</v>
      </c>
      <c r="P853" s="6">
        <f t="shared" si="105"/>
        <v>1968338000</v>
      </c>
      <c r="Q853" s="6">
        <f t="shared" si="106"/>
        <v>445527000</v>
      </c>
      <c r="R853" s="9">
        <f t="shared" si="107"/>
        <v>0.1624734045011933</v>
      </c>
      <c r="S853" s="9">
        <f t="shared" si="108"/>
        <v>3.6775334565101687E-2</v>
      </c>
    </row>
    <row r="854" spans="1:19" ht="17" hidden="1" x14ac:dyDescent="0.3">
      <c r="A854">
        <v>878</v>
      </c>
      <c r="B854" t="s">
        <v>320</v>
      </c>
      <c r="C854" t="s">
        <v>7</v>
      </c>
      <c r="D854" s="1">
        <v>42643</v>
      </c>
      <c r="E854" s="3">
        <f t="shared" si="109"/>
        <v>2016</v>
      </c>
      <c r="F854" s="3">
        <f t="shared" si="110"/>
        <v>9</v>
      </c>
      <c r="G854" s="3">
        <f t="shared" si="111"/>
        <v>30</v>
      </c>
      <c r="H854" s="2">
        <v>10964157000</v>
      </c>
      <c r="I854" s="2">
        <v>9196326000</v>
      </c>
      <c r="J854" s="2">
        <v>1429233000</v>
      </c>
      <c r="K854">
        <v>0</v>
      </c>
      <c r="L854">
        <v>0</v>
      </c>
      <c r="M854" t="s">
        <v>3</v>
      </c>
      <c r="N854" t="s">
        <v>154</v>
      </c>
      <c r="O854" s="6">
        <f t="shared" si="104"/>
        <v>1429233000</v>
      </c>
      <c r="P854" s="6">
        <f t="shared" si="105"/>
        <v>1767831000</v>
      </c>
      <c r="Q854" s="6">
        <f t="shared" si="106"/>
        <v>338598000</v>
      </c>
      <c r="R854" s="9">
        <f t="shared" si="107"/>
        <v>0.16123729348275473</v>
      </c>
      <c r="S854" s="9">
        <f t="shared" si="108"/>
        <v>3.0882264819812412E-2</v>
      </c>
    </row>
    <row r="855" spans="1:19" ht="17" hidden="1" x14ac:dyDescent="0.3">
      <c r="A855">
        <v>879</v>
      </c>
      <c r="B855" t="s">
        <v>321</v>
      </c>
      <c r="C855" t="s">
        <v>2</v>
      </c>
      <c r="D855" s="1">
        <v>41274</v>
      </c>
      <c r="E855" s="3">
        <f t="shared" si="109"/>
        <v>2012</v>
      </c>
      <c r="F855" s="3">
        <f t="shared" si="110"/>
        <v>12</v>
      </c>
      <c r="G855" s="3">
        <f t="shared" si="111"/>
        <v>31</v>
      </c>
      <c r="H855" s="2">
        <v>4365400000</v>
      </c>
      <c r="I855" s="2">
        <v>1656600000</v>
      </c>
      <c r="J855" s="2">
        <v>1252300000</v>
      </c>
      <c r="K855" s="2">
        <v>1101600000</v>
      </c>
      <c r="L855">
        <v>0</v>
      </c>
      <c r="M855" t="s">
        <v>12</v>
      </c>
      <c r="N855" t="s">
        <v>164</v>
      </c>
      <c r="O855" s="6">
        <f t="shared" si="104"/>
        <v>2353900000</v>
      </c>
      <c r="P855" s="6">
        <f t="shared" si="105"/>
        <v>2708800000</v>
      </c>
      <c r="Q855" s="6">
        <f t="shared" si="106"/>
        <v>354900000</v>
      </c>
      <c r="R855" s="9">
        <f t="shared" si="107"/>
        <v>0.62051587483392123</v>
      </c>
      <c r="S855" s="9">
        <f t="shared" si="108"/>
        <v>8.1298391899940439E-2</v>
      </c>
    </row>
    <row r="856" spans="1:19" ht="17" hidden="1" x14ac:dyDescent="0.3">
      <c r="A856">
        <v>880</v>
      </c>
      <c r="B856" t="s">
        <v>321</v>
      </c>
      <c r="C856" t="s">
        <v>5</v>
      </c>
      <c r="D856" s="1">
        <v>41639</v>
      </c>
      <c r="E856" s="3">
        <f t="shared" si="109"/>
        <v>2013</v>
      </c>
      <c r="F856" s="3">
        <f t="shared" si="110"/>
        <v>12</v>
      </c>
      <c r="G856" s="3">
        <f t="shared" si="111"/>
        <v>31</v>
      </c>
      <c r="H856" s="2">
        <v>4669100000</v>
      </c>
      <c r="I856" s="2">
        <v>1727700000</v>
      </c>
      <c r="J856" s="2">
        <v>1293200000</v>
      </c>
      <c r="K856" s="2">
        <v>1043200000</v>
      </c>
      <c r="L856">
        <v>0</v>
      </c>
      <c r="M856" t="s">
        <v>12</v>
      </c>
      <c r="N856" t="s">
        <v>164</v>
      </c>
      <c r="O856" s="6">
        <f t="shared" si="104"/>
        <v>2336400000</v>
      </c>
      <c r="P856" s="6">
        <f t="shared" si="105"/>
        <v>2941400000</v>
      </c>
      <c r="Q856" s="6">
        <f t="shared" si="106"/>
        <v>605000000</v>
      </c>
      <c r="R856" s="9">
        <f t="shared" si="107"/>
        <v>0.62997151485296954</v>
      </c>
      <c r="S856" s="9">
        <f t="shared" si="108"/>
        <v>0.12957529288299671</v>
      </c>
    </row>
    <row r="857" spans="1:19" ht="17" hidden="1" x14ac:dyDescent="0.3">
      <c r="A857">
        <v>881</v>
      </c>
      <c r="B857" t="s">
        <v>321</v>
      </c>
      <c r="C857" t="s">
        <v>6</v>
      </c>
      <c r="D857" s="1">
        <v>42004</v>
      </c>
      <c r="E857" s="3">
        <f t="shared" si="109"/>
        <v>2014</v>
      </c>
      <c r="F857" s="3">
        <f t="shared" si="110"/>
        <v>12</v>
      </c>
      <c r="G857" s="3">
        <f t="shared" si="111"/>
        <v>31</v>
      </c>
      <c r="H857" s="2">
        <v>4627100000</v>
      </c>
      <c r="I857" s="2">
        <v>1768900000</v>
      </c>
      <c r="J857" s="2">
        <v>1254700000</v>
      </c>
      <c r="K857" s="2">
        <v>1006200000</v>
      </c>
      <c r="L857">
        <v>0</v>
      </c>
      <c r="M857" t="s">
        <v>12</v>
      </c>
      <c r="N857" t="s">
        <v>164</v>
      </c>
      <c r="O857" s="6">
        <f t="shared" si="104"/>
        <v>2260900000</v>
      </c>
      <c r="P857" s="6">
        <f t="shared" si="105"/>
        <v>2858200000</v>
      </c>
      <c r="Q857" s="6">
        <f t="shared" si="106"/>
        <v>597300000</v>
      </c>
      <c r="R857" s="9">
        <f t="shared" si="107"/>
        <v>0.61770871604244559</v>
      </c>
      <c r="S857" s="9">
        <f t="shared" si="108"/>
        <v>0.12908733331892547</v>
      </c>
    </row>
    <row r="858" spans="1:19" ht="17" hidden="1" x14ac:dyDescent="0.3">
      <c r="A858">
        <v>882</v>
      </c>
      <c r="B858" t="s">
        <v>321</v>
      </c>
      <c r="C858" t="s">
        <v>7</v>
      </c>
      <c r="D858" s="1">
        <v>42369</v>
      </c>
      <c r="E858" s="3">
        <f t="shared" si="109"/>
        <v>2015</v>
      </c>
      <c r="F858" s="3">
        <f t="shared" si="110"/>
        <v>12</v>
      </c>
      <c r="G858" s="3">
        <f t="shared" si="111"/>
        <v>31</v>
      </c>
      <c r="H858" s="2">
        <v>4857800000</v>
      </c>
      <c r="I858" s="2">
        <v>1779200000</v>
      </c>
      <c r="J858" s="2">
        <v>1172700000</v>
      </c>
      <c r="K858" s="2">
        <v>994500000</v>
      </c>
      <c r="L858">
        <v>0</v>
      </c>
      <c r="M858" t="s">
        <v>12</v>
      </c>
      <c r="N858" t="s">
        <v>164</v>
      </c>
      <c r="O858" s="6">
        <f t="shared" si="104"/>
        <v>2167200000</v>
      </c>
      <c r="P858" s="6">
        <f t="shared" si="105"/>
        <v>3078600000</v>
      </c>
      <c r="Q858" s="6">
        <f t="shared" si="106"/>
        <v>911400000</v>
      </c>
      <c r="R858" s="9">
        <f t="shared" si="107"/>
        <v>0.6337436699740624</v>
      </c>
      <c r="S858" s="9">
        <f t="shared" si="108"/>
        <v>0.18761579315739635</v>
      </c>
    </row>
    <row r="859" spans="1:19" ht="17" hidden="1" x14ac:dyDescent="0.3">
      <c r="A859">
        <v>883</v>
      </c>
      <c r="B859" t="s">
        <v>322</v>
      </c>
      <c r="C859" t="s">
        <v>2</v>
      </c>
      <c r="D859" s="1">
        <v>41274</v>
      </c>
      <c r="E859" s="3">
        <f t="shared" si="109"/>
        <v>2012</v>
      </c>
      <c r="F859" s="3">
        <f t="shared" si="110"/>
        <v>12</v>
      </c>
      <c r="G859" s="3">
        <f t="shared" si="111"/>
        <v>31</v>
      </c>
      <c r="H859" s="2">
        <v>93646000000</v>
      </c>
      <c r="I859">
        <v>0</v>
      </c>
      <c r="J859" s="2">
        <v>64729000000</v>
      </c>
      <c r="K859">
        <v>0</v>
      </c>
      <c r="L859" s="2">
        <v>3385000000</v>
      </c>
      <c r="M859" t="s">
        <v>37</v>
      </c>
      <c r="N859" t="s">
        <v>95</v>
      </c>
      <c r="O859" s="6">
        <f t="shared" si="104"/>
        <v>68114000000</v>
      </c>
      <c r="P859" s="6">
        <f t="shared" si="105"/>
        <v>93646000000</v>
      </c>
      <c r="Q859" s="6">
        <f t="shared" si="106"/>
        <v>25532000000</v>
      </c>
      <c r="R859" s="9">
        <f t="shared" si="107"/>
        <v>1</v>
      </c>
      <c r="S859" s="9">
        <f t="shared" si="108"/>
        <v>0.27264378617346174</v>
      </c>
    </row>
    <row r="860" spans="1:19" ht="17" hidden="1" x14ac:dyDescent="0.3">
      <c r="A860">
        <v>884</v>
      </c>
      <c r="B860" t="s">
        <v>322</v>
      </c>
      <c r="C860" t="s">
        <v>5</v>
      </c>
      <c r="D860" s="1">
        <v>41639</v>
      </c>
      <c r="E860" s="3">
        <f t="shared" si="109"/>
        <v>2013</v>
      </c>
      <c r="F860" s="3">
        <f t="shared" si="110"/>
        <v>12</v>
      </c>
      <c r="G860" s="3">
        <f t="shared" si="111"/>
        <v>31</v>
      </c>
      <c r="H860" s="2">
        <v>97142000000</v>
      </c>
      <c r="I860">
        <v>0</v>
      </c>
      <c r="J860" s="2">
        <v>70467000000</v>
      </c>
      <c r="K860">
        <v>0</v>
      </c>
      <c r="L860" s="2">
        <v>225000000</v>
      </c>
      <c r="M860" t="s">
        <v>37</v>
      </c>
      <c r="N860" t="s">
        <v>95</v>
      </c>
      <c r="O860" s="6">
        <f t="shared" si="104"/>
        <v>70692000000</v>
      </c>
      <c r="P860" s="6">
        <f t="shared" si="105"/>
        <v>97142000000</v>
      </c>
      <c r="Q860" s="6">
        <f t="shared" si="106"/>
        <v>26450000000</v>
      </c>
      <c r="R860" s="9">
        <f t="shared" si="107"/>
        <v>1</v>
      </c>
      <c r="S860" s="9">
        <f t="shared" si="108"/>
        <v>0.27228181425130221</v>
      </c>
    </row>
    <row r="861" spans="1:19" ht="17" hidden="1" x14ac:dyDescent="0.3">
      <c r="A861">
        <v>885</v>
      </c>
      <c r="B861" t="s">
        <v>322</v>
      </c>
      <c r="C861" t="s">
        <v>6</v>
      </c>
      <c r="D861" s="1">
        <v>42004</v>
      </c>
      <c r="E861" s="3">
        <f t="shared" si="109"/>
        <v>2014</v>
      </c>
      <c r="F861" s="3">
        <f t="shared" si="110"/>
        <v>12</v>
      </c>
      <c r="G861" s="3">
        <f t="shared" si="111"/>
        <v>31</v>
      </c>
      <c r="H861" s="2">
        <v>91973000000</v>
      </c>
      <c r="I861">
        <v>0</v>
      </c>
      <c r="J861" s="2">
        <v>61274000000</v>
      </c>
      <c r="K861">
        <v>0</v>
      </c>
      <c r="L861" s="2">
        <v>3139000000</v>
      </c>
      <c r="M861" t="s">
        <v>37</v>
      </c>
      <c r="N861" t="s">
        <v>95</v>
      </c>
      <c r="O861" s="6">
        <f t="shared" si="104"/>
        <v>64413000000</v>
      </c>
      <c r="P861" s="6">
        <f t="shared" si="105"/>
        <v>91973000000</v>
      </c>
      <c r="Q861" s="6">
        <f t="shared" si="106"/>
        <v>27560000000</v>
      </c>
      <c r="R861" s="9">
        <f t="shared" si="107"/>
        <v>1</v>
      </c>
      <c r="S861" s="9">
        <f t="shared" si="108"/>
        <v>0.29965315907929502</v>
      </c>
    </row>
    <row r="862" spans="1:19" ht="17" hidden="1" x14ac:dyDescent="0.3">
      <c r="A862">
        <v>886</v>
      </c>
      <c r="B862" t="s">
        <v>322</v>
      </c>
      <c r="C862" t="s">
        <v>7</v>
      </c>
      <c r="D862" s="1">
        <v>42369</v>
      </c>
      <c r="E862" s="3">
        <f t="shared" si="109"/>
        <v>2015</v>
      </c>
      <c r="F862" s="3">
        <f t="shared" si="110"/>
        <v>12</v>
      </c>
      <c r="G862" s="3">
        <f t="shared" si="111"/>
        <v>31</v>
      </c>
      <c r="H862" s="2">
        <v>89716000000</v>
      </c>
      <c r="I862">
        <v>0</v>
      </c>
      <c r="J862" s="2">
        <v>59014000000</v>
      </c>
      <c r="K862">
        <v>0</v>
      </c>
      <c r="L862" s="2">
        <v>3827000000</v>
      </c>
      <c r="M862" t="s">
        <v>37</v>
      </c>
      <c r="N862" t="s">
        <v>95</v>
      </c>
      <c r="O862" s="6">
        <f t="shared" si="104"/>
        <v>62841000000</v>
      </c>
      <c r="P862" s="6">
        <f t="shared" si="105"/>
        <v>89716000000</v>
      </c>
      <c r="Q862" s="6">
        <f t="shared" si="106"/>
        <v>26875000000</v>
      </c>
      <c r="R862" s="9">
        <f t="shared" si="107"/>
        <v>1</v>
      </c>
      <c r="S862" s="9">
        <f t="shared" si="108"/>
        <v>0.29955637790360695</v>
      </c>
    </row>
    <row r="863" spans="1:19" ht="17" hidden="1" x14ac:dyDescent="0.3">
      <c r="A863">
        <v>887</v>
      </c>
      <c r="B863" t="s">
        <v>323</v>
      </c>
      <c r="C863" t="s">
        <v>2</v>
      </c>
      <c r="D863" s="1">
        <v>41307</v>
      </c>
      <c r="E863" s="3">
        <f t="shared" si="109"/>
        <v>2013</v>
      </c>
      <c r="F863" s="3">
        <f t="shared" si="110"/>
        <v>2</v>
      </c>
      <c r="G863" s="3">
        <f t="shared" si="111"/>
        <v>2</v>
      </c>
      <c r="H863" s="2">
        <v>12134000000</v>
      </c>
      <c r="I863" s="2">
        <v>7432000000</v>
      </c>
      <c r="J863" s="2">
        <v>3357000000</v>
      </c>
      <c r="K863">
        <v>0</v>
      </c>
      <c r="L863">
        <v>0</v>
      </c>
      <c r="M863" t="s">
        <v>9</v>
      </c>
      <c r="N863" t="s">
        <v>324</v>
      </c>
      <c r="O863" s="6">
        <f t="shared" si="104"/>
        <v>3357000000</v>
      </c>
      <c r="P863" s="6">
        <f t="shared" si="105"/>
        <v>4702000000</v>
      </c>
      <c r="Q863" s="6">
        <f t="shared" si="106"/>
        <v>1345000000</v>
      </c>
      <c r="R863" s="9">
        <f t="shared" si="107"/>
        <v>0.38750618097906708</v>
      </c>
      <c r="S863" s="9">
        <f t="shared" si="108"/>
        <v>0.11084555793637713</v>
      </c>
    </row>
    <row r="864" spans="1:19" ht="17" hidden="1" x14ac:dyDescent="0.3">
      <c r="A864">
        <v>888</v>
      </c>
      <c r="B864" t="s">
        <v>323</v>
      </c>
      <c r="C864" t="s">
        <v>5</v>
      </c>
      <c r="D864" s="1">
        <v>41671</v>
      </c>
      <c r="E864" s="3">
        <f t="shared" si="109"/>
        <v>2014</v>
      </c>
      <c r="F864" s="3">
        <f t="shared" si="110"/>
        <v>2</v>
      </c>
      <c r="G864" s="3">
        <f t="shared" si="111"/>
        <v>1</v>
      </c>
      <c r="H864" s="2">
        <v>12540000000</v>
      </c>
      <c r="I864" s="2">
        <v>7737000000</v>
      </c>
      <c r="J864" s="2">
        <v>3453000000</v>
      </c>
      <c r="K864">
        <v>0</v>
      </c>
      <c r="L864">
        <v>0</v>
      </c>
      <c r="M864" t="s">
        <v>9</v>
      </c>
      <c r="N864" t="s">
        <v>324</v>
      </c>
      <c r="O864" s="6">
        <f t="shared" si="104"/>
        <v>3453000000</v>
      </c>
      <c r="P864" s="6">
        <f t="shared" si="105"/>
        <v>4803000000</v>
      </c>
      <c r="Q864" s="6">
        <f t="shared" si="106"/>
        <v>1350000000</v>
      </c>
      <c r="R864" s="9">
        <f t="shared" si="107"/>
        <v>0.3830143540669857</v>
      </c>
      <c r="S864" s="9">
        <f t="shared" si="108"/>
        <v>0.1076555023923445</v>
      </c>
    </row>
    <row r="865" spans="1:19" ht="17" hidden="1" x14ac:dyDescent="0.3">
      <c r="A865">
        <v>889</v>
      </c>
      <c r="B865" t="s">
        <v>323</v>
      </c>
      <c r="C865" t="s">
        <v>6</v>
      </c>
      <c r="D865" s="1">
        <v>42035</v>
      </c>
      <c r="E865" s="3">
        <f t="shared" si="109"/>
        <v>2015</v>
      </c>
      <c r="F865" s="3">
        <f t="shared" si="110"/>
        <v>1</v>
      </c>
      <c r="G865" s="3">
        <f t="shared" si="111"/>
        <v>31</v>
      </c>
      <c r="H865" s="2">
        <v>13506000000</v>
      </c>
      <c r="I865" s="2">
        <v>8406000000</v>
      </c>
      <c r="J865" s="2">
        <v>3777000000</v>
      </c>
      <c r="K865">
        <v>0</v>
      </c>
      <c r="L865">
        <v>0</v>
      </c>
      <c r="M865" t="s">
        <v>9</v>
      </c>
      <c r="N865" t="s">
        <v>324</v>
      </c>
      <c r="O865" s="6">
        <f t="shared" si="104"/>
        <v>3777000000</v>
      </c>
      <c r="P865" s="6">
        <f t="shared" si="105"/>
        <v>5100000000</v>
      </c>
      <c r="Q865" s="6">
        <f t="shared" si="106"/>
        <v>1323000000</v>
      </c>
      <c r="R865" s="9">
        <f t="shared" si="107"/>
        <v>0.3776099511328298</v>
      </c>
      <c r="S865" s="9">
        <f t="shared" si="108"/>
        <v>9.7956463793869394E-2</v>
      </c>
    </row>
    <row r="866" spans="1:19" ht="17" hidden="1" x14ac:dyDescent="0.3">
      <c r="A866">
        <v>890</v>
      </c>
      <c r="B866" t="s">
        <v>323</v>
      </c>
      <c r="C866" t="s">
        <v>7</v>
      </c>
      <c r="D866" s="1">
        <v>42399</v>
      </c>
      <c r="E866" s="3">
        <f t="shared" si="109"/>
        <v>2016</v>
      </c>
      <c r="F866" s="3">
        <f t="shared" si="110"/>
        <v>1</v>
      </c>
      <c r="G866" s="3">
        <f t="shared" si="111"/>
        <v>30</v>
      </c>
      <c r="H866" s="2">
        <v>14437000000</v>
      </c>
      <c r="I866" s="2">
        <v>9168000000</v>
      </c>
      <c r="J866" s="2">
        <v>4168000000</v>
      </c>
      <c r="K866">
        <v>0</v>
      </c>
      <c r="L866">
        <v>0</v>
      </c>
      <c r="M866" t="s">
        <v>9</v>
      </c>
      <c r="N866" t="s">
        <v>324</v>
      </c>
      <c r="O866" s="6">
        <f t="shared" si="104"/>
        <v>4168000000</v>
      </c>
      <c r="P866" s="6">
        <f t="shared" si="105"/>
        <v>5269000000</v>
      </c>
      <c r="Q866" s="6">
        <f t="shared" si="106"/>
        <v>1101000000</v>
      </c>
      <c r="R866" s="9">
        <f t="shared" si="107"/>
        <v>0.36496502043360812</v>
      </c>
      <c r="S866" s="9">
        <f t="shared" si="108"/>
        <v>7.6262381381173375E-2</v>
      </c>
    </row>
    <row r="867" spans="1:19" ht="17" hidden="1" x14ac:dyDescent="0.3">
      <c r="A867">
        <v>891</v>
      </c>
      <c r="B867" t="s">
        <v>325</v>
      </c>
      <c r="C867" t="s">
        <v>2</v>
      </c>
      <c r="D867" s="1">
        <v>41272</v>
      </c>
      <c r="E867" s="3">
        <f t="shared" si="109"/>
        <v>2012</v>
      </c>
      <c r="F867" s="3">
        <f t="shared" si="110"/>
        <v>12</v>
      </c>
      <c r="G867" s="3">
        <f t="shared" si="111"/>
        <v>29</v>
      </c>
      <c r="H867" s="2">
        <v>14197000000</v>
      </c>
      <c r="I867" s="2">
        <v>8763000000</v>
      </c>
      <c r="J867" s="2">
        <v>3872000000</v>
      </c>
      <c r="K867">
        <v>0</v>
      </c>
      <c r="L867">
        <v>0</v>
      </c>
      <c r="M867" t="s">
        <v>26</v>
      </c>
      <c r="N867" t="s">
        <v>114</v>
      </c>
      <c r="O867" s="6">
        <f t="shared" si="104"/>
        <v>3872000000</v>
      </c>
      <c r="P867" s="6">
        <f t="shared" si="105"/>
        <v>5434000000</v>
      </c>
      <c r="Q867" s="6">
        <f t="shared" si="106"/>
        <v>1562000000</v>
      </c>
      <c r="R867" s="9">
        <f t="shared" si="107"/>
        <v>0.38275692047615695</v>
      </c>
      <c r="S867" s="9">
        <f t="shared" si="108"/>
        <v>0.11002324434739734</v>
      </c>
    </row>
    <row r="868" spans="1:19" ht="17" hidden="1" x14ac:dyDescent="0.3">
      <c r="A868">
        <v>892</v>
      </c>
      <c r="B868" t="s">
        <v>325</v>
      </c>
      <c r="C868" t="s">
        <v>5</v>
      </c>
      <c r="D868" s="1">
        <v>41636</v>
      </c>
      <c r="E868" s="3">
        <f t="shared" si="109"/>
        <v>2013</v>
      </c>
      <c r="F868" s="3">
        <f t="shared" si="110"/>
        <v>12</v>
      </c>
      <c r="G868" s="3">
        <f t="shared" si="111"/>
        <v>28</v>
      </c>
      <c r="H868" s="2">
        <v>14792000000</v>
      </c>
      <c r="I868" s="2">
        <v>8689000000</v>
      </c>
      <c r="J868" s="2">
        <v>3266000000</v>
      </c>
      <c r="K868">
        <v>0</v>
      </c>
      <c r="L868">
        <v>0</v>
      </c>
      <c r="M868" t="s">
        <v>26</v>
      </c>
      <c r="N868" t="s">
        <v>114</v>
      </c>
      <c r="O868" s="6">
        <f t="shared" si="104"/>
        <v>3266000000</v>
      </c>
      <c r="P868" s="6">
        <f t="shared" si="105"/>
        <v>6103000000</v>
      </c>
      <c r="Q868" s="6">
        <f t="shared" si="106"/>
        <v>2837000000</v>
      </c>
      <c r="R868" s="9">
        <f t="shared" si="107"/>
        <v>0.41258788534342883</v>
      </c>
      <c r="S868" s="9">
        <f t="shared" si="108"/>
        <v>0.19179286100594917</v>
      </c>
    </row>
    <row r="869" spans="1:19" ht="17" hidden="1" x14ac:dyDescent="0.3">
      <c r="A869">
        <v>893</v>
      </c>
      <c r="B869" t="s">
        <v>325</v>
      </c>
      <c r="C869" t="s">
        <v>6</v>
      </c>
      <c r="D869" s="1">
        <v>42007</v>
      </c>
      <c r="E869" s="3">
        <f t="shared" si="109"/>
        <v>2015</v>
      </c>
      <c r="F869" s="3">
        <f t="shared" si="110"/>
        <v>1</v>
      </c>
      <c r="G869" s="3">
        <f t="shared" si="111"/>
        <v>3</v>
      </c>
      <c r="H869" s="2">
        <v>14580000000</v>
      </c>
      <c r="I869" s="2">
        <v>9517000000</v>
      </c>
      <c r="J869" s="2">
        <v>4039000000</v>
      </c>
      <c r="K869">
        <v>0</v>
      </c>
      <c r="L869">
        <v>0</v>
      </c>
      <c r="M869" t="s">
        <v>26</v>
      </c>
      <c r="N869" t="s">
        <v>114</v>
      </c>
      <c r="O869" s="6">
        <f t="shared" si="104"/>
        <v>4039000000</v>
      </c>
      <c r="P869" s="6">
        <f t="shared" si="105"/>
        <v>5063000000</v>
      </c>
      <c r="Q869" s="6">
        <f t="shared" si="106"/>
        <v>1024000000</v>
      </c>
      <c r="R869" s="9">
        <f t="shared" si="107"/>
        <v>0.34725651577503425</v>
      </c>
      <c r="S869" s="9">
        <f t="shared" si="108"/>
        <v>7.0233196159122088E-2</v>
      </c>
    </row>
    <row r="870" spans="1:19" ht="17" hidden="1" x14ac:dyDescent="0.3">
      <c r="A870">
        <v>894</v>
      </c>
      <c r="B870" t="s">
        <v>325</v>
      </c>
      <c r="C870" t="s">
        <v>7</v>
      </c>
      <c r="D870" s="1">
        <v>42371</v>
      </c>
      <c r="E870" s="3">
        <f t="shared" si="109"/>
        <v>2016</v>
      </c>
      <c r="F870" s="3">
        <f t="shared" si="110"/>
        <v>1</v>
      </c>
      <c r="G870" s="3">
        <f t="shared" si="111"/>
        <v>2</v>
      </c>
      <c r="H870" s="2">
        <v>13525000000</v>
      </c>
      <c r="I870" s="2">
        <v>8844000000</v>
      </c>
      <c r="J870" s="2">
        <v>3590000000</v>
      </c>
      <c r="K870">
        <v>0</v>
      </c>
      <c r="L870">
        <v>0</v>
      </c>
      <c r="M870" t="s">
        <v>26</v>
      </c>
      <c r="N870" t="s">
        <v>114</v>
      </c>
      <c r="O870" s="6">
        <f t="shared" si="104"/>
        <v>3590000000</v>
      </c>
      <c r="P870" s="6">
        <f t="shared" si="105"/>
        <v>4681000000</v>
      </c>
      <c r="Q870" s="6">
        <f t="shared" si="106"/>
        <v>1091000000</v>
      </c>
      <c r="R870" s="9">
        <f t="shared" si="107"/>
        <v>0.34609981515711641</v>
      </c>
      <c r="S870" s="9">
        <f t="shared" si="108"/>
        <v>8.0665434380776335E-2</v>
      </c>
    </row>
    <row r="871" spans="1:19" ht="17" hidden="1" x14ac:dyDescent="0.3">
      <c r="A871">
        <v>895</v>
      </c>
      <c r="B871" t="s">
        <v>326</v>
      </c>
      <c r="C871" t="s">
        <v>2</v>
      </c>
      <c r="D871" s="1">
        <v>41547</v>
      </c>
      <c r="E871" s="3">
        <f t="shared" si="109"/>
        <v>2013</v>
      </c>
      <c r="F871" s="3">
        <f t="shared" si="110"/>
        <v>9</v>
      </c>
      <c r="G871" s="3">
        <f t="shared" si="111"/>
        <v>30</v>
      </c>
      <c r="H871" s="2">
        <v>1287577000</v>
      </c>
      <c r="I871" s="2">
        <v>1073447000</v>
      </c>
      <c r="J871" s="2">
        <v>174085000</v>
      </c>
      <c r="K871">
        <v>0</v>
      </c>
      <c r="L871" s="2">
        <v>12784000</v>
      </c>
      <c r="M871" t="s">
        <v>37</v>
      </c>
      <c r="N871" t="s">
        <v>95</v>
      </c>
      <c r="O871" s="6">
        <f t="shared" si="104"/>
        <v>186869000</v>
      </c>
      <c r="P871" s="6">
        <f t="shared" si="105"/>
        <v>214130000</v>
      </c>
      <c r="Q871" s="6">
        <f t="shared" si="106"/>
        <v>27261000</v>
      </c>
      <c r="R871" s="9">
        <f t="shared" si="107"/>
        <v>0.16630461712192746</v>
      </c>
      <c r="S871" s="9">
        <f t="shared" si="108"/>
        <v>2.1172326004580695E-2</v>
      </c>
    </row>
    <row r="872" spans="1:19" ht="17" hidden="1" x14ac:dyDescent="0.3">
      <c r="A872">
        <v>896</v>
      </c>
      <c r="B872" t="s">
        <v>326</v>
      </c>
      <c r="C872" t="s">
        <v>5</v>
      </c>
      <c r="D872" s="1">
        <v>41912</v>
      </c>
      <c r="E872" s="3">
        <f t="shared" si="109"/>
        <v>2014</v>
      </c>
      <c r="F872" s="3">
        <f t="shared" si="110"/>
        <v>9</v>
      </c>
      <c r="G872" s="3">
        <f t="shared" si="111"/>
        <v>30</v>
      </c>
      <c r="H872" s="2">
        <v>1463767000</v>
      </c>
      <c r="I872" s="2">
        <v>1200308000</v>
      </c>
      <c r="J872" s="2">
        <v>194491000</v>
      </c>
      <c r="K872">
        <v>0</v>
      </c>
      <c r="L872" s="2">
        <v>13279000</v>
      </c>
      <c r="M872" t="s">
        <v>37</v>
      </c>
      <c r="N872" t="s">
        <v>95</v>
      </c>
      <c r="O872" s="6">
        <f t="shared" si="104"/>
        <v>207770000</v>
      </c>
      <c r="P872" s="6">
        <f t="shared" si="105"/>
        <v>263459000</v>
      </c>
      <c r="Q872" s="6">
        <f t="shared" si="106"/>
        <v>55689000</v>
      </c>
      <c r="R872" s="9">
        <f t="shared" si="107"/>
        <v>0.17998697880195413</v>
      </c>
      <c r="S872" s="9">
        <f t="shared" si="108"/>
        <v>3.8044989400635484E-2</v>
      </c>
    </row>
    <row r="873" spans="1:19" ht="17" hidden="1" x14ac:dyDescent="0.3">
      <c r="A873">
        <v>897</v>
      </c>
      <c r="B873" t="s">
        <v>326</v>
      </c>
      <c r="C873" t="s">
        <v>6</v>
      </c>
      <c r="D873" s="1">
        <v>42277</v>
      </c>
      <c r="E873" s="3">
        <f t="shared" si="109"/>
        <v>2015</v>
      </c>
      <c r="F873" s="3">
        <f t="shared" si="110"/>
        <v>9</v>
      </c>
      <c r="G873" s="3">
        <f t="shared" si="111"/>
        <v>30</v>
      </c>
      <c r="H873" s="2">
        <v>1627413000</v>
      </c>
      <c r="I873" s="2">
        <v>1354969000</v>
      </c>
      <c r="J873" s="2">
        <v>207519000</v>
      </c>
      <c r="K873">
        <v>0</v>
      </c>
      <c r="L873" s="2">
        <v>13338000</v>
      </c>
      <c r="M873" t="s">
        <v>37</v>
      </c>
      <c r="N873" t="s">
        <v>95</v>
      </c>
      <c r="O873" s="6">
        <f t="shared" si="104"/>
        <v>220857000</v>
      </c>
      <c r="P873" s="6">
        <f t="shared" si="105"/>
        <v>272444000</v>
      </c>
      <c r="Q873" s="6">
        <f t="shared" si="106"/>
        <v>51587000</v>
      </c>
      <c r="R873" s="9">
        <f t="shared" si="107"/>
        <v>0.16740925628589665</v>
      </c>
      <c r="S873" s="9">
        <f t="shared" si="108"/>
        <v>3.1698775909987202E-2</v>
      </c>
    </row>
    <row r="874" spans="1:19" ht="17" hidden="1" x14ac:dyDescent="0.3">
      <c r="A874">
        <v>898</v>
      </c>
      <c r="B874" t="s">
        <v>326</v>
      </c>
      <c r="C874" t="s">
        <v>7</v>
      </c>
      <c r="D874" s="1">
        <v>42643</v>
      </c>
      <c r="E874" s="3">
        <f t="shared" si="109"/>
        <v>2016</v>
      </c>
      <c r="F874" s="3">
        <f t="shared" si="110"/>
        <v>9</v>
      </c>
      <c r="G874" s="3">
        <f t="shared" si="111"/>
        <v>30</v>
      </c>
      <c r="H874" s="2">
        <v>1822114000</v>
      </c>
      <c r="I874" s="2">
        <v>1524907000</v>
      </c>
      <c r="J874" s="2">
        <v>224088000</v>
      </c>
      <c r="K874">
        <v>0</v>
      </c>
      <c r="L874" s="2">
        <v>13794000</v>
      </c>
      <c r="M874" t="s">
        <v>37</v>
      </c>
      <c r="N874" t="s">
        <v>95</v>
      </c>
      <c r="O874" s="6">
        <f t="shared" si="104"/>
        <v>237882000</v>
      </c>
      <c r="P874" s="6">
        <f t="shared" si="105"/>
        <v>297207000</v>
      </c>
      <c r="Q874" s="6">
        <f t="shared" si="106"/>
        <v>59325000</v>
      </c>
      <c r="R874" s="9">
        <f t="shared" si="107"/>
        <v>0.16311108964642174</v>
      </c>
      <c r="S874" s="9">
        <f t="shared" si="108"/>
        <v>3.2558336086545625E-2</v>
      </c>
    </row>
    <row r="875" spans="1:19" ht="17" hidden="1" x14ac:dyDescent="0.3">
      <c r="A875">
        <v>899</v>
      </c>
      <c r="B875" t="s">
        <v>327</v>
      </c>
      <c r="C875" t="s">
        <v>2</v>
      </c>
      <c r="D875" s="1">
        <v>41274</v>
      </c>
      <c r="E875" s="3">
        <f t="shared" si="109"/>
        <v>2012</v>
      </c>
      <c r="F875" s="3">
        <f t="shared" si="110"/>
        <v>12</v>
      </c>
      <c r="G875" s="3">
        <f t="shared" si="111"/>
        <v>31</v>
      </c>
      <c r="H875" s="2">
        <v>793373000</v>
      </c>
      <c r="I875" s="2">
        <v>206974000</v>
      </c>
      <c r="J875" s="2">
        <v>123524000</v>
      </c>
      <c r="K875">
        <v>0</v>
      </c>
      <c r="L875" s="2">
        <v>214827000</v>
      </c>
      <c r="M875" t="s">
        <v>42</v>
      </c>
      <c r="N875" t="s">
        <v>43</v>
      </c>
      <c r="O875" s="6">
        <f t="shared" si="104"/>
        <v>338351000</v>
      </c>
      <c r="P875" s="6">
        <f t="shared" si="105"/>
        <v>586399000</v>
      </c>
      <c r="Q875" s="6">
        <f t="shared" si="106"/>
        <v>248048000</v>
      </c>
      <c r="R875" s="9">
        <f t="shared" si="107"/>
        <v>0.7391214472889801</v>
      </c>
      <c r="S875" s="9">
        <f t="shared" si="108"/>
        <v>0.31264991372280126</v>
      </c>
    </row>
    <row r="876" spans="1:19" ht="17" hidden="1" x14ac:dyDescent="0.3">
      <c r="A876">
        <v>900</v>
      </c>
      <c r="B876" t="s">
        <v>327</v>
      </c>
      <c r="C876" t="s">
        <v>5</v>
      </c>
      <c r="D876" s="1">
        <v>41639</v>
      </c>
      <c r="E876" s="3">
        <f t="shared" si="109"/>
        <v>2013</v>
      </c>
      <c r="F876" s="3">
        <f t="shared" si="110"/>
        <v>12</v>
      </c>
      <c r="G876" s="3">
        <f t="shared" si="111"/>
        <v>31</v>
      </c>
      <c r="H876" s="2">
        <v>861527000</v>
      </c>
      <c r="I876" s="2">
        <v>221498000</v>
      </c>
      <c r="J876" s="2">
        <v>127470000</v>
      </c>
      <c r="K876">
        <v>0</v>
      </c>
      <c r="L876" s="2">
        <v>224713000</v>
      </c>
      <c r="M876" t="s">
        <v>42</v>
      </c>
      <c r="N876" t="s">
        <v>43</v>
      </c>
      <c r="O876" s="6">
        <f t="shared" si="104"/>
        <v>352183000</v>
      </c>
      <c r="P876" s="6">
        <f t="shared" si="105"/>
        <v>640029000</v>
      </c>
      <c r="Q876" s="6">
        <f t="shared" si="106"/>
        <v>287846000</v>
      </c>
      <c r="R876" s="9">
        <f t="shared" si="107"/>
        <v>0.74290068680377974</v>
      </c>
      <c r="S876" s="9">
        <f t="shared" si="108"/>
        <v>0.33411140916071114</v>
      </c>
    </row>
    <row r="877" spans="1:19" ht="17" hidden="1" x14ac:dyDescent="0.3">
      <c r="A877">
        <v>901</v>
      </c>
      <c r="B877" t="s">
        <v>327</v>
      </c>
      <c r="C877" t="s">
        <v>6</v>
      </c>
      <c r="D877" s="1">
        <v>42004</v>
      </c>
      <c r="E877" s="3">
        <f t="shared" si="109"/>
        <v>2014</v>
      </c>
      <c r="F877" s="3">
        <f t="shared" si="110"/>
        <v>12</v>
      </c>
      <c r="G877" s="3">
        <f t="shared" si="111"/>
        <v>31</v>
      </c>
      <c r="H877" s="2">
        <v>993897000</v>
      </c>
      <c r="I877" s="2">
        <v>258617000</v>
      </c>
      <c r="J877" s="2">
        <v>122201000</v>
      </c>
      <c r="K877">
        <v>0</v>
      </c>
      <c r="L877" s="2">
        <v>258074000</v>
      </c>
      <c r="M877" t="s">
        <v>42</v>
      </c>
      <c r="N877" t="s">
        <v>43</v>
      </c>
      <c r="O877" s="6">
        <f t="shared" si="104"/>
        <v>380275000</v>
      </c>
      <c r="P877" s="6">
        <f t="shared" si="105"/>
        <v>735280000</v>
      </c>
      <c r="Q877" s="6">
        <f t="shared" si="106"/>
        <v>355005000</v>
      </c>
      <c r="R877" s="9">
        <f t="shared" si="107"/>
        <v>0.73979496869393913</v>
      </c>
      <c r="S877" s="9">
        <f t="shared" si="108"/>
        <v>0.35718489944129017</v>
      </c>
    </row>
    <row r="878" spans="1:19" ht="17" hidden="1" x14ac:dyDescent="0.3">
      <c r="A878">
        <v>902</v>
      </c>
      <c r="B878" t="s">
        <v>327</v>
      </c>
      <c r="C878" t="s">
        <v>7</v>
      </c>
      <c r="D878" s="1">
        <v>42369</v>
      </c>
      <c r="E878" s="3">
        <f t="shared" si="109"/>
        <v>2015</v>
      </c>
      <c r="F878" s="3">
        <f t="shared" si="110"/>
        <v>12</v>
      </c>
      <c r="G878" s="3">
        <f t="shared" si="111"/>
        <v>31</v>
      </c>
      <c r="H878" s="2">
        <v>1166769000</v>
      </c>
      <c r="I878" s="2">
        <v>304477000</v>
      </c>
      <c r="J878" s="2">
        <v>122735000</v>
      </c>
      <c r="K878">
        <v>0</v>
      </c>
      <c r="L878" s="2">
        <v>344527000</v>
      </c>
      <c r="M878" t="s">
        <v>42</v>
      </c>
      <c r="N878" t="s">
        <v>43</v>
      </c>
      <c r="O878" s="6">
        <f t="shared" si="104"/>
        <v>467262000</v>
      </c>
      <c r="P878" s="6">
        <f t="shared" si="105"/>
        <v>862292000</v>
      </c>
      <c r="Q878" s="6">
        <f t="shared" si="106"/>
        <v>395030000</v>
      </c>
      <c r="R878" s="9">
        <f t="shared" si="107"/>
        <v>0.73904260397730825</v>
      </c>
      <c r="S878" s="9">
        <f t="shared" si="108"/>
        <v>0.33856744565548108</v>
      </c>
    </row>
    <row r="879" spans="1:19" ht="17" hidden="1" x14ac:dyDescent="0.3">
      <c r="A879">
        <v>903</v>
      </c>
      <c r="B879" t="s">
        <v>328</v>
      </c>
      <c r="C879" t="s">
        <v>2</v>
      </c>
      <c r="D879" s="1">
        <v>41455</v>
      </c>
      <c r="E879" s="3">
        <f t="shared" si="109"/>
        <v>2013</v>
      </c>
      <c r="F879" s="3">
        <f t="shared" si="110"/>
        <v>6</v>
      </c>
      <c r="G879" s="3">
        <f t="shared" si="111"/>
        <v>30</v>
      </c>
      <c r="H879" s="2">
        <v>2842781000</v>
      </c>
      <c r="I879" s="2">
        <v>1237452000</v>
      </c>
      <c r="J879" s="2">
        <v>387812000</v>
      </c>
      <c r="K879" s="2">
        <v>487832000</v>
      </c>
      <c r="L879">
        <v>0</v>
      </c>
      <c r="M879" t="s">
        <v>12</v>
      </c>
      <c r="N879" t="s">
        <v>58</v>
      </c>
      <c r="O879" s="6">
        <f t="shared" si="104"/>
        <v>875644000</v>
      </c>
      <c r="P879" s="6">
        <f t="shared" si="105"/>
        <v>1605329000</v>
      </c>
      <c r="Q879" s="6">
        <f t="shared" si="106"/>
        <v>729685000</v>
      </c>
      <c r="R879" s="9">
        <f t="shared" si="107"/>
        <v>0.56470371794380214</v>
      </c>
      <c r="S879" s="9">
        <f t="shared" si="108"/>
        <v>0.25667999047411671</v>
      </c>
    </row>
    <row r="880" spans="1:19" ht="17" hidden="1" x14ac:dyDescent="0.3">
      <c r="A880">
        <v>904</v>
      </c>
      <c r="B880" t="s">
        <v>328</v>
      </c>
      <c r="C880" t="s">
        <v>5</v>
      </c>
      <c r="D880" s="1">
        <v>41820</v>
      </c>
      <c r="E880" s="3">
        <f t="shared" si="109"/>
        <v>2014</v>
      </c>
      <c r="F880" s="3">
        <f t="shared" si="110"/>
        <v>6</v>
      </c>
      <c r="G880" s="3">
        <f t="shared" si="111"/>
        <v>30</v>
      </c>
      <c r="H880" s="2">
        <v>2929408000</v>
      </c>
      <c r="I880" s="2">
        <v>1232962000</v>
      </c>
      <c r="J880" s="2">
        <v>384907000</v>
      </c>
      <c r="K880" s="2">
        <v>539469000</v>
      </c>
      <c r="L880">
        <v>0</v>
      </c>
      <c r="M880" t="s">
        <v>12</v>
      </c>
      <c r="N880" t="s">
        <v>58</v>
      </c>
      <c r="O880" s="6">
        <f t="shared" si="104"/>
        <v>924376000</v>
      </c>
      <c r="P880" s="6">
        <f t="shared" si="105"/>
        <v>1696446000</v>
      </c>
      <c r="Q880" s="6">
        <f t="shared" si="106"/>
        <v>772070000</v>
      </c>
      <c r="R880" s="9">
        <f t="shared" si="107"/>
        <v>0.5791088165253867</v>
      </c>
      <c r="S880" s="9">
        <f t="shared" si="108"/>
        <v>0.26355837083806694</v>
      </c>
    </row>
    <row r="881" spans="1:19" ht="17" hidden="1" x14ac:dyDescent="0.3">
      <c r="A881">
        <v>905</v>
      </c>
      <c r="B881" t="s">
        <v>328</v>
      </c>
      <c r="C881" t="s">
        <v>6</v>
      </c>
      <c r="D881" s="1">
        <v>42185</v>
      </c>
      <c r="E881" s="3">
        <f t="shared" si="109"/>
        <v>2015</v>
      </c>
      <c r="F881" s="3">
        <f t="shared" si="110"/>
        <v>6</v>
      </c>
      <c r="G881" s="3">
        <f t="shared" si="111"/>
        <v>30</v>
      </c>
      <c r="H881" s="2">
        <v>2814049000</v>
      </c>
      <c r="I881" s="2">
        <v>1215229000</v>
      </c>
      <c r="J881" s="2">
        <v>406864000</v>
      </c>
      <c r="K881" s="2">
        <v>530616000</v>
      </c>
      <c r="L881">
        <v>0</v>
      </c>
      <c r="M881" t="s">
        <v>12</v>
      </c>
      <c r="N881" t="s">
        <v>58</v>
      </c>
      <c r="O881" s="6">
        <f t="shared" si="104"/>
        <v>937480000</v>
      </c>
      <c r="P881" s="6">
        <f t="shared" si="105"/>
        <v>1598820000</v>
      </c>
      <c r="Q881" s="6">
        <f t="shared" si="106"/>
        <v>661340000</v>
      </c>
      <c r="R881" s="9">
        <f t="shared" si="107"/>
        <v>0.56815641802967898</v>
      </c>
      <c r="S881" s="9">
        <f t="shared" si="108"/>
        <v>0.2350136760234097</v>
      </c>
    </row>
    <row r="882" spans="1:19" ht="17" hidden="1" x14ac:dyDescent="0.3">
      <c r="A882">
        <v>906</v>
      </c>
      <c r="B882" t="s">
        <v>328</v>
      </c>
      <c r="C882" t="s">
        <v>7</v>
      </c>
      <c r="D882" s="1">
        <v>42551</v>
      </c>
      <c r="E882" s="3">
        <f t="shared" si="109"/>
        <v>2016</v>
      </c>
      <c r="F882" s="3">
        <f t="shared" si="110"/>
        <v>6</v>
      </c>
      <c r="G882" s="3">
        <f t="shared" si="111"/>
        <v>30</v>
      </c>
      <c r="H882" s="2">
        <v>2984493000</v>
      </c>
      <c r="I882" s="2">
        <v>1163391000</v>
      </c>
      <c r="J882" s="2">
        <v>379399000</v>
      </c>
      <c r="K882" s="2">
        <v>481258000</v>
      </c>
      <c r="L882">
        <v>0</v>
      </c>
      <c r="M882" t="s">
        <v>12</v>
      </c>
      <c r="N882" t="s">
        <v>58</v>
      </c>
      <c r="O882" s="6">
        <f t="shared" si="104"/>
        <v>860657000</v>
      </c>
      <c r="P882" s="6">
        <f t="shared" si="105"/>
        <v>1821102000</v>
      </c>
      <c r="Q882" s="6">
        <f t="shared" si="106"/>
        <v>960445000</v>
      </c>
      <c r="R882" s="9">
        <f t="shared" si="107"/>
        <v>0.61018806209295851</v>
      </c>
      <c r="S882" s="9">
        <f t="shared" si="108"/>
        <v>0.32181177841596548</v>
      </c>
    </row>
    <row r="883" spans="1:19" ht="17" hidden="1" x14ac:dyDescent="0.3">
      <c r="A883">
        <v>907</v>
      </c>
      <c r="B883" t="s">
        <v>329</v>
      </c>
      <c r="C883" t="s">
        <v>2</v>
      </c>
      <c r="D883" s="1">
        <v>41639</v>
      </c>
      <c r="E883" s="3">
        <f t="shared" si="109"/>
        <v>2013</v>
      </c>
      <c r="F883" s="3">
        <f t="shared" si="110"/>
        <v>12</v>
      </c>
      <c r="G883" s="3">
        <f t="shared" si="111"/>
        <v>31</v>
      </c>
      <c r="H883" s="2">
        <v>19561000000</v>
      </c>
      <c r="I883" s="2">
        <v>12952000000</v>
      </c>
      <c r="J883" s="2">
        <v>3706000000</v>
      </c>
      <c r="K883">
        <v>0</v>
      </c>
      <c r="L883">
        <v>0</v>
      </c>
      <c r="M883" t="s">
        <v>26</v>
      </c>
      <c r="N883" t="s">
        <v>132</v>
      </c>
      <c r="O883" s="6">
        <f t="shared" si="104"/>
        <v>3706000000</v>
      </c>
      <c r="P883" s="6">
        <f t="shared" si="105"/>
        <v>6609000000</v>
      </c>
      <c r="Q883" s="6">
        <f t="shared" si="106"/>
        <v>2903000000</v>
      </c>
      <c r="R883" s="9">
        <f t="shared" si="107"/>
        <v>0.33786616226164301</v>
      </c>
      <c r="S883" s="9">
        <f t="shared" si="108"/>
        <v>0.14840754562650171</v>
      </c>
    </row>
    <row r="884" spans="1:19" ht="17" hidden="1" x14ac:dyDescent="0.3">
      <c r="A884">
        <v>908</v>
      </c>
      <c r="B884" t="s">
        <v>329</v>
      </c>
      <c r="C884" t="s">
        <v>5</v>
      </c>
      <c r="D884" s="1">
        <v>42004</v>
      </c>
      <c r="E884" s="3">
        <f t="shared" si="109"/>
        <v>2014</v>
      </c>
      <c r="F884" s="3">
        <f t="shared" si="110"/>
        <v>12</v>
      </c>
      <c r="G884" s="3">
        <f t="shared" si="111"/>
        <v>31</v>
      </c>
      <c r="H884" s="2">
        <v>19724000000</v>
      </c>
      <c r="I884" s="2">
        <v>13041000000</v>
      </c>
      <c r="J884" s="2">
        <v>4162000000</v>
      </c>
      <c r="K884">
        <v>0</v>
      </c>
      <c r="L884">
        <v>0</v>
      </c>
      <c r="M884" t="s">
        <v>26</v>
      </c>
      <c r="N884" t="s">
        <v>132</v>
      </c>
      <c r="O884" s="6">
        <f t="shared" si="104"/>
        <v>4162000000</v>
      </c>
      <c r="P884" s="6">
        <f t="shared" si="105"/>
        <v>6683000000</v>
      </c>
      <c r="Q884" s="6">
        <f t="shared" si="106"/>
        <v>2521000000</v>
      </c>
      <c r="R884" s="9">
        <f t="shared" si="107"/>
        <v>0.33882579598458729</v>
      </c>
      <c r="S884" s="9">
        <f t="shared" si="108"/>
        <v>0.12781383086595011</v>
      </c>
    </row>
    <row r="885" spans="1:19" ht="17" hidden="1" x14ac:dyDescent="0.3">
      <c r="A885">
        <v>909</v>
      </c>
      <c r="B885" t="s">
        <v>329</v>
      </c>
      <c r="C885" t="s">
        <v>6</v>
      </c>
      <c r="D885" s="1">
        <v>42369</v>
      </c>
      <c r="E885" s="3">
        <f t="shared" si="109"/>
        <v>2015</v>
      </c>
      <c r="F885" s="3">
        <f t="shared" si="110"/>
        <v>12</v>
      </c>
      <c r="G885" s="3">
        <f t="shared" si="111"/>
        <v>31</v>
      </c>
      <c r="H885" s="2">
        <v>18591000000</v>
      </c>
      <c r="I885" s="2">
        <v>11967000000</v>
      </c>
      <c r="J885" s="2">
        <v>5011000000</v>
      </c>
      <c r="K885">
        <v>0</v>
      </c>
      <c r="L885">
        <v>0</v>
      </c>
      <c r="M885" t="s">
        <v>26</v>
      </c>
      <c r="N885" t="s">
        <v>132</v>
      </c>
      <c r="O885" s="6">
        <f t="shared" si="104"/>
        <v>5011000000</v>
      </c>
      <c r="P885" s="6">
        <f t="shared" si="105"/>
        <v>6624000000</v>
      </c>
      <c r="Q885" s="6">
        <f t="shared" si="106"/>
        <v>1613000000</v>
      </c>
      <c r="R885" s="9">
        <f t="shared" si="107"/>
        <v>0.35630143617879617</v>
      </c>
      <c r="S885" s="9">
        <f t="shared" si="108"/>
        <v>8.676241191974611E-2</v>
      </c>
    </row>
    <row r="886" spans="1:19" ht="17" hidden="1" x14ac:dyDescent="0.3">
      <c r="A886">
        <v>910</v>
      </c>
      <c r="B886" t="s">
        <v>329</v>
      </c>
      <c r="C886" t="s">
        <v>7</v>
      </c>
      <c r="D886" s="1">
        <v>42735</v>
      </c>
      <c r="E886" s="3">
        <f t="shared" si="109"/>
        <v>2016</v>
      </c>
      <c r="F886" s="3">
        <f t="shared" si="110"/>
        <v>12</v>
      </c>
      <c r="G886" s="3">
        <f t="shared" si="111"/>
        <v>31</v>
      </c>
      <c r="H886" s="2">
        <v>18202000000</v>
      </c>
      <c r="I886" s="2">
        <v>11551000000</v>
      </c>
      <c r="J886" s="2">
        <v>3334000000</v>
      </c>
      <c r="K886">
        <v>0</v>
      </c>
      <c r="L886">
        <v>0</v>
      </c>
      <c r="M886" t="s">
        <v>26</v>
      </c>
      <c r="N886" t="s">
        <v>132</v>
      </c>
      <c r="O886" s="6">
        <f t="shared" si="104"/>
        <v>3334000000</v>
      </c>
      <c r="P886" s="6">
        <f t="shared" si="105"/>
        <v>6651000000</v>
      </c>
      <c r="Q886" s="6">
        <f t="shared" si="106"/>
        <v>3317000000</v>
      </c>
      <c r="R886" s="9">
        <f t="shared" si="107"/>
        <v>0.36539940665860893</v>
      </c>
      <c r="S886" s="9">
        <f t="shared" si="108"/>
        <v>0.18223272167893639</v>
      </c>
    </row>
    <row r="887" spans="1:19" ht="17" hidden="1" x14ac:dyDescent="0.3">
      <c r="A887">
        <v>911</v>
      </c>
      <c r="B887" t="s">
        <v>330</v>
      </c>
      <c r="C887" t="s">
        <v>2</v>
      </c>
      <c r="D887" s="1">
        <v>41639</v>
      </c>
      <c r="E887" s="3">
        <f t="shared" si="109"/>
        <v>2013</v>
      </c>
      <c r="F887" s="3">
        <f t="shared" si="110"/>
        <v>12</v>
      </c>
      <c r="G887" s="3">
        <f t="shared" si="111"/>
        <v>31</v>
      </c>
      <c r="H887" s="2">
        <v>14070000000</v>
      </c>
      <c r="I887" s="2">
        <v>7365000000</v>
      </c>
      <c r="J887" s="2">
        <v>1007000000</v>
      </c>
      <c r="K887">
        <v>0</v>
      </c>
      <c r="L887" s="2">
        <v>1806000000</v>
      </c>
      <c r="M887" t="s">
        <v>73</v>
      </c>
      <c r="N887" t="s">
        <v>331</v>
      </c>
      <c r="O887" s="6">
        <f t="shared" si="104"/>
        <v>2813000000</v>
      </c>
      <c r="P887" s="6">
        <f t="shared" si="105"/>
        <v>6705000000</v>
      </c>
      <c r="Q887" s="6">
        <f t="shared" si="106"/>
        <v>3892000000</v>
      </c>
      <c r="R887" s="9">
        <f t="shared" si="107"/>
        <v>0.47654584221748397</v>
      </c>
      <c r="S887" s="9">
        <f t="shared" si="108"/>
        <v>0.27661691542288558</v>
      </c>
    </row>
    <row r="888" spans="1:19" ht="17" hidden="1" x14ac:dyDescent="0.3">
      <c r="A888">
        <v>912</v>
      </c>
      <c r="B888" t="s">
        <v>330</v>
      </c>
      <c r="C888" t="s">
        <v>5</v>
      </c>
      <c r="D888" s="1">
        <v>42004</v>
      </c>
      <c r="E888" s="3">
        <f t="shared" si="109"/>
        <v>2014</v>
      </c>
      <c r="F888" s="3">
        <f t="shared" si="110"/>
        <v>12</v>
      </c>
      <c r="G888" s="3">
        <f t="shared" si="111"/>
        <v>31</v>
      </c>
      <c r="H888" s="2">
        <v>16226000000</v>
      </c>
      <c r="I888" s="2">
        <v>8435000000</v>
      </c>
      <c r="J888" s="2">
        <v>1029000000</v>
      </c>
      <c r="K888">
        <v>0</v>
      </c>
      <c r="L888" s="2">
        <v>2040000000</v>
      </c>
      <c r="M888" t="s">
        <v>73</v>
      </c>
      <c r="N888" t="s">
        <v>331</v>
      </c>
      <c r="O888" s="6">
        <f t="shared" si="104"/>
        <v>3069000000</v>
      </c>
      <c r="P888" s="6">
        <f t="shared" si="105"/>
        <v>7791000000</v>
      </c>
      <c r="Q888" s="6">
        <f t="shared" si="106"/>
        <v>4722000000</v>
      </c>
      <c r="R888" s="9">
        <f t="shared" si="107"/>
        <v>0.4801553062985332</v>
      </c>
      <c r="S888" s="9">
        <f t="shared" si="108"/>
        <v>0.29101442129914951</v>
      </c>
    </row>
    <row r="889" spans="1:19" ht="17" hidden="1" x14ac:dyDescent="0.3">
      <c r="A889">
        <v>913</v>
      </c>
      <c r="B889" t="s">
        <v>330</v>
      </c>
      <c r="C889" t="s">
        <v>6</v>
      </c>
      <c r="D889" s="1">
        <v>42369</v>
      </c>
      <c r="E889" s="3">
        <f t="shared" si="109"/>
        <v>2015</v>
      </c>
      <c r="F889" s="3">
        <f t="shared" si="110"/>
        <v>12</v>
      </c>
      <c r="G889" s="3">
        <f t="shared" si="111"/>
        <v>31</v>
      </c>
      <c r="H889" s="2">
        <v>14403000000</v>
      </c>
      <c r="I889" s="2">
        <v>6452000000</v>
      </c>
      <c r="J889" s="2">
        <v>1126000000</v>
      </c>
      <c r="K889">
        <v>0</v>
      </c>
      <c r="L889" s="2">
        <v>2309000000</v>
      </c>
      <c r="M889" t="s">
        <v>73</v>
      </c>
      <c r="N889" t="s">
        <v>331</v>
      </c>
      <c r="O889" s="6">
        <f t="shared" si="104"/>
        <v>3435000000</v>
      </c>
      <c r="P889" s="6">
        <f t="shared" si="105"/>
        <v>7951000000</v>
      </c>
      <c r="Q889" s="6">
        <f t="shared" si="106"/>
        <v>4516000000</v>
      </c>
      <c r="R889" s="9">
        <f t="shared" si="107"/>
        <v>0.55203776990904674</v>
      </c>
      <c r="S889" s="9">
        <f t="shared" si="108"/>
        <v>0.31354578907172115</v>
      </c>
    </row>
    <row r="890" spans="1:19" ht="17" hidden="1" x14ac:dyDescent="0.3">
      <c r="A890">
        <v>914</v>
      </c>
      <c r="B890" t="s">
        <v>330</v>
      </c>
      <c r="C890" t="s">
        <v>7</v>
      </c>
      <c r="D890" s="1">
        <v>42735</v>
      </c>
      <c r="E890" s="3">
        <f t="shared" si="109"/>
        <v>2016</v>
      </c>
      <c r="F890" s="3">
        <f t="shared" si="110"/>
        <v>12</v>
      </c>
      <c r="G890" s="3">
        <f t="shared" si="111"/>
        <v>31</v>
      </c>
      <c r="H890" s="2">
        <v>13058000000</v>
      </c>
      <c r="I890" s="2">
        <v>5801000000</v>
      </c>
      <c r="J890" s="2">
        <v>1089000000</v>
      </c>
      <c r="K890">
        <v>0</v>
      </c>
      <c r="L890" s="2">
        <v>2209000000</v>
      </c>
      <c r="M890" t="s">
        <v>73</v>
      </c>
      <c r="N890" t="s">
        <v>331</v>
      </c>
      <c r="O890" s="6">
        <f t="shared" si="104"/>
        <v>3298000000</v>
      </c>
      <c r="P890" s="6">
        <f t="shared" si="105"/>
        <v>7257000000</v>
      </c>
      <c r="Q890" s="6">
        <f t="shared" si="106"/>
        <v>3959000000</v>
      </c>
      <c r="R890" s="9">
        <f t="shared" si="107"/>
        <v>0.5557512635931996</v>
      </c>
      <c r="S890" s="9">
        <f t="shared" si="108"/>
        <v>0.30318578649104</v>
      </c>
    </row>
    <row r="891" spans="1:19" ht="17" hidden="1" x14ac:dyDescent="0.3">
      <c r="A891">
        <v>915</v>
      </c>
      <c r="B891" t="s">
        <v>332</v>
      </c>
      <c r="C891" t="s">
        <v>2</v>
      </c>
      <c r="D891" s="1">
        <v>41333</v>
      </c>
      <c r="E891" s="3">
        <f t="shared" si="109"/>
        <v>2013</v>
      </c>
      <c r="F891" s="3">
        <f t="shared" si="110"/>
        <v>2</v>
      </c>
      <c r="G891" s="3">
        <f t="shared" si="111"/>
        <v>28</v>
      </c>
      <c r="H891" s="2">
        <v>10962818000</v>
      </c>
      <c r="I891" s="2">
        <v>9498456000</v>
      </c>
      <c r="J891" s="2">
        <v>731767000</v>
      </c>
      <c r="K891">
        <v>0</v>
      </c>
      <c r="L891">
        <v>0</v>
      </c>
      <c r="M891" t="s">
        <v>9</v>
      </c>
      <c r="N891" t="s">
        <v>69</v>
      </c>
      <c r="O891" s="6">
        <f t="shared" si="104"/>
        <v>731767000</v>
      </c>
      <c r="P891" s="6">
        <f t="shared" si="105"/>
        <v>1464362000</v>
      </c>
      <c r="Q891" s="6">
        <f t="shared" si="106"/>
        <v>732595000</v>
      </c>
      <c r="R891" s="9">
        <f t="shared" si="107"/>
        <v>0.13357532707375053</v>
      </c>
      <c r="S891" s="9">
        <f t="shared" si="108"/>
        <v>6.6825427549741315E-2</v>
      </c>
    </row>
    <row r="892" spans="1:19" ht="17" hidden="1" x14ac:dyDescent="0.3">
      <c r="A892">
        <v>916</v>
      </c>
      <c r="B892" t="s">
        <v>332</v>
      </c>
      <c r="C892" t="s">
        <v>5</v>
      </c>
      <c r="D892" s="1">
        <v>41698</v>
      </c>
      <c r="E892" s="3">
        <f t="shared" si="109"/>
        <v>2014</v>
      </c>
      <c r="F892" s="3">
        <f t="shared" si="110"/>
        <v>2</v>
      </c>
      <c r="G892" s="3">
        <f t="shared" si="111"/>
        <v>28</v>
      </c>
      <c r="H892" s="2">
        <v>12574299000</v>
      </c>
      <c r="I892" s="2">
        <v>10925598000</v>
      </c>
      <c r="J892" s="2">
        <v>819048000</v>
      </c>
      <c r="K892">
        <v>0</v>
      </c>
      <c r="L892">
        <v>0</v>
      </c>
      <c r="M892" t="s">
        <v>9</v>
      </c>
      <c r="N892" t="s">
        <v>69</v>
      </c>
      <c r="O892" s="6">
        <f t="shared" si="104"/>
        <v>819048000</v>
      </c>
      <c r="P892" s="6">
        <f t="shared" si="105"/>
        <v>1648701000</v>
      </c>
      <c r="Q892" s="6">
        <f t="shared" si="106"/>
        <v>829653000</v>
      </c>
      <c r="R892" s="9">
        <f t="shared" si="107"/>
        <v>0.13111673263058243</v>
      </c>
      <c r="S892" s="9">
        <f t="shared" si="108"/>
        <v>6.5980059802936128E-2</v>
      </c>
    </row>
    <row r="893" spans="1:19" ht="17" hidden="1" x14ac:dyDescent="0.3">
      <c r="A893">
        <v>917</v>
      </c>
      <c r="B893" t="s">
        <v>332</v>
      </c>
      <c r="C893" t="s">
        <v>6</v>
      </c>
      <c r="D893" s="1">
        <v>42063</v>
      </c>
      <c r="E893" s="3">
        <f t="shared" si="109"/>
        <v>2015</v>
      </c>
      <c r="F893" s="3">
        <f t="shared" si="110"/>
        <v>2</v>
      </c>
      <c r="G893" s="3">
        <f t="shared" si="111"/>
        <v>28</v>
      </c>
      <c r="H893" s="2">
        <v>14268716000</v>
      </c>
      <c r="I893" s="2">
        <v>12381189000</v>
      </c>
      <c r="J893" s="2">
        <v>890431000</v>
      </c>
      <c r="K893">
        <v>0</v>
      </c>
      <c r="L893">
        <v>0</v>
      </c>
      <c r="M893" t="s">
        <v>9</v>
      </c>
      <c r="N893" t="s">
        <v>69</v>
      </c>
      <c r="O893" s="6">
        <f t="shared" si="104"/>
        <v>890431000</v>
      </c>
      <c r="P893" s="6">
        <f t="shared" si="105"/>
        <v>1887527000</v>
      </c>
      <c r="Q893" s="6">
        <f t="shared" si="106"/>
        <v>997096000</v>
      </c>
      <c r="R893" s="9">
        <f t="shared" si="107"/>
        <v>0.13228429243388118</v>
      </c>
      <c r="S893" s="9">
        <f t="shared" si="108"/>
        <v>6.9879868658118918E-2</v>
      </c>
    </row>
    <row r="894" spans="1:19" ht="17" hidden="1" x14ac:dyDescent="0.3">
      <c r="A894">
        <v>918</v>
      </c>
      <c r="B894" t="s">
        <v>332</v>
      </c>
      <c r="C894" t="s">
        <v>7</v>
      </c>
      <c r="D894" s="1">
        <v>42429</v>
      </c>
      <c r="E894" s="3">
        <f t="shared" si="109"/>
        <v>2016</v>
      </c>
      <c r="F894" s="3">
        <f t="shared" si="110"/>
        <v>2</v>
      </c>
      <c r="G894" s="3">
        <f t="shared" si="111"/>
        <v>29</v>
      </c>
      <c r="H894" s="2">
        <v>15149675000</v>
      </c>
      <c r="I894" s="2">
        <v>13130915000</v>
      </c>
      <c r="J894" s="2">
        <v>959899000</v>
      </c>
      <c r="K894">
        <v>0</v>
      </c>
      <c r="L894">
        <v>0</v>
      </c>
      <c r="M894" t="s">
        <v>9</v>
      </c>
      <c r="N894" t="s">
        <v>69</v>
      </c>
      <c r="O894" s="6">
        <f t="shared" si="104"/>
        <v>959899000</v>
      </c>
      <c r="P894" s="6">
        <f t="shared" si="105"/>
        <v>2018760000</v>
      </c>
      <c r="Q894" s="6">
        <f t="shared" si="106"/>
        <v>1058861000</v>
      </c>
      <c r="R894" s="9">
        <f t="shared" si="107"/>
        <v>0.13325434374004719</v>
      </c>
      <c r="S894" s="9">
        <f t="shared" si="108"/>
        <v>6.9893314543051255E-2</v>
      </c>
    </row>
    <row r="895" spans="1:19" ht="17" hidden="1" x14ac:dyDescent="0.3">
      <c r="A895">
        <v>919</v>
      </c>
      <c r="B895" t="s">
        <v>333</v>
      </c>
      <c r="C895" t="s">
        <v>2</v>
      </c>
      <c r="D895" s="1">
        <v>41274</v>
      </c>
      <c r="E895" s="3">
        <f t="shared" si="109"/>
        <v>2012</v>
      </c>
      <c r="F895" s="3">
        <f t="shared" si="110"/>
        <v>12</v>
      </c>
      <c r="G895" s="3">
        <f t="shared" si="111"/>
        <v>31</v>
      </c>
      <c r="H895" s="2">
        <v>48017000000</v>
      </c>
      <c r="I895" s="2">
        <v>19053000000</v>
      </c>
      <c r="J895" s="2">
        <v>18185000000</v>
      </c>
      <c r="K895">
        <v>0</v>
      </c>
      <c r="L895">
        <v>0</v>
      </c>
      <c r="M895" t="s">
        <v>26</v>
      </c>
      <c r="N895" t="s">
        <v>204</v>
      </c>
      <c r="O895" s="6">
        <f t="shared" si="104"/>
        <v>18185000000</v>
      </c>
      <c r="P895" s="6">
        <f t="shared" si="105"/>
        <v>28964000000</v>
      </c>
      <c r="Q895" s="6">
        <f t="shared" si="106"/>
        <v>10779000000</v>
      </c>
      <c r="R895" s="9">
        <f t="shared" si="107"/>
        <v>0.60320303225940819</v>
      </c>
      <c r="S895" s="9">
        <f t="shared" si="108"/>
        <v>0.22448299560572296</v>
      </c>
    </row>
    <row r="896" spans="1:19" ht="17" hidden="1" x14ac:dyDescent="0.3">
      <c r="A896">
        <v>920</v>
      </c>
      <c r="B896" t="s">
        <v>333</v>
      </c>
      <c r="C896" t="s">
        <v>5</v>
      </c>
      <c r="D896" s="1">
        <v>41639</v>
      </c>
      <c r="E896" s="3">
        <f t="shared" si="109"/>
        <v>2013</v>
      </c>
      <c r="F896" s="3">
        <f t="shared" si="110"/>
        <v>12</v>
      </c>
      <c r="G896" s="3">
        <f t="shared" si="111"/>
        <v>31</v>
      </c>
      <c r="H896" s="2">
        <v>46854000000</v>
      </c>
      <c r="I896" s="2">
        <v>18421000000</v>
      </c>
      <c r="J896" s="2">
        <v>18205000000</v>
      </c>
      <c r="K896">
        <v>0</v>
      </c>
      <c r="L896">
        <v>0</v>
      </c>
      <c r="M896" t="s">
        <v>26</v>
      </c>
      <c r="N896" t="s">
        <v>204</v>
      </c>
      <c r="O896" s="6">
        <f t="shared" si="104"/>
        <v>18205000000</v>
      </c>
      <c r="P896" s="6">
        <f t="shared" si="105"/>
        <v>28433000000</v>
      </c>
      <c r="Q896" s="6">
        <f t="shared" si="106"/>
        <v>10228000000</v>
      </c>
      <c r="R896" s="9">
        <f t="shared" si="107"/>
        <v>0.60684253212105688</v>
      </c>
      <c r="S896" s="9">
        <f t="shared" si="108"/>
        <v>0.21829512955137234</v>
      </c>
    </row>
    <row r="897" spans="1:19" ht="17" hidden="1" x14ac:dyDescent="0.3">
      <c r="A897">
        <v>921</v>
      </c>
      <c r="B897" t="s">
        <v>333</v>
      </c>
      <c r="C897" t="s">
        <v>6</v>
      </c>
      <c r="D897" s="1">
        <v>42004</v>
      </c>
      <c r="E897" s="3">
        <f t="shared" si="109"/>
        <v>2014</v>
      </c>
      <c r="F897" s="3">
        <f t="shared" si="110"/>
        <v>12</v>
      </c>
      <c r="G897" s="3">
        <f t="shared" si="111"/>
        <v>31</v>
      </c>
      <c r="H897" s="2">
        <v>45998000000</v>
      </c>
      <c r="I897" s="2">
        <v>17889000000</v>
      </c>
      <c r="J897" s="2">
        <v>18401000000</v>
      </c>
      <c r="K897">
        <v>0</v>
      </c>
      <c r="L897">
        <v>0</v>
      </c>
      <c r="M897" t="s">
        <v>26</v>
      </c>
      <c r="N897" t="s">
        <v>204</v>
      </c>
      <c r="O897" s="6">
        <f t="shared" si="104"/>
        <v>18401000000</v>
      </c>
      <c r="P897" s="6">
        <f t="shared" si="105"/>
        <v>28109000000</v>
      </c>
      <c r="Q897" s="6">
        <f t="shared" si="106"/>
        <v>9708000000</v>
      </c>
      <c r="R897" s="9">
        <f t="shared" si="107"/>
        <v>0.61109178659941743</v>
      </c>
      <c r="S897" s="9">
        <f t="shared" si="108"/>
        <v>0.21105265446323754</v>
      </c>
    </row>
    <row r="898" spans="1:19" ht="17" hidden="1" x14ac:dyDescent="0.3">
      <c r="A898">
        <v>922</v>
      </c>
      <c r="B898" t="s">
        <v>333</v>
      </c>
      <c r="C898" t="s">
        <v>7</v>
      </c>
      <c r="D898" s="1">
        <v>42369</v>
      </c>
      <c r="E898" s="3">
        <f t="shared" si="109"/>
        <v>2015</v>
      </c>
      <c r="F898" s="3">
        <f t="shared" si="110"/>
        <v>12</v>
      </c>
      <c r="G898" s="3">
        <f t="shared" si="111"/>
        <v>31</v>
      </c>
      <c r="H898" s="2">
        <v>44294000000</v>
      </c>
      <c r="I898" s="2">
        <v>17482000000</v>
      </c>
      <c r="J898" s="2">
        <v>18084000000</v>
      </c>
      <c r="K898">
        <v>0</v>
      </c>
      <c r="L898">
        <v>0</v>
      </c>
      <c r="M898" t="s">
        <v>26</v>
      </c>
      <c r="N898" t="s">
        <v>204</v>
      </c>
      <c r="O898" s="6">
        <f t="shared" si="104"/>
        <v>18084000000</v>
      </c>
      <c r="P898" s="6">
        <f t="shared" si="105"/>
        <v>26812000000</v>
      </c>
      <c r="Q898" s="6">
        <f t="shared" si="106"/>
        <v>8728000000</v>
      </c>
      <c r="R898" s="9">
        <f t="shared" si="107"/>
        <v>0.60531900483135415</v>
      </c>
      <c r="S898" s="9">
        <f t="shared" si="108"/>
        <v>0.19704700410890866</v>
      </c>
    </row>
    <row r="899" spans="1:19" ht="17" hidden="1" x14ac:dyDescent="0.3">
      <c r="A899">
        <v>923</v>
      </c>
      <c r="B899" t="s">
        <v>334</v>
      </c>
      <c r="C899" t="s">
        <v>2</v>
      </c>
      <c r="D899" s="1">
        <v>41363</v>
      </c>
      <c r="E899" s="3">
        <f t="shared" si="109"/>
        <v>2013</v>
      </c>
      <c r="F899" s="3">
        <f t="shared" si="110"/>
        <v>3</v>
      </c>
      <c r="G899" s="3">
        <f t="shared" si="111"/>
        <v>30</v>
      </c>
      <c r="H899" s="2">
        <v>2181732000</v>
      </c>
      <c r="I899" s="2">
        <v>875166000</v>
      </c>
      <c r="J899" s="2">
        <v>621536000</v>
      </c>
      <c r="K899">
        <v>0</v>
      </c>
      <c r="L899" s="2">
        <v>54291000</v>
      </c>
      <c r="M899" t="s">
        <v>9</v>
      </c>
      <c r="N899" t="s">
        <v>279</v>
      </c>
      <c r="O899" s="6">
        <f t="shared" si="104"/>
        <v>675827000</v>
      </c>
      <c r="P899" s="6">
        <f t="shared" si="105"/>
        <v>1306566000</v>
      </c>
      <c r="Q899" s="6">
        <f t="shared" si="106"/>
        <v>630739000</v>
      </c>
      <c r="R899" s="9">
        <f t="shared" si="107"/>
        <v>0.59886640522300638</v>
      </c>
      <c r="S899" s="9">
        <f t="shared" si="108"/>
        <v>0.28910012778838096</v>
      </c>
    </row>
    <row r="900" spans="1:19" ht="17" hidden="1" x14ac:dyDescent="0.3">
      <c r="A900">
        <v>924</v>
      </c>
      <c r="B900" t="s">
        <v>334</v>
      </c>
      <c r="C900" t="s">
        <v>5</v>
      </c>
      <c r="D900" s="1">
        <v>41727</v>
      </c>
      <c r="E900" s="3">
        <f t="shared" si="109"/>
        <v>2014</v>
      </c>
      <c r="F900" s="3">
        <f t="shared" si="110"/>
        <v>3</v>
      </c>
      <c r="G900" s="3">
        <f t="shared" si="111"/>
        <v>29</v>
      </c>
      <c r="H900" s="2">
        <v>3310800000</v>
      </c>
      <c r="I900" s="2">
        <v>1294700000</v>
      </c>
      <c r="J900" s="2">
        <v>926900000</v>
      </c>
      <c r="K900">
        <v>0</v>
      </c>
      <c r="L900" s="2">
        <v>79700000</v>
      </c>
      <c r="M900" t="s">
        <v>9</v>
      </c>
      <c r="N900" t="s">
        <v>279</v>
      </c>
      <c r="O900" s="6">
        <f t="shared" ref="O900:O963" si="112">SUM(J900:L900)</f>
        <v>1006600000</v>
      </c>
      <c r="P900" s="6">
        <f t="shared" ref="P900:P963" si="113">H900-I900</f>
        <v>2016100000</v>
      </c>
      <c r="Q900" s="6">
        <f t="shared" ref="Q900:Q963" si="114">P900-SUM(J900:L900)</f>
        <v>1009500000</v>
      </c>
      <c r="R900" s="9">
        <f t="shared" ref="R900:R963" si="115">1-(I900/H900)</f>
        <v>0.60894647819258185</v>
      </c>
      <c r="S900" s="9">
        <f t="shared" ref="S900:S963" si="116">Q900/H900</f>
        <v>0.30491119971003988</v>
      </c>
    </row>
    <row r="901" spans="1:19" ht="17" hidden="1" x14ac:dyDescent="0.3">
      <c r="A901">
        <v>925</v>
      </c>
      <c r="B901" t="s">
        <v>334</v>
      </c>
      <c r="C901" t="s">
        <v>6</v>
      </c>
      <c r="D901" s="1">
        <v>42091</v>
      </c>
      <c r="E901" s="3">
        <f t="shared" ref="E901:E964" si="117">YEAR(D901)</f>
        <v>2015</v>
      </c>
      <c r="F901" s="3">
        <f t="shared" ref="F901:F964" si="118">MONTH(D901)</f>
        <v>3</v>
      </c>
      <c r="G901" s="3">
        <f t="shared" ref="G901:G964" si="119">DAY(D901)</f>
        <v>28</v>
      </c>
      <c r="H901" s="2">
        <v>4371500000</v>
      </c>
      <c r="I901" s="2">
        <v>1723800000</v>
      </c>
      <c r="J901" s="2">
        <v>1251500000</v>
      </c>
      <c r="K901">
        <v>0</v>
      </c>
      <c r="L901" s="2">
        <v>138400000</v>
      </c>
      <c r="M901" t="s">
        <v>9</v>
      </c>
      <c r="N901" t="s">
        <v>279</v>
      </c>
      <c r="O901" s="6">
        <f t="shared" si="112"/>
        <v>1389900000</v>
      </c>
      <c r="P901" s="6">
        <f t="shared" si="113"/>
        <v>2647700000</v>
      </c>
      <c r="Q901" s="6">
        <f t="shared" si="114"/>
        <v>1257800000</v>
      </c>
      <c r="R901" s="9">
        <f t="shared" si="115"/>
        <v>0.60567310991650469</v>
      </c>
      <c r="S901" s="9">
        <f t="shared" si="116"/>
        <v>0.28772732471691637</v>
      </c>
    </row>
    <row r="902" spans="1:19" ht="17" hidden="1" x14ac:dyDescent="0.3">
      <c r="A902">
        <v>926</v>
      </c>
      <c r="B902" t="s">
        <v>334</v>
      </c>
      <c r="C902" t="s">
        <v>7</v>
      </c>
      <c r="D902" s="1">
        <v>42462</v>
      </c>
      <c r="E902" s="3">
        <f t="shared" si="117"/>
        <v>2016</v>
      </c>
      <c r="F902" s="3">
        <f t="shared" si="118"/>
        <v>4</v>
      </c>
      <c r="G902" s="3">
        <f t="shared" si="119"/>
        <v>2</v>
      </c>
      <c r="H902" s="2">
        <v>4712100000</v>
      </c>
      <c r="I902" s="2">
        <v>1914900000</v>
      </c>
      <c r="J902" s="2">
        <v>1428000000</v>
      </c>
      <c r="K902">
        <v>0</v>
      </c>
      <c r="L902" s="2">
        <v>183200000</v>
      </c>
      <c r="M902" t="s">
        <v>9</v>
      </c>
      <c r="N902" t="s">
        <v>279</v>
      </c>
      <c r="O902" s="6">
        <f t="shared" si="112"/>
        <v>1611200000</v>
      </c>
      <c r="P902" s="6">
        <f t="shared" si="113"/>
        <v>2797200000</v>
      </c>
      <c r="Q902" s="6">
        <f t="shared" si="114"/>
        <v>1186000000</v>
      </c>
      <c r="R902" s="9">
        <f t="shared" si="115"/>
        <v>0.59362067867829627</v>
      </c>
      <c r="S902" s="9">
        <f t="shared" si="116"/>
        <v>0.25169245134865559</v>
      </c>
    </row>
    <row r="903" spans="1:19" ht="17" hidden="1" x14ac:dyDescent="0.3">
      <c r="A903">
        <v>927</v>
      </c>
      <c r="B903" t="s">
        <v>335</v>
      </c>
      <c r="C903" t="s">
        <v>2</v>
      </c>
      <c r="D903" s="1">
        <v>41307</v>
      </c>
      <c r="E903" s="3">
        <f t="shared" si="117"/>
        <v>2013</v>
      </c>
      <c r="F903" s="3">
        <f t="shared" si="118"/>
        <v>2</v>
      </c>
      <c r="G903" s="3">
        <f t="shared" si="119"/>
        <v>2</v>
      </c>
      <c r="H903" s="2">
        <v>96619000000</v>
      </c>
      <c r="I903" s="2">
        <v>76726000000</v>
      </c>
      <c r="J903" s="2">
        <v>15477000000</v>
      </c>
      <c r="K903">
        <v>0</v>
      </c>
      <c r="L903" s="2">
        <v>1652000000</v>
      </c>
      <c r="M903" t="s">
        <v>26</v>
      </c>
      <c r="N903" t="s">
        <v>336</v>
      </c>
      <c r="O903" s="6">
        <f t="shared" si="112"/>
        <v>17129000000</v>
      </c>
      <c r="P903" s="6">
        <f t="shared" si="113"/>
        <v>19893000000</v>
      </c>
      <c r="Q903" s="6">
        <f t="shared" si="114"/>
        <v>2764000000</v>
      </c>
      <c r="R903" s="9">
        <f t="shared" si="115"/>
        <v>0.20589118082364755</v>
      </c>
      <c r="S903" s="9">
        <f t="shared" si="116"/>
        <v>2.8607209762055084E-2</v>
      </c>
    </row>
    <row r="904" spans="1:19" ht="17" hidden="1" x14ac:dyDescent="0.3">
      <c r="A904">
        <v>928</v>
      </c>
      <c r="B904" t="s">
        <v>335</v>
      </c>
      <c r="C904" t="s">
        <v>5</v>
      </c>
      <c r="D904" s="1">
        <v>41671</v>
      </c>
      <c r="E904" s="3">
        <f t="shared" si="117"/>
        <v>2014</v>
      </c>
      <c r="F904" s="3">
        <f t="shared" si="118"/>
        <v>2</v>
      </c>
      <c r="G904" s="3">
        <f t="shared" si="119"/>
        <v>1</v>
      </c>
      <c r="H904" s="2">
        <v>98375000000</v>
      </c>
      <c r="I904" s="2">
        <v>78138000000</v>
      </c>
      <c r="J904" s="2">
        <v>15809000000</v>
      </c>
      <c r="K904">
        <v>0</v>
      </c>
      <c r="L904" s="2">
        <v>1703000000</v>
      </c>
      <c r="M904" t="s">
        <v>26</v>
      </c>
      <c r="N904" t="s">
        <v>336</v>
      </c>
      <c r="O904" s="6">
        <f t="shared" si="112"/>
        <v>17512000000</v>
      </c>
      <c r="P904" s="6">
        <f t="shared" si="113"/>
        <v>20237000000</v>
      </c>
      <c r="Q904" s="6">
        <f t="shared" si="114"/>
        <v>2725000000</v>
      </c>
      <c r="R904" s="9">
        <f t="shared" si="115"/>
        <v>0.20571283354510805</v>
      </c>
      <c r="S904" s="9">
        <f t="shared" si="116"/>
        <v>2.770012706480305E-2</v>
      </c>
    </row>
    <row r="905" spans="1:19" ht="17" hidden="1" x14ac:dyDescent="0.3">
      <c r="A905">
        <v>929</v>
      </c>
      <c r="B905" t="s">
        <v>335</v>
      </c>
      <c r="C905" t="s">
        <v>6</v>
      </c>
      <c r="D905" s="1">
        <v>42035</v>
      </c>
      <c r="E905" s="3">
        <f t="shared" si="117"/>
        <v>2015</v>
      </c>
      <c r="F905" s="3">
        <f t="shared" si="118"/>
        <v>1</v>
      </c>
      <c r="G905" s="3">
        <f t="shared" si="119"/>
        <v>31</v>
      </c>
      <c r="H905" s="2">
        <v>108465000000</v>
      </c>
      <c r="I905" s="2">
        <v>85512000000</v>
      </c>
      <c r="J905" s="2">
        <v>17868000000</v>
      </c>
      <c r="K905">
        <v>0</v>
      </c>
      <c r="L905" s="2">
        <v>1948000000</v>
      </c>
      <c r="M905" t="s">
        <v>26</v>
      </c>
      <c r="N905" t="s">
        <v>336</v>
      </c>
      <c r="O905" s="6">
        <f t="shared" si="112"/>
        <v>19816000000</v>
      </c>
      <c r="P905" s="6">
        <f t="shared" si="113"/>
        <v>22953000000</v>
      </c>
      <c r="Q905" s="6">
        <f t="shared" si="114"/>
        <v>3137000000</v>
      </c>
      <c r="R905" s="9">
        <f t="shared" si="115"/>
        <v>0.21161665053242984</v>
      </c>
      <c r="S905" s="9">
        <f t="shared" si="116"/>
        <v>2.8921772000184393E-2</v>
      </c>
    </row>
    <row r="906" spans="1:19" ht="17" hidden="1" x14ac:dyDescent="0.3">
      <c r="A906">
        <v>930</v>
      </c>
      <c r="B906" t="s">
        <v>335</v>
      </c>
      <c r="C906" t="s">
        <v>7</v>
      </c>
      <c r="D906" s="1">
        <v>42399</v>
      </c>
      <c r="E906" s="3">
        <f t="shared" si="117"/>
        <v>2016</v>
      </c>
      <c r="F906" s="3">
        <f t="shared" si="118"/>
        <v>1</v>
      </c>
      <c r="G906" s="3">
        <f t="shared" si="119"/>
        <v>30</v>
      </c>
      <c r="H906" s="2">
        <v>109830000000</v>
      </c>
      <c r="I906" s="2">
        <v>85496000000</v>
      </c>
      <c r="J906" s="2">
        <v>18669000000</v>
      </c>
      <c r="K906">
        <v>0</v>
      </c>
      <c r="L906" s="2">
        <v>2089000000</v>
      </c>
      <c r="M906" t="s">
        <v>26</v>
      </c>
      <c r="N906" t="s">
        <v>336</v>
      </c>
      <c r="O906" s="6">
        <f t="shared" si="112"/>
        <v>20758000000</v>
      </c>
      <c r="P906" s="6">
        <f t="shared" si="113"/>
        <v>24334000000</v>
      </c>
      <c r="Q906" s="6">
        <f t="shared" si="114"/>
        <v>3576000000</v>
      </c>
      <c r="R906" s="9">
        <f t="shared" si="115"/>
        <v>0.22156059364472369</v>
      </c>
      <c r="S906" s="9">
        <f t="shared" si="116"/>
        <v>3.2559409997268508E-2</v>
      </c>
    </row>
    <row r="907" spans="1:19" ht="17" hidden="1" x14ac:dyDescent="0.3">
      <c r="A907">
        <v>931</v>
      </c>
      <c r="B907" t="s">
        <v>337</v>
      </c>
      <c r="C907" t="s">
        <v>2</v>
      </c>
      <c r="D907" s="1">
        <v>41307</v>
      </c>
      <c r="E907" s="3">
        <f t="shared" si="117"/>
        <v>2013</v>
      </c>
      <c r="F907" s="3">
        <f t="shared" si="118"/>
        <v>2</v>
      </c>
      <c r="G907" s="3">
        <f t="shared" si="119"/>
        <v>2</v>
      </c>
      <c r="H907" s="2">
        <v>19279000000</v>
      </c>
      <c r="I907" s="2">
        <v>12289000000</v>
      </c>
      <c r="J907" s="2">
        <v>4267000000</v>
      </c>
      <c r="K907">
        <v>0</v>
      </c>
      <c r="L907" s="2">
        <v>833000000</v>
      </c>
      <c r="M907" t="s">
        <v>9</v>
      </c>
      <c r="N907" t="s">
        <v>187</v>
      </c>
      <c r="O907" s="6">
        <f t="shared" si="112"/>
        <v>5100000000</v>
      </c>
      <c r="P907" s="6">
        <f t="shared" si="113"/>
        <v>6990000000</v>
      </c>
      <c r="Q907" s="6">
        <f t="shared" si="114"/>
        <v>1890000000</v>
      </c>
      <c r="R907" s="9">
        <f t="shared" si="115"/>
        <v>0.36257067275273613</v>
      </c>
      <c r="S907" s="9">
        <f t="shared" si="116"/>
        <v>9.8034130400954406E-2</v>
      </c>
    </row>
    <row r="908" spans="1:19" ht="17" hidden="1" x14ac:dyDescent="0.3">
      <c r="A908">
        <v>932</v>
      </c>
      <c r="B908" t="s">
        <v>337</v>
      </c>
      <c r="C908" t="s">
        <v>5</v>
      </c>
      <c r="D908" s="1">
        <v>41671</v>
      </c>
      <c r="E908" s="3">
        <f t="shared" si="117"/>
        <v>2014</v>
      </c>
      <c r="F908" s="3">
        <f t="shared" si="118"/>
        <v>2</v>
      </c>
      <c r="G908" s="3">
        <f t="shared" si="119"/>
        <v>1</v>
      </c>
      <c r="H908" s="2">
        <v>19031000000</v>
      </c>
      <c r="I908" s="2">
        <v>12087000000</v>
      </c>
      <c r="J908" s="2">
        <v>4313000000</v>
      </c>
      <c r="K908">
        <v>0</v>
      </c>
      <c r="L908" s="2">
        <v>889000000</v>
      </c>
      <c r="M908" t="s">
        <v>9</v>
      </c>
      <c r="N908" t="s">
        <v>187</v>
      </c>
      <c r="O908" s="6">
        <f t="shared" si="112"/>
        <v>5202000000</v>
      </c>
      <c r="P908" s="6">
        <f t="shared" si="113"/>
        <v>6944000000</v>
      </c>
      <c r="Q908" s="6">
        <f t="shared" si="114"/>
        <v>1742000000</v>
      </c>
      <c r="R908" s="9">
        <f t="shared" si="115"/>
        <v>0.36487835636592925</v>
      </c>
      <c r="S908" s="9">
        <f t="shared" si="116"/>
        <v>9.1534864168987443E-2</v>
      </c>
    </row>
    <row r="909" spans="1:19" ht="17" hidden="1" x14ac:dyDescent="0.3">
      <c r="A909">
        <v>933</v>
      </c>
      <c r="B909" t="s">
        <v>337</v>
      </c>
      <c r="C909" t="s">
        <v>6</v>
      </c>
      <c r="D909" s="1">
        <v>42035</v>
      </c>
      <c r="E909" s="3">
        <f t="shared" si="117"/>
        <v>2015</v>
      </c>
      <c r="F909" s="3">
        <f t="shared" si="118"/>
        <v>1</v>
      </c>
      <c r="G909" s="3">
        <f t="shared" si="119"/>
        <v>31</v>
      </c>
      <c r="H909" s="2">
        <v>19023000000</v>
      </c>
      <c r="I909" s="2">
        <v>12098000000</v>
      </c>
      <c r="J909" s="2">
        <v>4350000000</v>
      </c>
      <c r="K909">
        <v>0</v>
      </c>
      <c r="L909" s="2">
        <v>886000000</v>
      </c>
      <c r="M909" t="s">
        <v>9</v>
      </c>
      <c r="N909" t="s">
        <v>187</v>
      </c>
      <c r="O909" s="6">
        <f t="shared" si="112"/>
        <v>5236000000</v>
      </c>
      <c r="P909" s="6">
        <f t="shared" si="113"/>
        <v>6925000000</v>
      </c>
      <c r="Q909" s="6">
        <f t="shared" si="114"/>
        <v>1689000000</v>
      </c>
      <c r="R909" s="9">
        <f t="shared" si="115"/>
        <v>0.36403301266887456</v>
      </c>
      <c r="S909" s="9">
        <f t="shared" si="116"/>
        <v>8.8787257530357988E-2</v>
      </c>
    </row>
    <row r="910" spans="1:19" ht="17" hidden="1" x14ac:dyDescent="0.3">
      <c r="A910">
        <v>934</v>
      </c>
      <c r="B910" t="s">
        <v>337</v>
      </c>
      <c r="C910" t="s">
        <v>7</v>
      </c>
      <c r="D910" s="1">
        <v>42399</v>
      </c>
      <c r="E910" s="3">
        <f t="shared" si="117"/>
        <v>2016</v>
      </c>
      <c r="F910" s="3">
        <f t="shared" si="118"/>
        <v>1</v>
      </c>
      <c r="G910" s="3">
        <f t="shared" si="119"/>
        <v>30</v>
      </c>
      <c r="H910" s="2">
        <v>19204000000</v>
      </c>
      <c r="I910" s="2">
        <v>12265000000</v>
      </c>
      <c r="J910" s="2">
        <v>4452000000</v>
      </c>
      <c r="K910">
        <v>0</v>
      </c>
      <c r="L910" s="2">
        <v>934000000</v>
      </c>
      <c r="M910" t="s">
        <v>9</v>
      </c>
      <c r="N910" t="s">
        <v>187</v>
      </c>
      <c r="O910" s="6">
        <f t="shared" si="112"/>
        <v>5386000000</v>
      </c>
      <c r="P910" s="6">
        <f t="shared" si="113"/>
        <v>6939000000</v>
      </c>
      <c r="Q910" s="6">
        <f t="shared" si="114"/>
        <v>1553000000</v>
      </c>
      <c r="R910" s="9">
        <f t="shared" si="115"/>
        <v>0.36133097271401793</v>
      </c>
      <c r="S910" s="9">
        <f t="shared" si="116"/>
        <v>8.0868569048114972E-2</v>
      </c>
    </row>
    <row r="911" spans="1:19" ht="17" hidden="1" x14ac:dyDescent="0.3">
      <c r="A911">
        <v>935</v>
      </c>
      <c r="B911" t="s">
        <v>338</v>
      </c>
      <c r="C911" t="s">
        <v>2</v>
      </c>
      <c r="D911" s="1">
        <v>41639</v>
      </c>
      <c r="E911" s="3">
        <f t="shared" si="117"/>
        <v>2013</v>
      </c>
      <c r="F911" s="3">
        <f t="shared" si="118"/>
        <v>12</v>
      </c>
      <c r="G911" s="3">
        <f t="shared" si="119"/>
        <v>31</v>
      </c>
      <c r="H911" s="2">
        <v>2369300000</v>
      </c>
      <c r="I911" s="2">
        <v>805300000</v>
      </c>
      <c r="J911" s="2">
        <v>602100000</v>
      </c>
      <c r="K911">
        <v>0</v>
      </c>
      <c r="L911" s="2">
        <v>223300000</v>
      </c>
      <c r="M911" t="s">
        <v>3</v>
      </c>
      <c r="N911" t="s">
        <v>168</v>
      </c>
      <c r="O911" s="6">
        <f t="shared" si="112"/>
        <v>825400000</v>
      </c>
      <c r="P911" s="6">
        <f t="shared" si="113"/>
        <v>1564000000</v>
      </c>
      <c r="Q911" s="6">
        <f t="shared" si="114"/>
        <v>738600000</v>
      </c>
      <c r="R911" s="9">
        <f t="shared" si="115"/>
        <v>0.66011058118431598</v>
      </c>
      <c r="S911" s="9">
        <f t="shared" si="116"/>
        <v>0.31173764402988224</v>
      </c>
    </row>
    <row r="912" spans="1:19" ht="17" hidden="1" x14ac:dyDescent="0.3">
      <c r="A912">
        <v>936</v>
      </c>
      <c r="B912" t="s">
        <v>338</v>
      </c>
      <c r="C912" t="s">
        <v>5</v>
      </c>
      <c r="D912" s="1">
        <v>42004</v>
      </c>
      <c r="E912" s="3">
        <f t="shared" si="117"/>
        <v>2014</v>
      </c>
      <c r="F912" s="3">
        <f t="shared" si="118"/>
        <v>12</v>
      </c>
      <c r="G912" s="3">
        <f t="shared" si="119"/>
        <v>31</v>
      </c>
      <c r="H912" s="2">
        <v>2577100000</v>
      </c>
      <c r="I912" s="2">
        <v>877900000</v>
      </c>
      <c r="J912" s="2">
        <v>632000000</v>
      </c>
      <c r="K912">
        <v>0</v>
      </c>
      <c r="L912" s="2">
        <v>258100000</v>
      </c>
      <c r="M912" t="s">
        <v>3</v>
      </c>
      <c r="N912" t="s">
        <v>168</v>
      </c>
      <c r="O912" s="6">
        <f t="shared" si="112"/>
        <v>890100000</v>
      </c>
      <c r="P912" s="6">
        <f t="shared" si="113"/>
        <v>1699200000</v>
      </c>
      <c r="Q912" s="6">
        <f t="shared" si="114"/>
        <v>809100000</v>
      </c>
      <c r="R912" s="9">
        <f t="shared" si="115"/>
        <v>0.65934577626013735</v>
      </c>
      <c r="S912" s="9">
        <f t="shared" si="116"/>
        <v>0.31395754918319041</v>
      </c>
    </row>
    <row r="913" spans="1:19" ht="17" hidden="1" x14ac:dyDescent="0.3">
      <c r="A913">
        <v>937</v>
      </c>
      <c r="B913" t="s">
        <v>338</v>
      </c>
      <c r="C913" t="s">
        <v>6</v>
      </c>
      <c r="D913" s="1">
        <v>42369</v>
      </c>
      <c r="E913" s="3">
        <f t="shared" si="117"/>
        <v>2015</v>
      </c>
      <c r="F913" s="3">
        <f t="shared" si="118"/>
        <v>12</v>
      </c>
      <c r="G913" s="3">
        <f t="shared" si="119"/>
        <v>31</v>
      </c>
      <c r="H913" s="2">
        <v>2418800000</v>
      </c>
      <c r="I913" s="2">
        <v>759200000</v>
      </c>
      <c r="J913" s="2">
        <v>571200000</v>
      </c>
      <c r="K913">
        <v>0</v>
      </c>
      <c r="L913" s="2">
        <v>284600000</v>
      </c>
      <c r="M913" t="s">
        <v>3</v>
      </c>
      <c r="N913" t="s">
        <v>168</v>
      </c>
      <c r="O913" s="6">
        <f t="shared" si="112"/>
        <v>855800000</v>
      </c>
      <c r="P913" s="6">
        <f t="shared" si="113"/>
        <v>1659600000</v>
      </c>
      <c r="Q913" s="6">
        <f t="shared" si="114"/>
        <v>803800000</v>
      </c>
      <c r="R913" s="9">
        <f t="shared" si="115"/>
        <v>0.68612535141392428</v>
      </c>
      <c r="S913" s="9">
        <f t="shared" si="116"/>
        <v>0.3323135439060691</v>
      </c>
    </row>
    <row r="914" spans="1:19" ht="17" hidden="1" x14ac:dyDescent="0.3">
      <c r="A914">
        <v>938</v>
      </c>
      <c r="B914" t="s">
        <v>338</v>
      </c>
      <c r="C914" t="s">
        <v>7</v>
      </c>
      <c r="D914" s="1">
        <v>42735</v>
      </c>
      <c r="E914" s="3">
        <f t="shared" si="117"/>
        <v>2016</v>
      </c>
      <c r="F914" s="3">
        <f t="shared" si="118"/>
        <v>12</v>
      </c>
      <c r="G914" s="3">
        <f t="shared" si="119"/>
        <v>31</v>
      </c>
      <c r="H914" s="2">
        <v>2334200000</v>
      </c>
      <c r="I914" s="2">
        <v>691100000</v>
      </c>
      <c r="J914" s="2">
        <v>519600000</v>
      </c>
      <c r="K914">
        <v>0</v>
      </c>
      <c r="L914" s="2">
        <v>305000000</v>
      </c>
      <c r="M914" t="s">
        <v>3</v>
      </c>
      <c r="N914" t="s">
        <v>168</v>
      </c>
      <c r="O914" s="6">
        <f t="shared" si="112"/>
        <v>824600000</v>
      </c>
      <c r="P914" s="6">
        <f t="shared" si="113"/>
        <v>1643100000</v>
      </c>
      <c r="Q914" s="6">
        <f t="shared" si="114"/>
        <v>818500000</v>
      </c>
      <c r="R914" s="9">
        <f t="shared" si="115"/>
        <v>0.70392425670465264</v>
      </c>
      <c r="S914" s="9">
        <f t="shared" si="116"/>
        <v>0.35065547082512211</v>
      </c>
    </row>
    <row r="915" spans="1:19" ht="17" hidden="1" x14ac:dyDescent="0.3">
      <c r="A915">
        <v>939</v>
      </c>
      <c r="B915" t="s">
        <v>339</v>
      </c>
      <c r="C915" t="s">
        <v>2</v>
      </c>
      <c r="D915" s="1">
        <v>41307</v>
      </c>
      <c r="E915" s="3">
        <f t="shared" si="117"/>
        <v>2013</v>
      </c>
      <c r="F915" s="3">
        <f t="shared" si="118"/>
        <v>2</v>
      </c>
      <c r="G915" s="3">
        <f t="shared" si="119"/>
        <v>2</v>
      </c>
      <c r="H915" s="2">
        <v>10459000000</v>
      </c>
      <c r="I915" s="2">
        <v>6073000000</v>
      </c>
      <c r="J915" s="2">
        <v>2720000000</v>
      </c>
      <c r="K915">
        <v>0</v>
      </c>
      <c r="L915">
        <v>0</v>
      </c>
      <c r="M915" t="s">
        <v>9</v>
      </c>
      <c r="N915" t="s">
        <v>247</v>
      </c>
      <c r="O915" s="6">
        <f t="shared" si="112"/>
        <v>2720000000</v>
      </c>
      <c r="P915" s="6">
        <f t="shared" si="113"/>
        <v>4386000000</v>
      </c>
      <c r="Q915" s="6">
        <f t="shared" si="114"/>
        <v>1666000000</v>
      </c>
      <c r="R915" s="9">
        <f t="shared" si="115"/>
        <v>0.41935175446983464</v>
      </c>
      <c r="S915" s="9">
        <f t="shared" si="116"/>
        <v>0.15928865092265035</v>
      </c>
    </row>
    <row r="916" spans="1:19" ht="17" hidden="1" x14ac:dyDescent="0.3">
      <c r="A916">
        <v>940</v>
      </c>
      <c r="B916" t="s">
        <v>339</v>
      </c>
      <c r="C916" t="s">
        <v>5</v>
      </c>
      <c r="D916" s="1">
        <v>41671</v>
      </c>
      <c r="E916" s="3">
        <f t="shared" si="117"/>
        <v>2014</v>
      </c>
      <c r="F916" s="3">
        <f t="shared" si="118"/>
        <v>2</v>
      </c>
      <c r="G916" s="3">
        <f t="shared" si="119"/>
        <v>1</v>
      </c>
      <c r="H916" s="2">
        <v>10773000000</v>
      </c>
      <c r="I916" s="2">
        <v>6344000000</v>
      </c>
      <c r="J916" s="2">
        <v>2686000000</v>
      </c>
      <c r="K916">
        <v>0</v>
      </c>
      <c r="L916">
        <v>0</v>
      </c>
      <c r="M916" t="s">
        <v>9</v>
      </c>
      <c r="N916" t="s">
        <v>247</v>
      </c>
      <c r="O916" s="6">
        <f t="shared" si="112"/>
        <v>2686000000</v>
      </c>
      <c r="P916" s="6">
        <f t="shared" si="113"/>
        <v>4429000000</v>
      </c>
      <c r="Q916" s="6">
        <f t="shared" si="114"/>
        <v>1743000000</v>
      </c>
      <c r="R916" s="9">
        <f t="shared" si="115"/>
        <v>0.41112039357653396</v>
      </c>
      <c r="S916" s="9">
        <f t="shared" si="116"/>
        <v>0.1617933723196881</v>
      </c>
    </row>
    <row r="917" spans="1:19" ht="17" hidden="1" x14ac:dyDescent="0.3">
      <c r="A917">
        <v>941</v>
      </c>
      <c r="B917" t="s">
        <v>339</v>
      </c>
      <c r="C917" t="s">
        <v>6</v>
      </c>
      <c r="D917" s="1">
        <v>42035</v>
      </c>
      <c r="E917" s="3">
        <f t="shared" si="117"/>
        <v>2015</v>
      </c>
      <c r="F917" s="3">
        <f t="shared" si="118"/>
        <v>1</v>
      </c>
      <c r="G917" s="3">
        <f t="shared" si="119"/>
        <v>31</v>
      </c>
      <c r="H917" s="2">
        <v>11454000000</v>
      </c>
      <c r="I917" s="2">
        <v>6646000000</v>
      </c>
      <c r="J917" s="2">
        <v>2855000000</v>
      </c>
      <c r="K917">
        <v>0</v>
      </c>
      <c r="L917">
        <v>0</v>
      </c>
      <c r="M917" t="s">
        <v>9</v>
      </c>
      <c r="N917" t="s">
        <v>247</v>
      </c>
      <c r="O917" s="6">
        <f t="shared" si="112"/>
        <v>2855000000</v>
      </c>
      <c r="P917" s="6">
        <f t="shared" si="113"/>
        <v>4808000000</v>
      </c>
      <c r="Q917" s="6">
        <f t="shared" si="114"/>
        <v>1953000000</v>
      </c>
      <c r="R917" s="9">
        <f t="shared" si="115"/>
        <v>0.4197660206041558</v>
      </c>
      <c r="S917" s="9">
        <f t="shared" si="116"/>
        <v>0.17050811943425878</v>
      </c>
    </row>
    <row r="918" spans="1:19" ht="17" hidden="1" x14ac:dyDescent="0.3">
      <c r="A918">
        <v>942</v>
      </c>
      <c r="B918" t="s">
        <v>339</v>
      </c>
      <c r="C918" t="s">
        <v>7</v>
      </c>
      <c r="D918" s="1">
        <v>42399</v>
      </c>
      <c r="E918" s="3">
        <f t="shared" si="117"/>
        <v>2016</v>
      </c>
      <c r="F918" s="3">
        <f t="shared" si="118"/>
        <v>1</v>
      </c>
      <c r="G918" s="3">
        <f t="shared" si="119"/>
        <v>30</v>
      </c>
      <c r="H918" s="2">
        <v>12154000000</v>
      </c>
      <c r="I918" s="2">
        <v>6950000000</v>
      </c>
      <c r="J918" s="2">
        <v>3012000000</v>
      </c>
      <c r="K918">
        <v>0</v>
      </c>
      <c r="L918">
        <v>0</v>
      </c>
      <c r="M918" t="s">
        <v>9</v>
      </c>
      <c r="N918" t="s">
        <v>247</v>
      </c>
      <c r="O918" s="6">
        <f t="shared" si="112"/>
        <v>3012000000</v>
      </c>
      <c r="P918" s="6">
        <f t="shared" si="113"/>
        <v>5204000000</v>
      </c>
      <c r="Q918" s="6">
        <f t="shared" si="114"/>
        <v>2192000000</v>
      </c>
      <c r="R918" s="9">
        <f t="shared" si="115"/>
        <v>0.42817179529373051</v>
      </c>
      <c r="S918" s="9">
        <f t="shared" si="116"/>
        <v>0.18035214744117162</v>
      </c>
    </row>
    <row r="919" spans="1:19" ht="17" hidden="1" x14ac:dyDescent="0.3">
      <c r="A919">
        <v>943</v>
      </c>
      <c r="B919" t="s">
        <v>340</v>
      </c>
      <c r="C919" t="s">
        <v>2</v>
      </c>
      <c r="D919" s="1">
        <v>41274</v>
      </c>
      <c r="E919" s="3">
        <f t="shared" si="117"/>
        <v>2012</v>
      </c>
      <c r="F919" s="3">
        <f t="shared" si="118"/>
        <v>12</v>
      </c>
      <c r="G919" s="3">
        <f t="shared" si="119"/>
        <v>31</v>
      </c>
      <c r="H919" s="2">
        <v>3414500000</v>
      </c>
      <c r="I919" s="2">
        <v>2718900000</v>
      </c>
      <c r="J919" s="2">
        <v>346100000</v>
      </c>
      <c r="K919">
        <v>0</v>
      </c>
      <c r="L919" s="2">
        <v>25100000</v>
      </c>
      <c r="M919" t="s">
        <v>3</v>
      </c>
      <c r="N919" t="s">
        <v>154</v>
      </c>
      <c r="O919" s="6">
        <f t="shared" si="112"/>
        <v>371200000</v>
      </c>
      <c r="P919" s="6">
        <f t="shared" si="113"/>
        <v>695600000</v>
      </c>
      <c r="Q919" s="6">
        <f t="shared" si="114"/>
        <v>324400000</v>
      </c>
      <c r="R919" s="9">
        <f t="shared" si="115"/>
        <v>0.20371943183482211</v>
      </c>
      <c r="S919" s="9">
        <f t="shared" si="116"/>
        <v>9.5006589544589251E-2</v>
      </c>
    </row>
    <row r="920" spans="1:19" ht="17" hidden="1" x14ac:dyDescent="0.3">
      <c r="A920">
        <v>944</v>
      </c>
      <c r="B920" t="s">
        <v>340</v>
      </c>
      <c r="C920" t="s">
        <v>5</v>
      </c>
      <c r="D920" s="1">
        <v>41639</v>
      </c>
      <c r="E920" s="3">
        <f t="shared" si="117"/>
        <v>2013</v>
      </c>
      <c r="F920" s="3">
        <f t="shared" si="118"/>
        <v>12</v>
      </c>
      <c r="G920" s="3">
        <f t="shared" si="119"/>
        <v>31</v>
      </c>
      <c r="H920" s="2">
        <v>3477200000</v>
      </c>
      <c r="I920" s="2">
        <v>2767300000</v>
      </c>
      <c r="J920" s="2">
        <v>346900000</v>
      </c>
      <c r="K920">
        <v>0</v>
      </c>
      <c r="L920" s="2">
        <v>25400000</v>
      </c>
      <c r="M920" t="s">
        <v>3</v>
      </c>
      <c r="N920" t="s">
        <v>154</v>
      </c>
      <c r="O920" s="6">
        <f t="shared" si="112"/>
        <v>372300000</v>
      </c>
      <c r="P920" s="6">
        <f t="shared" si="113"/>
        <v>709900000</v>
      </c>
      <c r="Q920" s="6">
        <f t="shared" si="114"/>
        <v>337600000</v>
      </c>
      <c r="R920" s="9">
        <f t="shared" si="115"/>
        <v>0.20415851834809617</v>
      </c>
      <c r="S920" s="9">
        <f t="shared" si="116"/>
        <v>9.7089612331761194E-2</v>
      </c>
    </row>
    <row r="921" spans="1:19" ht="17" hidden="1" x14ac:dyDescent="0.3">
      <c r="A921">
        <v>945</v>
      </c>
      <c r="B921" t="s">
        <v>340</v>
      </c>
      <c r="C921" t="s">
        <v>6</v>
      </c>
      <c r="D921" s="1">
        <v>42004</v>
      </c>
      <c r="E921" s="3">
        <f t="shared" si="117"/>
        <v>2014</v>
      </c>
      <c r="F921" s="3">
        <f t="shared" si="118"/>
        <v>12</v>
      </c>
      <c r="G921" s="3">
        <f t="shared" si="119"/>
        <v>31</v>
      </c>
      <c r="H921" s="2">
        <v>3782300000</v>
      </c>
      <c r="I921" s="2">
        <v>2991900000</v>
      </c>
      <c r="J921" s="2">
        <v>439200000</v>
      </c>
      <c r="K921">
        <v>0</v>
      </c>
      <c r="L921" s="2">
        <v>19700000</v>
      </c>
      <c r="M921" t="s">
        <v>3</v>
      </c>
      <c r="N921" t="s">
        <v>154</v>
      </c>
      <c r="O921" s="6">
        <f t="shared" si="112"/>
        <v>458900000</v>
      </c>
      <c r="P921" s="6">
        <f t="shared" si="113"/>
        <v>790400000</v>
      </c>
      <c r="Q921" s="6">
        <f t="shared" si="114"/>
        <v>331500000</v>
      </c>
      <c r="R921" s="9">
        <f t="shared" si="115"/>
        <v>0.20897337598815535</v>
      </c>
      <c r="S921" s="9">
        <f t="shared" si="116"/>
        <v>8.7645083679242786E-2</v>
      </c>
    </row>
    <row r="922" spans="1:19" ht="17" hidden="1" x14ac:dyDescent="0.3">
      <c r="A922">
        <v>946</v>
      </c>
      <c r="B922" t="s">
        <v>340</v>
      </c>
      <c r="C922" t="s">
        <v>7</v>
      </c>
      <c r="D922" s="1">
        <v>42369</v>
      </c>
      <c r="E922" s="3">
        <f t="shared" si="117"/>
        <v>2015</v>
      </c>
      <c r="F922" s="3">
        <f t="shared" si="118"/>
        <v>12</v>
      </c>
      <c r="G922" s="3">
        <f t="shared" si="119"/>
        <v>31</v>
      </c>
      <c r="H922" s="2">
        <v>3917200000</v>
      </c>
      <c r="I922" s="2">
        <v>2994000000</v>
      </c>
      <c r="J922" s="2">
        <v>411800000</v>
      </c>
      <c r="K922">
        <v>0</v>
      </c>
      <c r="L922" s="2">
        <v>20800000</v>
      </c>
      <c r="M922" t="s">
        <v>3</v>
      </c>
      <c r="N922" t="s">
        <v>154</v>
      </c>
      <c r="O922" s="6">
        <f t="shared" si="112"/>
        <v>432600000</v>
      </c>
      <c r="P922" s="6">
        <f t="shared" si="113"/>
        <v>923200000</v>
      </c>
      <c r="Q922" s="6">
        <f t="shared" si="114"/>
        <v>490600000</v>
      </c>
      <c r="R922" s="9">
        <f t="shared" si="115"/>
        <v>0.23567854590013271</v>
      </c>
      <c r="S922" s="9">
        <f t="shared" si="116"/>
        <v>0.12524252016746656</v>
      </c>
    </row>
    <row r="923" spans="1:19" ht="17" hidden="1" x14ac:dyDescent="0.3">
      <c r="A923">
        <v>947</v>
      </c>
      <c r="B923" t="s">
        <v>341</v>
      </c>
      <c r="C923" t="s">
        <v>2</v>
      </c>
      <c r="D923" s="1">
        <v>41608</v>
      </c>
      <c r="E923" s="3">
        <f t="shared" si="117"/>
        <v>2013</v>
      </c>
      <c r="F923" s="3">
        <f t="shared" si="118"/>
        <v>11</v>
      </c>
      <c r="G923" s="3">
        <f t="shared" si="119"/>
        <v>30</v>
      </c>
      <c r="H923" s="2">
        <v>5935095000</v>
      </c>
      <c r="I923" s="2">
        <v>4920664000</v>
      </c>
      <c r="J923" s="2">
        <v>328595000</v>
      </c>
      <c r="K923">
        <v>0</v>
      </c>
      <c r="L923">
        <v>0</v>
      </c>
      <c r="M923" t="s">
        <v>9</v>
      </c>
      <c r="N923" t="s">
        <v>191</v>
      </c>
      <c r="O923" s="6">
        <f t="shared" si="112"/>
        <v>328595000</v>
      </c>
      <c r="P923" s="6">
        <f t="shared" si="113"/>
        <v>1014431000</v>
      </c>
      <c r="Q923" s="6">
        <f t="shared" si="114"/>
        <v>685836000</v>
      </c>
      <c r="R923" s="9">
        <f t="shared" si="115"/>
        <v>0.17092076874927864</v>
      </c>
      <c r="S923" s="9">
        <f t="shared" si="116"/>
        <v>0.11555602732559463</v>
      </c>
    </row>
    <row r="924" spans="1:19" ht="17" hidden="1" x14ac:dyDescent="0.3">
      <c r="A924">
        <v>948</v>
      </c>
      <c r="B924" t="s">
        <v>341</v>
      </c>
      <c r="C924" t="s">
        <v>5</v>
      </c>
      <c r="D924" s="1">
        <v>41973</v>
      </c>
      <c r="E924" s="3">
        <f t="shared" si="117"/>
        <v>2014</v>
      </c>
      <c r="F924" s="3">
        <f t="shared" si="118"/>
        <v>11</v>
      </c>
      <c r="G924" s="3">
        <f t="shared" si="119"/>
        <v>30</v>
      </c>
      <c r="H924" s="2">
        <v>7779812000</v>
      </c>
      <c r="I924" s="2">
        <v>6336272000</v>
      </c>
      <c r="J924" s="2">
        <v>521502000</v>
      </c>
      <c r="K924">
        <v>0</v>
      </c>
      <c r="L924">
        <v>0</v>
      </c>
      <c r="M924" t="s">
        <v>9</v>
      </c>
      <c r="N924" t="s">
        <v>191</v>
      </c>
      <c r="O924" s="6">
        <f t="shared" si="112"/>
        <v>521502000</v>
      </c>
      <c r="P924" s="6">
        <f t="shared" si="113"/>
        <v>1443540000</v>
      </c>
      <c r="Q924" s="6">
        <f t="shared" si="114"/>
        <v>922038000</v>
      </c>
      <c r="R924" s="9">
        <f t="shared" si="115"/>
        <v>0.18554947086124962</v>
      </c>
      <c r="S924" s="9">
        <f t="shared" si="116"/>
        <v>0.11851674564886658</v>
      </c>
    </row>
    <row r="925" spans="1:19" ht="17" hidden="1" x14ac:dyDescent="0.3">
      <c r="A925">
        <v>949</v>
      </c>
      <c r="B925" t="s">
        <v>341</v>
      </c>
      <c r="C925" t="s">
        <v>6</v>
      </c>
      <c r="D925" s="1">
        <v>42338</v>
      </c>
      <c r="E925" s="3">
        <f t="shared" si="117"/>
        <v>2015</v>
      </c>
      <c r="F925" s="3">
        <f t="shared" si="118"/>
        <v>11</v>
      </c>
      <c r="G925" s="3">
        <f t="shared" si="119"/>
        <v>30</v>
      </c>
      <c r="H925" s="2">
        <v>9474008000</v>
      </c>
      <c r="I925" s="2">
        <v>7757571000</v>
      </c>
      <c r="J925" s="2">
        <v>630421000</v>
      </c>
      <c r="K925">
        <v>0</v>
      </c>
      <c r="L925">
        <v>0</v>
      </c>
      <c r="M925" t="s">
        <v>9</v>
      </c>
      <c r="N925" t="s">
        <v>191</v>
      </c>
      <c r="O925" s="6">
        <f t="shared" si="112"/>
        <v>630421000</v>
      </c>
      <c r="P925" s="6">
        <f t="shared" si="113"/>
        <v>1716437000</v>
      </c>
      <c r="Q925" s="6">
        <f t="shared" si="114"/>
        <v>1086016000</v>
      </c>
      <c r="R925" s="9">
        <f t="shared" si="115"/>
        <v>0.18117326901138353</v>
      </c>
      <c r="S925" s="9">
        <f t="shared" si="116"/>
        <v>0.1146311043858101</v>
      </c>
    </row>
    <row r="926" spans="1:19" ht="17" hidden="1" x14ac:dyDescent="0.3">
      <c r="A926">
        <v>950</v>
      </c>
      <c r="B926" t="s">
        <v>341</v>
      </c>
      <c r="C926" t="s">
        <v>7</v>
      </c>
      <c r="D926" s="1">
        <v>42704</v>
      </c>
      <c r="E926" s="3">
        <f t="shared" si="117"/>
        <v>2016</v>
      </c>
      <c r="F926" s="3">
        <f t="shared" si="118"/>
        <v>11</v>
      </c>
      <c r="G926" s="3">
        <f t="shared" si="119"/>
        <v>30</v>
      </c>
      <c r="H926" s="2">
        <v>10949999000</v>
      </c>
      <c r="I926" s="2">
        <v>8923519000</v>
      </c>
      <c r="J926" s="2">
        <v>764117000</v>
      </c>
      <c r="K926">
        <v>0</v>
      </c>
      <c r="L926">
        <v>0</v>
      </c>
      <c r="M926" t="s">
        <v>9</v>
      </c>
      <c r="N926" t="s">
        <v>191</v>
      </c>
      <c r="O926" s="6">
        <f t="shared" si="112"/>
        <v>764117000</v>
      </c>
      <c r="P926" s="6">
        <f t="shared" si="113"/>
        <v>2026480000</v>
      </c>
      <c r="Q926" s="6">
        <f t="shared" si="114"/>
        <v>1262363000</v>
      </c>
      <c r="R926" s="9">
        <f t="shared" si="115"/>
        <v>0.1850666835677337</v>
      </c>
      <c r="S926" s="9">
        <f t="shared" si="116"/>
        <v>0.11528430276568975</v>
      </c>
    </row>
    <row r="927" spans="1:19" ht="17" hidden="1" x14ac:dyDescent="0.3">
      <c r="A927">
        <v>951</v>
      </c>
      <c r="B927" t="s">
        <v>342</v>
      </c>
      <c r="C927" t="s">
        <v>2</v>
      </c>
      <c r="D927" s="1">
        <v>41274</v>
      </c>
      <c r="E927" s="3">
        <f t="shared" si="117"/>
        <v>2012</v>
      </c>
      <c r="F927" s="3">
        <f t="shared" si="118"/>
        <v>12</v>
      </c>
      <c r="G927" s="3">
        <f t="shared" si="119"/>
        <v>31</v>
      </c>
      <c r="H927" s="2">
        <v>5671400000</v>
      </c>
      <c r="I927" s="2">
        <v>3421700000</v>
      </c>
      <c r="J927" s="2">
        <v>1114600000</v>
      </c>
      <c r="K927">
        <v>0</v>
      </c>
      <c r="L927" s="2">
        <v>86300000</v>
      </c>
      <c r="M927" t="s">
        <v>15</v>
      </c>
      <c r="N927" t="s">
        <v>189</v>
      </c>
      <c r="O927" s="6">
        <f t="shared" si="112"/>
        <v>1200900000</v>
      </c>
      <c r="P927" s="6">
        <f t="shared" si="113"/>
        <v>2249700000</v>
      </c>
      <c r="Q927" s="6">
        <f t="shared" si="114"/>
        <v>1048800000</v>
      </c>
      <c r="R927" s="9">
        <f t="shared" si="115"/>
        <v>0.39667454244101985</v>
      </c>
      <c r="S927" s="9">
        <f t="shared" si="116"/>
        <v>0.18492788376767641</v>
      </c>
    </row>
    <row r="928" spans="1:19" ht="17" hidden="1" x14ac:dyDescent="0.3">
      <c r="A928">
        <v>952</v>
      </c>
      <c r="B928" t="s">
        <v>342</v>
      </c>
      <c r="C928" t="s">
        <v>5</v>
      </c>
      <c r="D928" s="1">
        <v>41639</v>
      </c>
      <c r="E928" s="3">
        <f t="shared" si="117"/>
        <v>2013</v>
      </c>
      <c r="F928" s="3">
        <f t="shared" si="118"/>
        <v>12</v>
      </c>
      <c r="G928" s="3">
        <f t="shared" si="119"/>
        <v>31</v>
      </c>
      <c r="H928" s="2">
        <v>5808300000</v>
      </c>
      <c r="I928" s="2">
        <v>3585100000</v>
      </c>
      <c r="J928" s="2">
        <v>1128800000</v>
      </c>
      <c r="K928">
        <v>0</v>
      </c>
      <c r="L928" s="2">
        <v>81700000</v>
      </c>
      <c r="M928" t="s">
        <v>15</v>
      </c>
      <c r="N928" t="s">
        <v>189</v>
      </c>
      <c r="O928" s="6">
        <f t="shared" si="112"/>
        <v>1210500000</v>
      </c>
      <c r="P928" s="6">
        <f t="shared" si="113"/>
        <v>2223200000</v>
      </c>
      <c r="Q928" s="6">
        <f t="shared" si="114"/>
        <v>1012700000</v>
      </c>
      <c r="R928" s="9">
        <f t="shared" si="115"/>
        <v>0.3827625983506362</v>
      </c>
      <c r="S928" s="9">
        <f t="shared" si="116"/>
        <v>0.17435394177298005</v>
      </c>
    </row>
    <row r="929" spans="1:19" ht="17" hidden="1" x14ac:dyDescent="0.3">
      <c r="A929">
        <v>953</v>
      </c>
      <c r="B929" t="s">
        <v>342</v>
      </c>
      <c r="C929" t="s">
        <v>6</v>
      </c>
      <c r="D929" s="1">
        <v>42004</v>
      </c>
      <c r="E929" s="3">
        <f t="shared" si="117"/>
        <v>2014</v>
      </c>
      <c r="F929" s="3">
        <f t="shared" si="118"/>
        <v>12</v>
      </c>
      <c r="G929" s="3">
        <f t="shared" si="119"/>
        <v>31</v>
      </c>
      <c r="H929" s="2">
        <v>6011600000</v>
      </c>
      <c r="I929" s="2">
        <v>3808500000</v>
      </c>
      <c r="J929" s="2">
        <v>1198200000</v>
      </c>
      <c r="K929">
        <v>0</v>
      </c>
      <c r="L929" s="2">
        <v>76700000</v>
      </c>
      <c r="M929" t="s">
        <v>15</v>
      </c>
      <c r="N929" t="s">
        <v>189</v>
      </c>
      <c r="O929" s="6">
        <f t="shared" si="112"/>
        <v>1274900000</v>
      </c>
      <c r="P929" s="6">
        <f t="shared" si="113"/>
        <v>2203100000</v>
      </c>
      <c r="Q929" s="6">
        <f t="shared" si="114"/>
        <v>928200000</v>
      </c>
      <c r="R929" s="9">
        <f t="shared" si="115"/>
        <v>0.36647481535697646</v>
      </c>
      <c r="S929" s="9">
        <f t="shared" si="116"/>
        <v>0.15440149045179319</v>
      </c>
    </row>
    <row r="930" spans="1:19" ht="17" hidden="1" x14ac:dyDescent="0.3">
      <c r="A930">
        <v>954</v>
      </c>
      <c r="B930" t="s">
        <v>342</v>
      </c>
      <c r="C930" t="s">
        <v>7</v>
      </c>
      <c r="D930" s="1">
        <v>42369</v>
      </c>
      <c r="E930" s="3">
        <f t="shared" si="117"/>
        <v>2015</v>
      </c>
      <c r="F930" s="3">
        <f t="shared" si="118"/>
        <v>12</v>
      </c>
      <c r="G930" s="3">
        <f t="shared" si="119"/>
        <v>31</v>
      </c>
      <c r="H930" s="2">
        <v>8680100000</v>
      </c>
      <c r="I930" s="2">
        <v>5776800000</v>
      </c>
      <c r="J930" s="2">
        <v>1622000000</v>
      </c>
      <c r="K930">
        <v>0</v>
      </c>
      <c r="L930" s="2">
        <v>164500000</v>
      </c>
      <c r="M930" t="s">
        <v>15</v>
      </c>
      <c r="N930" t="s">
        <v>189</v>
      </c>
      <c r="O930" s="6">
        <f t="shared" si="112"/>
        <v>1786500000</v>
      </c>
      <c r="P930" s="6">
        <f t="shared" si="113"/>
        <v>2903300000</v>
      </c>
      <c r="Q930" s="6">
        <f t="shared" si="114"/>
        <v>1116800000</v>
      </c>
      <c r="R930" s="9">
        <f t="shared" si="115"/>
        <v>0.33447771339039878</v>
      </c>
      <c r="S930" s="9">
        <f t="shared" si="116"/>
        <v>0.12866211218764761</v>
      </c>
    </row>
    <row r="931" spans="1:19" ht="17" hidden="1" x14ac:dyDescent="0.3">
      <c r="A931">
        <v>955</v>
      </c>
      <c r="B931" t="s">
        <v>343</v>
      </c>
      <c r="C931" t="s">
        <v>2</v>
      </c>
      <c r="D931" s="1">
        <v>41274</v>
      </c>
      <c r="E931" s="3">
        <f t="shared" si="117"/>
        <v>2012</v>
      </c>
      <c r="F931" s="3">
        <f t="shared" si="118"/>
        <v>12</v>
      </c>
      <c r="G931" s="3">
        <f t="shared" si="119"/>
        <v>31</v>
      </c>
      <c r="H931" s="2">
        <v>4122930000</v>
      </c>
      <c r="I931" s="2">
        <v>2398790000</v>
      </c>
      <c r="J931" s="2">
        <v>1219343000</v>
      </c>
      <c r="K931">
        <v>0</v>
      </c>
      <c r="L931" s="2">
        <v>64093000</v>
      </c>
      <c r="M931" t="s">
        <v>9</v>
      </c>
      <c r="N931" t="s">
        <v>344</v>
      </c>
      <c r="O931" s="6">
        <f t="shared" si="112"/>
        <v>1283436000</v>
      </c>
      <c r="P931" s="6">
        <f t="shared" si="113"/>
        <v>1724140000</v>
      </c>
      <c r="Q931" s="6">
        <f t="shared" si="114"/>
        <v>440704000</v>
      </c>
      <c r="R931" s="9">
        <f t="shared" si="115"/>
        <v>0.41818318525902698</v>
      </c>
      <c r="S931" s="9">
        <f t="shared" si="116"/>
        <v>0.10689097316714084</v>
      </c>
    </row>
    <row r="932" spans="1:19" ht="17" hidden="1" x14ac:dyDescent="0.3">
      <c r="A932">
        <v>956</v>
      </c>
      <c r="B932" t="s">
        <v>343</v>
      </c>
      <c r="C932" t="s">
        <v>5</v>
      </c>
      <c r="D932" s="1">
        <v>41639</v>
      </c>
      <c r="E932" s="3">
        <f t="shared" si="117"/>
        <v>2013</v>
      </c>
      <c r="F932" s="3">
        <f t="shared" si="118"/>
        <v>12</v>
      </c>
      <c r="G932" s="3">
        <f t="shared" si="119"/>
        <v>31</v>
      </c>
      <c r="H932" s="2">
        <v>5062528000</v>
      </c>
      <c r="I932" s="2">
        <v>2987126000</v>
      </c>
      <c r="J932" s="2">
        <v>1454080000</v>
      </c>
      <c r="K932">
        <v>0</v>
      </c>
      <c r="L932" s="2">
        <v>80969000</v>
      </c>
      <c r="M932" t="s">
        <v>9</v>
      </c>
      <c r="N932" t="s">
        <v>344</v>
      </c>
      <c r="O932" s="6">
        <f t="shared" si="112"/>
        <v>1535049000</v>
      </c>
      <c r="P932" s="6">
        <f t="shared" si="113"/>
        <v>2075402000</v>
      </c>
      <c r="Q932" s="6">
        <f t="shared" si="114"/>
        <v>540353000</v>
      </c>
      <c r="R932" s="9">
        <f t="shared" si="115"/>
        <v>0.40995368321913483</v>
      </c>
      <c r="S932" s="9">
        <f t="shared" si="116"/>
        <v>0.10673580472048748</v>
      </c>
    </row>
    <row r="933" spans="1:19" ht="17" hidden="1" x14ac:dyDescent="0.3">
      <c r="A933">
        <v>957</v>
      </c>
      <c r="B933" t="s">
        <v>343</v>
      </c>
      <c r="C933" t="s">
        <v>6</v>
      </c>
      <c r="D933" s="1">
        <v>42004</v>
      </c>
      <c r="E933" s="3">
        <f t="shared" si="117"/>
        <v>2014</v>
      </c>
      <c r="F933" s="3">
        <f t="shared" si="118"/>
        <v>12</v>
      </c>
      <c r="G933" s="3">
        <f t="shared" si="119"/>
        <v>31</v>
      </c>
      <c r="H933" s="2">
        <v>6740064000</v>
      </c>
      <c r="I933" s="2">
        <v>4088151000</v>
      </c>
      <c r="J933" s="2">
        <v>1866520000</v>
      </c>
      <c r="K933">
        <v>0</v>
      </c>
      <c r="L933" s="2">
        <v>120719000</v>
      </c>
      <c r="M933" t="s">
        <v>9</v>
      </c>
      <c r="N933" t="s">
        <v>344</v>
      </c>
      <c r="O933" s="6">
        <f t="shared" si="112"/>
        <v>1987239000</v>
      </c>
      <c r="P933" s="6">
        <f t="shared" si="113"/>
        <v>2651913000</v>
      </c>
      <c r="Q933" s="6">
        <f t="shared" si="114"/>
        <v>664674000</v>
      </c>
      <c r="R933" s="9">
        <f t="shared" si="115"/>
        <v>0.39345516600435837</v>
      </c>
      <c r="S933" s="9">
        <f t="shared" si="116"/>
        <v>9.8615384067569686E-2</v>
      </c>
    </row>
    <row r="934" spans="1:19" ht="17" hidden="1" x14ac:dyDescent="0.3">
      <c r="A934">
        <v>958</v>
      </c>
      <c r="B934" t="s">
        <v>343</v>
      </c>
      <c r="C934" t="s">
        <v>7</v>
      </c>
      <c r="D934" s="1">
        <v>42369</v>
      </c>
      <c r="E934" s="3">
        <f t="shared" si="117"/>
        <v>2015</v>
      </c>
      <c r="F934" s="3">
        <f t="shared" si="118"/>
        <v>12</v>
      </c>
      <c r="G934" s="3">
        <f t="shared" si="119"/>
        <v>31</v>
      </c>
      <c r="H934" s="2">
        <v>7192633000</v>
      </c>
      <c r="I934" s="2">
        <v>4359104000</v>
      </c>
      <c r="J934" s="2">
        <v>1987271000</v>
      </c>
      <c r="K934">
        <v>0</v>
      </c>
      <c r="L934" s="2">
        <v>122120000</v>
      </c>
      <c r="M934" t="s">
        <v>9</v>
      </c>
      <c r="N934" t="s">
        <v>344</v>
      </c>
      <c r="O934" s="6">
        <f t="shared" si="112"/>
        <v>2109391000</v>
      </c>
      <c r="P934" s="6">
        <f t="shared" si="113"/>
        <v>2833529000</v>
      </c>
      <c r="Q934" s="6">
        <f t="shared" si="114"/>
        <v>724138000</v>
      </c>
      <c r="R934" s="9">
        <f t="shared" si="115"/>
        <v>0.39394878064819938</v>
      </c>
      <c r="S934" s="9">
        <f t="shared" si="116"/>
        <v>0.10067773512147776</v>
      </c>
    </row>
    <row r="935" spans="1:19" ht="17" hidden="1" x14ac:dyDescent="0.3">
      <c r="A935">
        <v>959</v>
      </c>
      <c r="B935" t="s">
        <v>345</v>
      </c>
      <c r="C935" t="s">
        <v>2</v>
      </c>
      <c r="D935" s="1">
        <v>41274</v>
      </c>
      <c r="E935" s="3">
        <f t="shared" si="117"/>
        <v>2012</v>
      </c>
      <c r="F935" s="3">
        <f t="shared" si="118"/>
        <v>12</v>
      </c>
      <c r="G935" s="3">
        <f t="shared" si="119"/>
        <v>31</v>
      </c>
      <c r="H935" s="2">
        <v>13107000000</v>
      </c>
      <c r="I935" s="2">
        <v>11799000000</v>
      </c>
      <c r="J935">
        <v>0</v>
      </c>
      <c r="K935">
        <v>0</v>
      </c>
      <c r="L935">
        <v>0</v>
      </c>
      <c r="M935" t="s">
        <v>3</v>
      </c>
      <c r="N935" t="s">
        <v>154</v>
      </c>
      <c r="O935" s="6">
        <f t="shared" si="112"/>
        <v>0</v>
      </c>
      <c r="P935" s="6">
        <f t="shared" si="113"/>
        <v>1308000000</v>
      </c>
      <c r="Q935" s="6">
        <f t="shared" si="114"/>
        <v>1308000000</v>
      </c>
      <c r="R935" s="9">
        <f t="shared" si="115"/>
        <v>9.9794003204394577E-2</v>
      </c>
      <c r="S935" s="9">
        <f t="shared" si="116"/>
        <v>9.9794003204394605E-2</v>
      </c>
    </row>
    <row r="936" spans="1:19" ht="17" hidden="1" x14ac:dyDescent="0.3">
      <c r="A936">
        <v>960</v>
      </c>
      <c r="B936" t="s">
        <v>345</v>
      </c>
      <c r="C936" t="s">
        <v>5</v>
      </c>
      <c r="D936" s="1">
        <v>41639</v>
      </c>
      <c r="E936" s="3">
        <f t="shared" si="117"/>
        <v>2013</v>
      </c>
      <c r="F936" s="3">
        <f t="shared" si="118"/>
        <v>12</v>
      </c>
      <c r="G936" s="3">
        <f t="shared" si="119"/>
        <v>31</v>
      </c>
      <c r="H936" s="2">
        <v>11420000000</v>
      </c>
      <c r="I936" s="2">
        <v>10303000000</v>
      </c>
      <c r="J936">
        <v>0</v>
      </c>
      <c r="K936">
        <v>0</v>
      </c>
      <c r="L936">
        <v>0</v>
      </c>
      <c r="M936" t="s">
        <v>3</v>
      </c>
      <c r="N936" t="s">
        <v>154</v>
      </c>
      <c r="O936" s="6">
        <f t="shared" si="112"/>
        <v>0</v>
      </c>
      <c r="P936" s="6">
        <f t="shared" si="113"/>
        <v>1117000000</v>
      </c>
      <c r="Q936" s="6">
        <f t="shared" si="114"/>
        <v>1117000000</v>
      </c>
      <c r="R936" s="9">
        <f t="shared" si="115"/>
        <v>9.7810858143607682E-2</v>
      </c>
      <c r="S936" s="9">
        <f t="shared" si="116"/>
        <v>9.781085814360771E-2</v>
      </c>
    </row>
    <row r="937" spans="1:19" ht="17" hidden="1" x14ac:dyDescent="0.3">
      <c r="A937">
        <v>961</v>
      </c>
      <c r="B937" t="s">
        <v>345</v>
      </c>
      <c r="C937" t="s">
        <v>6</v>
      </c>
      <c r="D937" s="1">
        <v>42004</v>
      </c>
      <c r="E937" s="3">
        <f t="shared" si="117"/>
        <v>2014</v>
      </c>
      <c r="F937" s="3">
        <f t="shared" si="118"/>
        <v>12</v>
      </c>
      <c r="G937" s="3">
        <f t="shared" si="119"/>
        <v>31</v>
      </c>
      <c r="H937" s="2">
        <v>10986000000</v>
      </c>
      <c r="I937" s="2">
        <v>9974000000</v>
      </c>
      <c r="J937">
        <v>0</v>
      </c>
      <c r="K937">
        <v>0</v>
      </c>
      <c r="L937">
        <v>0</v>
      </c>
      <c r="M937" t="s">
        <v>3</v>
      </c>
      <c r="N937" t="s">
        <v>154</v>
      </c>
      <c r="O937" s="6">
        <f t="shared" si="112"/>
        <v>0</v>
      </c>
      <c r="P937" s="6">
        <f t="shared" si="113"/>
        <v>1012000000</v>
      </c>
      <c r="Q937" s="6">
        <f t="shared" si="114"/>
        <v>1012000000</v>
      </c>
      <c r="R937" s="9">
        <f t="shared" si="115"/>
        <v>9.2117240123793964E-2</v>
      </c>
      <c r="S937" s="9">
        <f t="shared" si="116"/>
        <v>9.2117240123793923E-2</v>
      </c>
    </row>
    <row r="938" spans="1:19" ht="17" hidden="1" x14ac:dyDescent="0.3">
      <c r="A938">
        <v>962</v>
      </c>
      <c r="B938" t="s">
        <v>345</v>
      </c>
      <c r="C938" t="s">
        <v>7</v>
      </c>
      <c r="D938" s="1">
        <v>42369</v>
      </c>
      <c r="E938" s="3">
        <f t="shared" si="117"/>
        <v>2015</v>
      </c>
      <c r="F938" s="3">
        <f t="shared" si="118"/>
        <v>12</v>
      </c>
      <c r="G938" s="3">
        <f t="shared" si="119"/>
        <v>31</v>
      </c>
      <c r="H938" s="2">
        <v>10466000000</v>
      </c>
      <c r="I938" s="2">
        <v>9576000000</v>
      </c>
      <c r="J938">
        <v>0</v>
      </c>
      <c r="K938">
        <v>0</v>
      </c>
      <c r="L938">
        <v>0</v>
      </c>
      <c r="M938" t="s">
        <v>3</v>
      </c>
      <c r="N938" t="s">
        <v>154</v>
      </c>
      <c r="O938" s="6">
        <f t="shared" si="112"/>
        <v>0</v>
      </c>
      <c r="P938" s="6">
        <f t="shared" si="113"/>
        <v>890000000</v>
      </c>
      <c r="Q938" s="6">
        <f t="shared" si="114"/>
        <v>890000000</v>
      </c>
      <c r="R938" s="9">
        <f t="shared" si="115"/>
        <v>8.503726351996943E-2</v>
      </c>
      <c r="S938" s="9">
        <f t="shared" si="116"/>
        <v>8.503726351996943E-2</v>
      </c>
    </row>
    <row r="939" spans="1:19" ht="17" hidden="1" x14ac:dyDescent="0.3">
      <c r="A939">
        <v>963</v>
      </c>
      <c r="B939" t="s">
        <v>346</v>
      </c>
      <c r="C939" t="s">
        <v>2</v>
      </c>
      <c r="D939" s="1">
        <v>41455</v>
      </c>
      <c r="E939" s="3">
        <f t="shared" si="117"/>
        <v>2013</v>
      </c>
      <c r="F939" s="3">
        <f t="shared" si="118"/>
        <v>6</v>
      </c>
      <c r="G939" s="3">
        <f t="shared" si="119"/>
        <v>30</v>
      </c>
      <c r="H939" s="2">
        <v>1282236000</v>
      </c>
      <c r="I939" s="2">
        <v>322516000</v>
      </c>
      <c r="J939" s="2">
        <v>151382000</v>
      </c>
      <c r="K939" s="2">
        <v>235184000</v>
      </c>
      <c r="L939">
        <v>0</v>
      </c>
      <c r="M939" t="s">
        <v>12</v>
      </c>
      <c r="N939" t="s">
        <v>24</v>
      </c>
      <c r="O939" s="6">
        <f t="shared" si="112"/>
        <v>386566000</v>
      </c>
      <c r="P939" s="6">
        <f t="shared" si="113"/>
        <v>959720000</v>
      </c>
      <c r="Q939" s="6">
        <f t="shared" si="114"/>
        <v>573154000</v>
      </c>
      <c r="R939" s="9">
        <f t="shared" si="115"/>
        <v>0.74847375990067344</v>
      </c>
      <c r="S939" s="9">
        <f t="shared" si="116"/>
        <v>0.4469957168571152</v>
      </c>
    </row>
    <row r="940" spans="1:19" ht="17" hidden="1" x14ac:dyDescent="0.3">
      <c r="A940">
        <v>964</v>
      </c>
      <c r="B940" t="s">
        <v>346</v>
      </c>
      <c r="C940" t="s">
        <v>5</v>
      </c>
      <c r="D940" s="1">
        <v>41819</v>
      </c>
      <c r="E940" s="3">
        <f t="shared" si="117"/>
        <v>2014</v>
      </c>
      <c r="F940" s="3">
        <f t="shared" si="118"/>
        <v>6</v>
      </c>
      <c r="G940" s="3">
        <f t="shared" si="119"/>
        <v>29</v>
      </c>
      <c r="H940" s="2">
        <v>1388386000</v>
      </c>
      <c r="I940" s="2">
        <v>338580000</v>
      </c>
      <c r="J940" s="2">
        <v>159642000</v>
      </c>
      <c r="K940" s="2">
        <v>250434000</v>
      </c>
      <c r="L940">
        <v>0</v>
      </c>
      <c r="M940" t="s">
        <v>12</v>
      </c>
      <c r="N940" t="s">
        <v>24</v>
      </c>
      <c r="O940" s="6">
        <f t="shared" si="112"/>
        <v>410076000</v>
      </c>
      <c r="P940" s="6">
        <f t="shared" si="113"/>
        <v>1049806000</v>
      </c>
      <c r="Q940" s="6">
        <f t="shared" si="114"/>
        <v>639730000</v>
      </c>
      <c r="R940" s="9">
        <f t="shared" si="115"/>
        <v>0.75613410103530287</v>
      </c>
      <c r="S940" s="9">
        <f t="shared" si="116"/>
        <v>0.46077243648380206</v>
      </c>
    </row>
    <row r="941" spans="1:19" ht="17" hidden="1" x14ac:dyDescent="0.3">
      <c r="A941">
        <v>965</v>
      </c>
      <c r="B941" t="s">
        <v>346</v>
      </c>
      <c r="C941" t="s">
        <v>6</v>
      </c>
      <c r="D941" s="1">
        <v>42183</v>
      </c>
      <c r="E941" s="3">
        <f t="shared" si="117"/>
        <v>2015</v>
      </c>
      <c r="F941" s="3">
        <f t="shared" si="118"/>
        <v>6</v>
      </c>
      <c r="G941" s="3">
        <f t="shared" si="119"/>
        <v>28</v>
      </c>
      <c r="H941" s="2">
        <v>1475139000</v>
      </c>
      <c r="I941" s="2">
        <v>355727000</v>
      </c>
      <c r="J941" s="2">
        <v>169952000</v>
      </c>
      <c r="K941" s="2">
        <v>266761000</v>
      </c>
      <c r="L941">
        <v>0</v>
      </c>
      <c r="M941" t="s">
        <v>12</v>
      </c>
      <c r="N941" t="s">
        <v>24</v>
      </c>
      <c r="O941" s="6">
        <f t="shared" si="112"/>
        <v>436713000</v>
      </c>
      <c r="P941" s="6">
        <f t="shared" si="113"/>
        <v>1119412000</v>
      </c>
      <c r="Q941" s="6">
        <f t="shared" si="114"/>
        <v>682699000</v>
      </c>
      <c r="R941" s="9">
        <f t="shared" si="115"/>
        <v>0.75885187768745865</v>
      </c>
      <c r="S941" s="9">
        <f t="shared" si="116"/>
        <v>0.46280316634567997</v>
      </c>
    </row>
    <row r="942" spans="1:19" ht="17" hidden="1" x14ac:dyDescent="0.3">
      <c r="A942">
        <v>966</v>
      </c>
      <c r="B942" t="s">
        <v>346</v>
      </c>
      <c r="C942" t="s">
        <v>7</v>
      </c>
      <c r="D942" s="1">
        <v>42554</v>
      </c>
      <c r="E942" s="3">
        <f t="shared" si="117"/>
        <v>2016</v>
      </c>
      <c r="F942" s="3">
        <f t="shared" si="118"/>
        <v>7</v>
      </c>
      <c r="G942" s="3">
        <f t="shared" si="119"/>
        <v>3</v>
      </c>
      <c r="H942" s="2">
        <v>1423936000</v>
      </c>
      <c r="I942" s="2">
        <v>343801000</v>
      </c>
      <c r="J942" s="2">
        <v>170120000</v>
      </c>
      <c r="K942" s="2">
        <v>276462000</v>
      </c>
      <c r="L942">
        <v>0</v>
      </c>
      <c r="M942" t="s">
        <v>12</v>
      </c>
      <c r="N942" t="s">
        <v>24</v>
      </c>
      <c r="O942" s="6">
        <f t="shared" si="112"/>
        <v>446582000</v>
      </c>
      <c r="P942" s="6">
        <f t="shared" si="113"/>
        <v>1080135000</v>
      </c>
      <c r="Q942" s="6">
        <f t="shared" si="114"/>
        <v>633553000</v>
      </c>
      <c r="R942" s="9">
        <f t="shared" si="115"/>
        <v>0.75855586206121628</v>
      </c>
      <c r="S942" s="9">
        <f t="shared" si="116"/>
        <v>0.44493081149714592</v>
      </c>
    </row>
    <row r="943" spans="1:19" ht="17" hidden="1" x14ac:dyDescent="0.3">
      <c r="A943">
        <v>967</v>
      </c>
      <c r="B943" t="s">
        <v>347</v>
      </c>
      <c r="C943" t="s">
        <v>2</v>
      </c>
      <c r="D943" s="1">
        <v>41274</v>
      </c>
      <c r="E943" s="3">
        <f t="shared" si="117"/>
        <v>2012</v>
      </c>
      <c r="F943" s="3">
        <f t="shared" si="118"/>
        <v>12</v>
      </c>
      <c r="G943" s="3">
        <f t="shared" si="119"/>
        <v>31</v>
      </c>
      <c r="H943" s="2">
        <v>22603400000</v>
      </c>
      <c r="I943" s="2">
        <v>4796500000</v>
      </c>
      <c r="J943" s="2">
        <v>6839500000</v>
      </c>
      <c r="K943" s="2">
        <v>5278100000</v>
      </c>
      <c r="L943">
        <v>0</v>
      </c>
      <c r="M943" t="s">
        <v>15</v>
      </c>
      <c r="N943" t="s">
        <v>16</v>
      </c>
      <c r="O943" s="6">
        <f t="shared" si="112"/>
        <v>12117600000</v>
      </c>
      <c r="P943" s="6">
        <f t="shared" si="113"/>
        <v>17806900000</v>
      </c>
      <c r="Q943" s="6">
        <f t="shared" si="114"/>
        <v>5689300000</v>
      </c>
      <c r="R943" s="9">
        <f t="shared" si="115"/>
        <v>0.78779741100896328</v>
      </c>
      <c r="S943" s="9">
        <f t="shared" si="116"/>
        <v>0.25170107152021376</v>
      </c>
    </row>
    <row r="944" spans="1:19" ht="17" hidden="1" x14ac:dyDescent="0.3">
      <c r="A944">
        <v>968</v>
      </c>
      <c r="B944" t="s">
        <v>347</v>
      </c>
      <c r="C944" t="s">
        <v>5</v>
      </c>
      <c r="D944" s="1">
        <v>41639</v>
      </c>
      <c r="E944" s="3">
        <f t="shared" si="117"/>
        <v>2013</v>
      </c>
      <c r="F944" s="3">
        <f t="shared" si="118"/>
        <v>12</v>
      </c>
      <c r="G944" s="3">
        <f t="shared" si="119"/>
        <v>31</v>
      </c>
      <c r="H944" s="2">
        <v>23113100000</v>
      </c>
      <c r="I944" s="2">
        <v>4908100000</v>
      </c>
      <c r="J944" s="2">
        <v>6606700000</v>
      </c>
      <c r="K944" s="2">
        <v>5531300000</v>
      </c>
      <c r="L944">
        <v>0</v>
      </c>
      <c r="M944" t="s">
        <v>15</v>
      </c>
      <c r="N944" t="s">
        <v>16</v>
      </c>
      <c r="O944" s="6">
        <f t="shared" si="112"/>
        <v>12138000000</v>
      </c>
      <c r="P944" s="6">
        <f t="shared" si="113"/>
        <v>18205000000</v>
      </c>
      <c r="Q944" s="6">
        <f t="shared" si="114"/>
        <v>6067000000</v>
      </c>
      <c r="R944" s="9">
        <f t="shared" si="115"/>
        <v>0.78764856293617036</v>
      </c>
      <c r="S944" s="9">
        <f t="shared" si="116"/>
        <v>0.26249183363547079</v>
      </c>
    </row>
    <row r="945" spans="1:19" ht="17" hidden="1" x14ac:dyDescent="0.3">
      <c r="A945">
        <v>969</v>
      </c>
      <c r="B945" t="s">
        <v>347</v>
      </c>
      <c r="C945" t="s">
        <v>6</v>
      </c>
      <c r="D945" s="1">
        <v>42004</v>
      </c>
      <c r="E945" s="3">
        <f t="shared" si="117"/>
        <v>2014</v>
      </c>
      <c r="F945" s="3">
        <f t="shared" si="118"/>
        <v>12</v>
      </c>
      <c r="G945" s="3">
        <f t="shared" si="119"/>
        <v>31</v>
      </c>
      <c r="H945" s="2">
        <v>19615600000</v>
      </c>
      <c r="I945" s="2">
        <v>4932500000</v>
      </c>
      <c r="J945" s="2">
        <v>6280300000</v>
      </c>
      <c r="K945" s="2">
        <v>4733600000</v>
      </c>
      <c r="L945">
        <v>0</v>
      </c>
      <c r="M945" t="s">
        <v>15</v>
      </c>
      <c r="N945" t="s">
        <v>16</v>
      </c>
      <c r="O945" s="6">
        <f t="shared" si="112"/>
        <v>11013900000</v>
      </c>
      <c r="P945" s="6">
        <f t="shared" si="113"/>
        <v>14683100000</v>
      </c>
      <c r="Q945" s="6">
        <f t="shared" si="114"/>
        <v>3669200000</v>
      </c>
      <c r="R945" s="9">
        <f t="shared" si="115"/>
        <v>0.74854197679398027</v>
      </c>
      <c r="S945" s="9">
        <f t="shared" si="116"/>
        <v>0.18705520096249922</v>
      </c>
    </row>
    <row r="946" spans="1:19" ht="17" hidden="1" x14ac:dyDescent="0.3">
      <c r="A946">
        <v>970</v>
      </c>
      <c r="B946" t="s">
        <v>347</v>
      </c>
      <c r="C946" t="s">
        <v>7</v>
      </c>
      <c r="D946" s="1">
        <v>42369</v>
      </c>
      <c r="E946" s="3">
        <f t="shared" si="117"/>
        <v>2015</v>
      </c>
      <c r="F946" s="3">
        <f t="shared" si="118"/>
        <v>12</v>
      </c>
      <c r="G946" s="3">
        <f t="shared" si="119"/>
        <v>31</v>
      </c>
      <c r="H946" s="2">
        <v>19958700000</v>
      </c>
      <c r="I946" s="2">
        <v>5037200000</v>
      </c>
      <c r="J946" s="2">
        <v>6432400000</v>
      </c>
      <c r="K946" s="2">
        <v>4796400000</v>
      </c>
      <c r="L946">
        <v>0</v>
      </c>
      <c r="M946" t="s">
        <v>15</v>
      </c>
      <c r="N946" t="s">
        <v>16</v>
      </c>
      <c r="O946" s="6">
        <f t="shared" si="112"/>
        <v>11228800000</v>
      </c>
      <c r="P946" s="6">
        <f t="shared" si="113"/>
        <v>14921500000</v>
      </c>
      <c r="Q946" s="6">
        <f t="shared" si="114"/>
        <v>3692700000</v>
      </c>
      <c r="R946" s="9">
        <f t="shared" si="115"/>
        <v>0.74761883288991771</v>
      </c>
      <c r="S946" s="9">
        <f t="shared" si="116"/>
        <v>0.18501706022937367</v>
      </c>
    </row>
    <row r="947" spans="1:19" ht="17" hidden="1" x14ac:dyDescent="0.3">
      <c r="A947">
        <v>971</v>
      </c>
      <c r="B947" t="s">
        <v>348</v>
      </c>
      <c r="C947" t="s">
        <v>2</v>
      </c>
      <c r="D947" s="1">
        <v>41639</v>
      </c>
      <c r="E947" s="3">
        <f t="shared" si="117"/>
        <v>2013</v>
      </c>
      <c r="F947" s="3">
        <f t="shared" si="118"/>
        <v>12</v>
      </c>
      <c r="G947" s="3">
        <f t="shared" si="119"/>
        <v>31</v>
      </c>
      <c r="H947" s="2">
        <v>45358000000</v>
      </c>
      <c r="I947" s="2">
        <v>41171000000</v>
      </c>
      <c r="J947" s="2">
        <v>-318000000</v>
      </c>
      <c r="K947">
        <v>0</v>
      </c>
      <c r="L947">
        <v>0</v>
      </c>
      <c r="M947" t="s">
        <v>3</v>
      </c>
      <c r="N947" t="s">
        <v>81</v>
      </c>
      <c r="O947" s="6">
        <f t="shared" si="112"/>
        <v>-318000000</v>
      </c>
      <c r="P947" s="6">
        <f t="shared" si="113"/>
        <v>4187000000</v>
      </c>
      <c r="Q947" s="6">
        <f t="shared" si="114"/>
        <v>4505000000</v>
      </c>
      <c r="R947" s="9">
        <f t="shared" si="115"/>
        <v>9.2310066581418937E-2</v>
      </c>
      <c r="S947" s="9">
        <f t="shared" si="116"/>
        <v>9.9320957714184935E-2</v>
      </c>
    </row>
    <row r="948" spans="1:19" ht="17" hidden="1" x14ac:dyDescent="0.3">
      <c r="A948">
        <v>972</v>
      </c>
      <c r="B948" t="s">
        <v>348</v>
      </c>
      <c r="C948" t="s">
        <v>5</v>
      </c>
      <c r="D948" s="1">
        <v>42004</v>
      </c>
      <c r="E948" s="3">
        <f t="shared" si="117"/>
        <v>2014</v>
      </c>
      <c r="F948" s="3">
        <f t="shared" si="118"/>
        <v>12</v>
      </c>
      <c r="G948" s="3">
        <f t="shared" si="119"/>
        <v>31</v>
      </c>
      <c r="H948" s="2">
        <v>39946000000</v>
      </c>
      <c r="I948" s="2">
        <v>35263000000</v>
      </c>
      <c r="J948" s="2">
        <v>-329000000</v>
      </c>
      <c r="K948">
        <v>0</v>
      </c>
      <c r="L948">
        <v>0</v>
      </c>
      <c r="M948" t="s">
        <v>3</v>
      </c>
      <c r="N948" t="s">
        <v>81</v>
      </c>
      <c r="O948" s="6">
        <f t="shared" si="112"/>
        <v>-329000000</v>
      </c>
      <c r="P948" s="6">
        <f t="shared" si="113"/>
        <v>4683000000</v>
      </c>
      <c r="Q948" s="6">
        <f t="shared" si="114"/>
        <v>5012000000</v>
      </c>
      <c r="R948" s="9">
        <f t="shared" si="115"/>
        <v>0.11723326490762531</v>
      </c>
      <c r="S948" s="9">
        <f t="shared" si="116"/>
        <v>0.12546938366795174</v>
      </c>
    </row>
    <row r="949" spans="1:19" ht="17" hidden="1" x14ac:dyDescent="0.3">
      <c r="A949">
        <v>973</v>
      </c>
      <c r="B949" t="s">
        <v>348</v>
      </c>
      <c r="C949" t="s">
        <v>6</v>
      </c>
      <c r="D949" s="1">
        <v>42369</v>
      </c>
      <c r="E949" s="3">
        <f t="shared" si="117"/>
        <v>2015</v>
      </c>
      <c r="F949" s="3">
        <f t="shared" si="118"/>
        <v>12</v>
      </c>
      <c r="G949" s="3">
        <f t="shared" si="119"/>
        <v>31</v>
      </c>
      <c r="H949" s="2">
        <v>40536000000</v>
      </c>
      <c r="I949" s="2">
        <v>36044000000</v>
      </c>
      <c r="J949" s="2">
        <v>-220000000</v>
      </c>
      <c r="K949">
        <v>0</v>
      </c>
      <c r="L949">
        <v>0</v>
      </c>
      <c r="M949" t="s">
        <v>3</v>
      </c>
      <c r="N949" t="s">
        <v>81</v>
      </c>
      <c r="O949" s="6">
        <f t="shared" si="112"/>
        <v>-220000000</v>
      </c>
      <c r="P949" s="6">
        <f t="shared" si="113"/>
        <v>4492000000</v>
      </c>
      <c r="Q949" s="6">
        <f t="shared" si="114"/>
        <v>4712000000</v>
      </c>
      <c r="R949" s="9">
        <f t="shared" si="115"/>
        <v>0.11081507795539769</v>
      </c>
      <c r="S949" s="9">
        <f t="shared" si="116"/>
        <v>0.11624235247681074</v>
      </c>
    </row>
    <row r="950" spans="1:19" ht="17" hidden="1" x14ac:dyDescent="0.3">
      <c r="A950">
        <v>974</v>
      </c>
      <c r="B950" t="s">
        <v>348</v>
      </c>
      <c r="C950" t="s">
        <v>7</v>
      </c>
      <c r="D950" s="1">
        <v>42735</v>
      </c>
      <c r="E950" s="3">
        <f t="shared" si="117"/>
        <v>2016</v>
      </c>
      <c r="F950" s="3">
        <f t="shared" si="118"/>
        <v>12</v>
      </c>
      <c r="G950" s="3">
        <f t="shared" si="119"/>
        <v>31</v>
      </c>
      <c r="H950" s="2">
        <v>47248000000</v>
      </c>
      <c r="I950" s="2">
        <v>42186000000</v>
      </c>
      <c r="J950" s="2">
        <v>-487000000</v>
      </c>
      <c r="K950">
        <v>0</v>
      </c>
      <c r="L950">
        <v>0</v>
      </c>
      <c r="M950" t="s">
        <v>3</v>
      </c>
      <c r="N950" t="s">
        <v>81</v>
      </c>
      <c r="O950" s="6">
        <f t="shared" si="112"/>
        <v>-487000000</v>
      </c>
      <c r="P950" s="6">
        <f t="shared" si="113"/>
        <v>5062000000</v>
      </c>
      <c r="Q950" s="6">
        <f t="shared" si="114"/>
        <v>5549000000</v>
      </c>
      <c r="R950" s="9">
        <f t="shared" si="115"/>
        <v>0.10713681002370468</v>
      </c>
      <c r="S950" s="9">
        <f t="shared" si="116"/>
        <v>0.11744412461903149</v>
      </c>
    </row>
    <row r="951" spans="1:19" ht="17" hidden="1" x14ac:dyDescent="0.3">
      <c r="A951">
        <v>975</v>
      </c>
      <c r="B951" t="s">
        <v>349</v>
      </c>
      <c r="C951" t="s">
        <v>2</v>
      </c>
      <c r="D951" s="1">
        <v>41274</v>
      </c>
      <c r="E951" s="3">
        <f t="shared" si="117"/>
        <v>2012</v>
      </c>
      <c r="F951" s="3">
        <f t="shared" si="118"/>
        <v>12</v>
      </c>
      <c r="G951" s="3">
        <f t="shared" si="119"/>
        <v>31</v>
      </c>
      <c r="H951" s="2">
        <v>3094500000</v>
      </c>
      <c r="I951" s="2">
        <v>2144200000</v>
      </c>
      <c r="J951" s="2">
        <v>98200000</v>
      </c>
      <c r="K951">
        <v>0</v>
      </c>
      <c r="L951" s="2">
        <v>332400000</v>
      </c>
      <c r="M951" t="s">
        <v>32</v>
      </c>
      <c r="N951" t="s">
        <v>35</v>
      </c>
      <c r="O951" s="6">
        <f t="shared" si="112"/>
        <v>430600000</v>
      </c>
      <c r="P951" s="6">
        <f t="shared" si="113"/>
        <v>950300000</v>
      </c>
      <c r="Q951" s="6">
        <f t="shared" si="114"/>
        <v>519700000</v>
      </c>
      <c r="R951" s="9">
        <f t="shared" si="115"/>
        <v>0.30709322992405885</v>
      </c>
      <c r="S951" s="9">
        <f t="shared" si="116"/>
        <v>0.16794312489901439</v>
      </c>
    </row>
    <row r="952" spans="1:19" ht="17" hidden="1" x14ac:dyDescent="0.3">
      <c r="A952">
        <v>976</v>
      </c>
      <c r="B952" t="s">
        <v>349</v>
      </c>
      <c r="C952" t="s">
        <v>5</v>
      </c>
      <c r="D952" s="1">
        <v>41639</v>
      </c>
      <c r="E952" s="3">
        <f t="shared" si="117"/>
        <v>2013</v>
      </c>
      <c r="F952" s="3">
        <f t="shared" si="118"/>
        <v>12</v>
      </c>
      <c r="G952" s="3">
        <f t="shared" si="119"/>
        <v>31</v>
      </c>
      <c r="H952" s="2">
        <v>3276800000</v>
      </c>
      <c r="I952" s="2">
        <v>2272400000</v>
      </c>
      <c r="J952" s="2">
        <v>99600000</v>
      </c>
      <c r="K952">
        <v>0</v>
      </c>
      <c r="L952" s="2">
        <v>370900000</v>
      </c>
      <c r="M952" t="s">
        <v>32</v>
      </c>
      <c r="N952" t="s">
        <v>35</v>
      </c>
      <c r="O952" s="6">
        <f t="shared" si="112"/>
        <v>470500000</v>
      </c>
      <c r="P952" s="6">
        <f t="shared" si="113"/>
        <v>1004400000</v>
      </c>
      <c r="Q952" s="6">
        <f t="shared" si="114"/>
        <v>533900000</v>
      </c>
      <c r="R952" s="9">
        <f t="shared" si="115"/>
        <v>0.3065185546875</v>
      </c>
      <c r="S952" s="9">
        <f t="shared" si="116"/>
        <v>0.162933349609375</v>
      </c>
    </row>
    <row r="953" spans="1:19" ht="17" hidden="1" x14ac:dyDescent="0.3">
      <c r="A953">
        <v>977</v>
      </c>
      <c r="B953" t="s">
        <v>349</v>
      </c>
      <c r="C953" t="s">
        <v>6</v>
      </c>
      <c r="D953" s="1">
        <v>42004</v>
      </c>
      <c r="E953" s="3">
        <f t="shared" si="117"/>
        <v>2014</v>
      </c>
      <c r="F953" s="3">
        <f t="shared" si="118"/>
        <v>12</v>
      </c>
      <c r="G953" s="3">
        <f t="shared" si="119"/>
        <v>31</v>
      </c>
      <c r="H953" s="2">
        <v>3350300000</v>
      </c>
      <c r="I953" s="2">
        <v>2317500000</v>
      </c>
      <c r="J953" s="2">
        <v>101100000</v>
      </c>
      <c r="K953">
        <v>0</v>
      </c>
      <c r="L953" s="2">
        <v>388100000</v>
      </c>
      <c r="M953" t="s">
        <v>32</v>
      </c>
      <c r="N953" t="s">
        <v>35</v>
      </c>
      <c r="O953" s="6">
        <f t="shared" si="112"/>
        <v>489200000</v>
      </c>
      <c r="P953" s="6">
        <f t="shared" si="113"/>
        <v>1032800000</v>
      </c>
      <c r="Q953" s="6">
        <f t="shared" si="114"/>
        <v>543600000</v>
      </c>
      <c r="R953" s="9">
        <f t="shared" si="115"/>
        <v>0.30827090111333311</v>
      </c>
      <c r="S953" s="9">
        <f t="shared" si="116"/>
        <v>0.16225412649613469</v>
      </c>
    </row>
    <row r="954" spans="1:19" ht="17" hidden="1" x14ac:dyDescent="0.3">
      <c r="A954">
        <v>978</v>
      </c>
      <c r="B954" t="s">
        <v>349</v>
      </c>
      <c r="C954" t="s">
        <v>7</v>
      </c>
      <c r="D954" s="1">
        <v>42369</v>
      </c>
      <c r="E954" s="3">
        <f t="shared" si="117"/>
        <v>2015</v>
      </c>
      <c r="F954" s="3">
        <f t="shared" si="118"/>
        <v>12</v>
      </c>
      <c r="G954" s="3">
        <f t="shared" si="119"/>
        <v>31</v>
      </c>
      <c r="H954" s="2">
        <v>3253600000</v>
      </c>
      <c r="I954" s="2">
        <v>2171600000</v>
      </c>
      <c r="J954" s="2">
        <v>103700000</v>
      </c>
      <c r="K954">
        <v>0</v>
      </c>
      <c r="L954" s="2">
        <v>401300000</v>
      </c>
      <c r="M954" t="s">
        <v>32</v>
      </c>
      <c r="N954" t="s">
        <v>35</v>
      </c>
      <c r="O954" s="6">
        <f t="shared" si="112"/>
        <v>505000000</v>
      </c>
      <c r="P954" s="6">
        <f t="shared" si="113"/>
        <v>1082000000</v>
      </c>
      <c r="Q954" s="6">
        <f t="shared" si="114"/>
        <v>577000000</v>
      </c>
      <c r="R954" s="9">
        <f t="shared" si="115"/>
        <v>0.33255470863044012</v>
      </c>
      <c r="S954" s="9">
        <f t="shared" si="116"/>
        <v>0.17734202114580772</v>
      </c>
    </row>
    <row r="955" spans="1:19" ht="17" hidden="1" x14ac:dyDescent="0.3">
      <c r="A955">
        <v>979</v>
      </c>
      <c r="B955" t="s">
        <v>350</v>
      </c>
      <c r="C955" t="s">
        <v>2</v>
      </c>
      <c r="D955" s="1">
        <v>41306</v>
      </c>
      <c r="E955" s="3">
        <f t="shared" si="117"/>
        <v>2013</v>
      </c>
      <c r="F955" s="3">
        <f t="shared" si="118"/>
        <v>2</v>
      </c>
      <c r="G955" s="3">
        <f t="shared" si="119"/>
        <v>1</v>
      </c>
      <c r="H955" s="2">
        <v>50521000000</v>
      </c>
      <c r="I955" s="2">
        <v>33194000000</v>
      </c>
      <c r="J955" s="2">
        <v>12244000000</v>
      </c>
      <c r="K955">
        <v>0</v>
      </c>
      <c r="L955" s="2">
        <v>1523000000</v>
      </c>
      <c r="M955" t="s">
        <v>9</v>
      </c>
      <c r="N955" t="s">
        <v>284</v>
      </c>
      <c r="O955" s="6">
        <f t="shared" si="112"/>
        <v>13767000000</v>
      </c>
      <c r="P955" s="6">
        <f t="shared" si="113"/>
        <v>17327000000</v>
      </c>
      <c r="Q955" s="6">
        <f t="shared" si="114"/>
        <v>3560000000</v>
      </c>
      <c r="R955" s="9">
        <f t="shared" si="115"/>
        <v>0.34296629124522471</v>
      </c>
      <c r="S955" s="9">
        <f t="shared" si="116"/>
        <v>7.0465746917123567E-2</v>
      </c>
    </row>
    <row r="956" spans="1:19" ht="17" hidden="1" x14ac:dyDescent="0.3">
      <c r="A956">
        <v>980</v>
      </c>
      <c r="B956" t="s">
        <v>350</v>
      </c>
      <c r="C956" t="s">
        <v>5</v>
      </c>
      <c r="D956" s="1">
        <v>41670</v>
      </c>
      <c r="E956" s="3">
        <f t="shared" si="117"/>
        <v>2014</v>
      </c>
      <c r="F956" s="3">
        <f t="shared" si="118"/>
        <v>1</v>
      </c>
      <c r="G956" s="3">
        <f t="shared" si="119"/>
        <v>31</v>
      </c>
      <c r="H956" s="2">
        <v>53417000000</v>
      </c>
      <c r="I956" s="2">
        <v>34941000000</v>
      </c>
      <c r="J956" s="2">
        <v>12865000000</v>
      </c>
      <c r="K956">
        <v>0</v>
      </c>
      <c r="L956" s="2">
        <v>1462000000</v>
      </c>
      <c r="M956" t="s">
        <v>9</v>
      </c>
      <c r="N956" t="s">
        <v>284</v>
      </c>
      <c r="O956" s="6">
        <f t="shared" si="112"/>
        <v>14327000000</v>
      </c>
      <c r="P956" s="6">
        <f t="shared" si="113"/>
        <v>18476000000</v>
      </c>
      <c r="Q956" s="6">
        <f t="shared" si="114"/>
        <v>4149000000</v>
      </c>
      <c r="R956" s="9">
        <f t="shared" si="115"/>
        <v>0.34588239698972234</v>
      </c>
      <c r="S956" s="9">
        <f t="shared" si="116"/>
        <v>7.7671902203418394E-2</v>
      </c>
    </row>
    <row r="957" spans="1:19" ht="17" hidden="1" x14ac:dyDescent="0.3">
      <c r="A957">
        <v>981</v>
      </c>
      <c r="B957" t="s">
        <v>350</v>
      </c>
      <c r="C957" t="s">
        <v>6</v>
      </c>
      <c r="D957" s="1">
        <v>42034</v>
      </c>
      <c r="E957" s="3">
        <f t="shared" si="117"/>
        <v>2015</v>
      </c>
      <c r="F957" s="3">
        <f t="shared" si="118"/>
        <v>1</v>
      </c>
      <c r="G957" s="3">
        <f t="shared" si="119"/>
        <v>30</v>
      </c>
      <c r="H957" s="2">
        <v>56223000000</v>
      </c>
      <c r="I957" s="2">
        <v>36665000000</v>
      </c>
      <c r="J957" s="2">
        <v>13281000000</v>
      </c>
      <c r="K957">
        <v>0</v>
      </c>
      <c r="L957" s="2">
        <v>1485000000</v>
      </c>
      <c r="M957" t="s">
        <v>9</v>
      </c>
      <c r="N957" t="s">
        <v>284</v>
      </c>
      <c r="O957" s="6">
        <f t="shared" si="112"/>
        <v>14766000000</v>
      </c>
      <c r="P957" s="6">
        <f t="shared" si="113"/>
        <v>19558000000</v>
      </c>
      <c r="Q957" s="6">
        <f t="shared" si="114"/>
        <v>4792000000</v>
      </c>
      <c r="R957" s="9">
        <f t="shared" si="115"/>
        <v>0.34786475285915019</v>
      </c>
      <c r="S957" s="9">
        <f t="shared" si="116"/>
        <v>8.5232022481902425E-2</v>
      </c>
    </row>
    <row r="958" spans="1:19" ht="17" hidden="1" x14ac:dyDescent="0.3">
      <c r="A958">
        <v>982</v>
      </c>
      <c r="B958" t="s">
        <v>350</v>
      </c>
      <c r="C958" t="s">
        <v>7</v>
      </c>
      <c r="D958" s="1">
        <v>42398</v>
      </c>
      <c r="E958" s="3">
        <f t="shared" si="117"/>
        <v>2016</v>
      </c>
      <c r="F958" s="3">
        <f t="shared" si="118"/>
        <v>1</v>
      </c>
      <c r="G958" s="3">
        <f t="shared" si="119"/>
        <v>29</v>
      </c>
      <c r="H958" s="2">
        <v>59074000000</v>
      </c>
      <c r="I958" s="2">
        <v>38504000000</v>
      </c>
      <c r="J958" s="2">
        <v>14115000000</v>
      </c>
      <c r="K958">
        <v>0</v>
      </c>
      <c r="L958" s="2">
        <v>1484000000</v>
      </c>
      <c r="M958" t="s">
        <v>9</v>
      </c>
      <c r="N958" t="s">
        <v>284</v>
      </c>
      <c r="O958" s="6">
        <f t="shared" si="112"/>
        <v>15599000000</v>
      </c>
      <c r="P958" s="6">
        <f t="shared" si="113"/>
        <v>20570000000</v>
      </c>
      <c r="Q958" s="6">
        <f t="shared" si="114"/>
        <v>4971000000</v>
      </c>
      <c r="R958" s="9">
        <f t="shared" si="115"/>
        <v>0.34820733317533936</v>
      </c>
      <c r="S958" s="9">
        <f t="shared" si="116"/>
        <v>8.4148694857297632E-2</v>
      </c>
    </row>
    <row r="959" spans="1:19" ht="17" hidden="1" x14ac:dyDescent="0.3">
      <c r="A959">
        <v>983</v>
      </c>
      <c r="B959" t="s">
        <v>351</v>
      </c>
      <c r="C959" t="s">
        <v>2</v>
      </c>
      <c r="D959" s="1">
        <v>41455</v>
      </c>
      <c r="E959" s="3">
        <f t="shared" si="117"/>
        <v>2013</v>
      </c>
      <c r="F959" s="3">
        <f t="shared" si="118"/>
        <v>6</v>
      </c>
      <c r="G959" s="3">
        <f t="shared" si="119"/>
        <v>30</v>
      </c>
      <c r="H959" s="2">
        <v>3598916000</v>
      </c>
      <c r="I959" s="2">
        <v>2195857000</v>
      </c>
      <c r="J959" s="2">
        <v>601300000</v>
      </c>
      <c r="K959" s="2">
        <v>683688000</v>
      </c>
      <c r="L959">
        <v>0</v>
      </c>
      <c r="M959" t="s">
        <v>12</v>
      </c>
      <c r="N959" t="s">
        <v>58</v>
      </c>
      <c r="O959" s="6">
        <f t="shared" si="112"/>
        <v>1284988000</v>
      </c>
      <c r="P959" s="6">
        <f t="shared" si="113"/>
        <v>1403059000</v>
      </c>
      <c r="Q959" s="6">
        <f t="shared" si="114"/>
        <v>118071000</v>
      </c>
      <c r="R959" s="9">
        <f t="shared" si="115"/>
        <v>0.38985600108477103</v>
      </c>
      <c r="S959" s="9">
        <f t="shared" si="116"/>
        <v>3.2807378666242837E-2</v>
      </c>
    </row>
    <row r="960" spans="1:19" ht="17" hidden="1" x14ac:dyDescent="0.3">
      <c r="A960">
        <v>984</v>
      </c>
      <c r="B960" t="s">
        <v>351</v>
      </c>
      <c r="C960" t="s">
        <v>5</v>
      </c>
      <c r="D960" s="1">
        <v>41819</v>
      </c>
      <c r="E960" s="3">
        <f t="shared" si="117"/>
        <v>2014</v>
      </c>
      <c r="F960" s="3">
        <f t="shared" si="118"/>
        <v>6</v>
      </c>
      <c r="G960" s="3">
        <f t="shared" si="119"/>
        <v>29</v>
      </c>
      <c r="H960" s="2">
        <v>4607309000</v>
      </c>
      <c r="I960" s="2">
        <v>2599828000</v>
      </c>
      <c r="J960" s="2">
        <v>613341000</v>
      </c>
      <c r="K960" s="2">
        <v>716471000</v>
      </c>
      <c r="L960">
        <v>0</v>
      </c>
      <c r="M960" t="s">
        <v>12</v>
      </c>
      <c r="N960" t="s">
        <v>58</v>
      </c>
      <c r="O960" s="6">
        <f t="shared" si="112"/>
        <v>1329812000</v>
      </c>
      <c r="P960" s="6">
        <f t="shared" si="113"/>
        <v>2007481000</v>
      </c>
      <c r="Q960" s="6">
        <f t="shared" si="114"/>
        <v>677669000</v>
      </c>
      <c r="R960" s="9">
        <f t="shared" si="115"/>
        <v>0.43571659725883372</v>
      </c>
      <c r="S960" s="9">
        <f t="shared" si="116"/>
        <v>0.1470856415317488</v>
      </c>
    </row>
    <row r="961" spans="1:19" ht="17" hidden="1" x14ac:dyDescent="0.3">
      <c r="A961">
        <v>985</v>
      </c>
      <c r="B961" t="s">
        <v>351</v>
      </c>
      <c r="C961" t="s">
        <v>6</v>
      </c>
      <c r="D961" s="1">
        <v>42183</v>
      </c>
      <c r="E961" s="3">
        <f t="shared" si="117"/>
        <v>2015</v>
      </c>
      <c r="F961" s="3">
        <f t="shared" si="118"/>
        <v>6</v>
      </c>
      <c r="G961" s="3">
        <f t="shared" si="119"/>
        <v>28</v>
      </c>
      <c r="H961" s="2">
        <v>5259312000</v>
      </c>
      <c r="I961" s="2">
        <v>2974976000</v>
      </c>
      <c r="J961" s="2">
        <v>591611000</v>
      </c>
      <c r="K961" s="2">
        <v>825242000</v>
      </c>
      <c r="L961">
        <v>0</v>
      </c>
      <c r="M961" t="s">
        <v>12</v>
      </c>
      <c r="N961" t="s">
        <v>58</v>
      </c>
      <c r="O961" s="6">
        <f t="shared" si="112"/>
        <v>1416853000</v>
      </c>
      <c r="P961" s="6">
        <f t="shared" si="113"/>
        <v>2284336000</v>
      </c>
      <c r="Q961" s="6">
        <f t="shared" si="114"/>
        <v>867483000</v>
      </c>
      <c r="R961" s="9">
        <f t="shared" si="115"/>
        <v>0.43434122181760659</v>
      </c>
      <c r="S961" s="9">
        <f t="shared" si="116"/>
        <v>0.16494229663499713</v>
      </c>
    </row>
    <row r="962" spans="1:19" ht="17" hidden="1" x14ac:dyDescent="0.3">
      <c r="A962">
        <v>986</v>
      </c>
      <c r="B962" t="s">
        <v>351</v>
      </c>
      <c r="C962" t="s">
        <v>7</v>
      </c>
      <c r="D962" s="1">
        <v>42547</v>
      </c>
      <c r="E962" s="3">
        <f t="shared" si="117"/>
        <v>2016</v>
      </c>
      <c r="F962" s="3">
        <f t="shared" si="118"/>
        <v>6</v>
      </c>
      <c r="G962" s="3">
        <f t="shared" si="119"/>
        <v>26</v>
      </c>
      <c r="H962" s="2">
        <v>5885893000</v>
      </c>
      <c r="I962" s="2">
        <v>3266971000</v>
      </c>
      <c r="J962" s="2">
        <v>630954000</v>
      </c>
      <c r="K962" s="2">
        <v>913712000</v>
      </c>
      <c r="L962">
        <v>0</v>
      </c>
      <c r="M962" t="s">
        <v>12</v>
      </c>
      <c r="N962" t="s">
        <v>58</v>
      </c>
      <c r="O962" s="6">
        <f t="shared" si="112"/>
        <v>1544666000</v>
      </c>
      <c r="P962" s="6">
        <f t="shared" si="113"/>
        <v>2618922000</v>
      </c>
      <c r="Q962" s="6">
        <f t="shared" si="114"/>
        <v>1074256000</v>
      </c>
      <c r="R962" s="9">
        <f t="shared" si="115"/>
        <v>0.44494896526321492</v>
      </c>
      <c r="S962" s="9">
        <f t="shared" si="116"/>
        <v>0.18251368144137176</v>
      </c>
    </row>
    <row r="963" spans="1:19" ht="17" hidden="1" x14ac:dyDescent="0.3">
      <c r="A963">
        <v>987</v>
      </c>
      <c r="B963" t="s">
        <v>352</v>
      </c>
      <c r="C963" t="s">
        <v>2</v>
      </c>
      <c r="D963" s="1">
        <v>41274</v>
      </c>
      <c r="E963" s="3">
        <f t="shared" si="117"/>
        <v>2012</v>
      </c>
      <c r="F963" s="3">
        <f t="shared" si="118"/>
        <v>12</v>
      </c>
      <c r="G963" s="3">
        <f t="shared" si="119"/>
        <v>31</v>
      </c>
      <c r="H963" s="2">
        <v>7810610000</v>
      </c>
      <c r="I963" s="2">
        <v>7479746000</v>
      </c>
      <c r="J963" s="2">
        <v>360586000</v>
      </c>
      <c r="K963">
        <v>0</v>
      </c>
      <c r="L963" s="2">
        <v>116388000</v>
      </c>
      <c r="M963" t="s">
        <v>37</v>
      </c>
      <c r="N963" t="s">
        <v>353</v>
      </c>
      <c r="O963" s="6">
        <f t="shared" si="112"/>
        <v>476974000</v>
      </c>
      <c r="P963" s="6">
        <f t="shared" si="113"/>
        <v>330864000</v>
      </c>
      <c r="Q963" s="6">
        <f t="shared" si="114"/>
        <v>-146110000</v>
      </c>
      <c r="R963" s="9">
        <f t="shared" si="115"/>
        <v>4.2360839934396877E-2</v>
      </c>
      <c r="S963" s="9">
        <f t="shared" si="116"/>
        <v>-1.8706605502003044E-2</v>
      </c>
    </row>
    <row r="964" spans="1:19" ht="17" hidden="1" x14ac:dyDescent="0.3">
      <c r="A964">
        <v>988</v>
      </c>
      <c r="B964" t="s">
        <v>352</v>
      </c>
      <c r="C964" t="s">
        <v>5</v>
      </c>
      <c r="D964" s="1">
        <v>41639</v>
      </c>
      <c r="E964" s="3">
        <f t="shared" si="117"/>
        <v>2013</v>
      </c>
      <c r="F964" s="3">
        <f t="shared" si="118"/>
        <v>12</v>
      </c>
      <c r="G964" s="3">
        <f t="shared" si="119"/>
        <v>31</v>
      </c>
      <c r="H964" s="2">
        <v>9531778000</v>
      </c>
      <c r="I964" s="2">
        <v>7567707000</v>
      </c>
      <c r="J964" s="2">
        <v>2177616000</v>
      </c>
      <c r="K964">
        <v>0</v>
      </c>
      <c r="L964" s="2">
        <v>167425000</v>
      </c>
      <c r="M964" t="s">
        <v>37</v>
      </c>
      <c r="N964" t="s">
        <v>353</v>
      </c>
      <c r="O964" s="6">
        <f t="shared" ref="O964:O1027" si="120">SUM(J964:L964)</f>
        <v>2345041000</v>
      </c>
      <c r="P964" s="6">
        <f t="shared" ref="P964:P1027" si="121">H964-I964</f>
        <v>1964071000</v>
      </c>
      <c r="Q964" s="6">
        <f t="shared" ref="Q964:Q1027" si="122">P964-SUM(J964:L964)</f>
        <v>-380970000</v>
      </c>
      <c r="R964" s="9">
        <f t="shared" ref="R964:R1027" si="123">1-(I964/H964)</f>
        <v>0.20605505079954656</v>
      </c>
      <c r="S964" s="9">
        <f t="shared" ref="S964:S1027" si="124">Q964/H964</f>
        <v>-3.9968408832014343E-2</v>
      </c>
    </row>
    <row r="965" spans="1:19" ht="17" hidden="1" x14ac:dyDescent="0.3">
      <c r="A965">
        <v>989</v>
      </c>
      <c r="B965" t="s">
        <v>352</v>
      </c>
      <c r="C965" t="s">
        <v>6</v>
      </c>
      <c r="D965" s="1">
        <v>42004</v>
      </c>
      <c r="E965" s="3">
        <f t="shared" ref="E965:E1028" si="125">YEAR(D965)</f>
        <v>2014</v>
      </c>
      <c r="F965" s="3">
        <f t="shared" ref="F965:F1028" si="126">MONTH(D965)</f>
        <v>12</v>
      </c>
      <c r="G965" s="3">
        <f t="shared" ref="G965:G1028" si="127">DAY(D965)</f>
        <v>31</v>
      </c>
      <c r="H965" s="2">
        <v>10681897000</v>
      </c>
      <c r="I965" s="2">
        <v>8024286000</v>
      </c>
      <c r="J965" s="2">
        <v>2856642000</v>
      </c>
      <c r="K965">
        <v>0</v>
      </c>
      <c r="L965" s="2">
        <v>185993000</v>
      </c>
      <c r="M965" t="s">
        <v>37</v>
      </c>
      <c r="N965" t="s">
        <v>353</v>
      </c>
      <c r="O965" s="6">
        <f t="shared" si="120"/>
        <v>3042635000</v>
      </c>
      <c r="P965" s="6">
        <f t="shared" si="121"/>
        <v>2657611000</v>
      </c>
      <c r="Q965" s="6">
        <f t="shared" si="122"/>
        <v>-385024000</v>
      </c>
      <c r="R965" s="9">
        <f t="shared" si="123"/>
        <v>0.24879578973659833</v>
      </c>
      <c r="S965" s="9">
        <f t="shared" si="124"/>
        <v>-3.6044534037353103E-2</v>
      </c>
    </row>
    <row r="966" spans="1:19" ht="17" hidden="1" x14ac:dyDescent="0.3">
      <c r="A966">
        <v>990</v>
      </c>
      <c r="B966" t="s">
        <v>352</v>
      </c>
      <c r="C966" t="s">
        <v>7</v>
      </c>
      <c r="D966" s="1">
        <v>42369</v>
      </c>
      <c r="E966" s="3">
        <f t="shared" si="125"/>
        <v>2015</v>
      </c>
      <c r="F966" s="3">
        <f t="shared" si="126"/>
        <v>12</v>
      </c>
      <c r="G966" s="3">
        <f t="shared" si="127"/>
        <v>31</v>
      </c>
      <c r="H966" s="2">
        <v>10116502000</v>
      </c>
      <c r="I966" s="2">
        <v>7677233000</v>
      </c>
      <c r="J966" s="2">
        <v>2620072000</v>
      </c>
      <c r="K966">
        <v>0</v>
      </c>
      <c r="L966" s="2">
        <v>224133000</v>
      </c>
      <c r="M966" t="s">
        <v>37</v>
      </c>
      <c r="N966" t="s">
        <v>353</v>
      </c>
      <c r="O966" s="6">
        <f t="shared" si="120"/>
        <v>2844205000</v>
      </c>
      <c r="P966" s="6">
        <f t="shared" si="121"/>
        <v>2439269000</v>
      </c>
      <c r="Q966" s="6">
        <f t="shared" si="122"/>
        <v>-404936000</v>
      </c>
      <c r="R966" s="9">
        <f t="shared" si="123"/>
        <v>0.24111782906779433</v>
      </c>
      <c r="S966" s="9">
        <f t="shared" si="124"/>
        <v>-4.0027274249538031E-2</v>
      </c>
    </row>
    <row r="967" spans="1:19" ht="17" hidden="1" x14ac:dyDescent="0.3">
      <c r="A967">
        <v>991</v>
      </c>
      <c r="B967" t="s">
        <v>354</v>
      </c>
      <c r="C967" t="s">
        <v>2</v>
      </c>
      <c r="D967" s="1">
        <v>41639</v>
      </c>
      <c r="E967" s="3">
        <f t="shared" si="125"/>
        <v>2013</v>
      </c>
      <c r="F967" s="3">
        <f t="shared" si="126"/>
        <v>12</v>
      </c>
      <c r="G967" s="3">
        <f t="shared" si="127"/>
        <v>31</v>
      </c>
      <c r="H967" s="2">
        <v>17699000000</v>
      </c>
      <c r="I967" s="2">
        <v>8307000000</v>
      </c>
      <c r="J967" s="2">
        <v>7161000000</v>
      </c>
      <c r="K967">
        <v>0</v>
      </c>
      <c r="L967" s="2">
        <v>867000000</v>
      </c>
      <c r="M967" t="s">
        <v>3</v>
      </c>
      <c r="N967" t="s">
        <v>4</v>
      </c>
      <c r="O967" s="6">
        <f t="shared" si="120"/>
        <v>8028000000</v>
      </c>
      <c r="P967" s="6">
        <f t="shared" si="121"/>
        <v>9392000000</v>
      </c>
      <c r="Q967" s="6">
        <f t="shared" si="122"/>
        <v>1364000000</v>
      </c>
      <c r="R967" s="9">
        <f t="shared" si="123"/>
        <v>0.53065144923442009</v>
      </c>
      <c r="S967" s="9">
        <f t="shared" si="124"/>
        <v>7.706650093225606E-2</v>
      </c>
    </row>
    <row r="968" spans="1:19" ht="17" hidden="1" x14ac:dyDescent="0.3">
      <c r="A968">
        <v>992</v>
      </c>
      <c r="B968" t="s">
        <v>354</v>
      </c>
      <c r="C968" t="s">
        <v>5</v>
      </c>
      <c r="D968" s="1">
        <v>42004</v>
      </c>
      <c r="E968" s="3">
        <f t="shared" si="125"/>
        <v>2014</v>
      </c>
      <c r="F968" s="3">
        <f t="shared" si="126"/>
        <v>12</v>
      </c>
      <c r="G968" s="3">
        <f t="shared" si="127"/>
        <v>31</v>
      </c>
      <c r="H968" s="2">
        <v>18605000000</v>
      </c>
      <c r="I968" s="2">
        <v>7677000000</v>
      </c>
      <c r="J968" s="2">
        <v>7639000000</v>
      </c>
      <c r="K968">
        <v>0</v>
      </c>
      <c r="L968" s="2">
        <v>938000000</v>
      </c>
      <c r="M968" t="s">
        <v>3</v>
      </c>
      <c r="N968" t="s">
        <v>4</v>
      </c>
      <c r="O968" s="6">
        <f t="shared" si="120"/>
        <v>8577000000</v>
      </c>
      <c r="P968" s="6">
        <f t="shared" si="121"/>
        <v>10928000000</v>
      </c>
      <c r="Q968" s="6">
        <f t="shared" si="122"/>
        <v>2351000000</v>
      </c>
      <c r="R968" s="9">
        <f t="shared" si="123"/>
        <v>0.58736898683149685</v>
      </c>
      <c r="S968" s="9">
        <f t="shared" si="124"/>
        <v>0.12636388067723731</v>
      </c>
    </row>
    <row r="969" spans="1:19" ht="17" hidden="1" x14ac:dyDescent="0.3">
      <c r="A969">
        <v>993</v>
      </c>
      <c r="B969" t="s">
        <v>354</v>
      </c>
      <c r="C969" t="s">
        <v>6</v>
      </c>
      <c r="D969" s="1">
        <v>42369</v>
      </c>
      <c r="E969" s="3">
        <f t="shared" si="125"/>
        <v>2015</v>
      </c>
      <c r="F969" s="3">
        <f t="shared" si="126"/>
        <v>12</v>
      </c>
      <c r="G969" s="3">
        <f t="shared" si="127"/>
        <v>31</v>
      </c>
      <c r="H969" s="2">
        <v>19820000000</v>
      </c>
      <c r="I969" s="2">
        <v>6025000000</v>
      </c>
      <c r="J969" s="2">
        <v>8625000000</v>
      </c>
      <c r="K969">
        <v>0</v>
      </c>
      <c r="L969" s="2">
        <v>1015000000</v>
      </c>
      <c r="M969" t="s">
        <v>3</v>
      </c>
      <c r="N969" t="s">
        <v>4</v>
      </c>
      <c r="O969" s="6">
        <f t="shared" si="120"/>
        <v>9640000000</v>
      </c>
      <c r="P969" s="6">
        <f t="shared" si="121"/>
        <v>13795000000</v>
      </c>
      <c r="Q969" s="6">
        <f t="shared" si="122"/>
        <v>4155000000</v>
      </c>
      <c r="R969" s="9">
        <f t="shared" si="123"/>
        <v>0.69601412714429867</v>
      </c>
      <c r="S969" s="9">
        <f t="shared" si="124"/>
        <v>0.20963673057517659</v>
      </c>
    </row>
    <row r="970" spans="1:19" ht="17" hidden="1" x14ac:dyDescent="0.3">
      <c r="A970">
        <v>994</v>
      </c>
      <c r="B970" t="s">
        <v>354</v>
      </c>
      <c r="C970" t="s">
        <v>7</v>
      </c>
      <c r="D970" s="1">
        <v>42735</v>
      </c>
      <c r="E970" s="3">
        <f t="shared" si="125"/>
        <v>2016</v>
      </c>
      <c r="F970" s="3">
        <f t="shared" si="126"/>
        <v>12</v>
      </c>
      <c r="G970" s="3">
        <f t="shared" si="127"/>
        <v>31</v>
      </c>
      <c r="H970" s="2">
        <v>20425000000</v>
      </c>
      <c r="I970" s="2">
        <v>6132000000</v>
      </c>
      <c r="J970" s="2">
        <v>9312000000</v>
      </c>
      <c r="K970">
        <v>0</v>
      </c>
      <c r="L970" s="2">
        <v>1221000000</v>
      </c>
      <c r="M970" t="s">
        <v>3</v>
      </c>
      <c r="N970" t="s">
        <v>4</v>
      </c>
      <c r="O970" s="6">
        <f t="shared" si="120"/>
        <v>10533000000</v>
      </c>
      <c r="P970" s="6">
        <f t="shared" si="121"/>
        <v>14293000000</v>
      </c>
      <c r="Q970" s="6">
        <f t="shared" si="122"/>
        <v>3760000000</v>
      </c>
      <c r="R970" s="9">
        <f t="shared" si="123"/>
        <v>0.6997796817625459</v>
      </c>
      <c r="S970" s="9">
        <f t="shared" si="124"/>
        <v>0.18408812729498164</v>
      </c>
    </row>
    <row r="971" spans="1:19" ht="17" hidden="1" x14ac:dyDescent="0.3">
      <c r="A971">
        <v>995</v>
      </c>
      <c r="B971" t="s">
        <v>355</v>
      </c>
      <c r="C971" t="s">
        <v>2</v>
      </c>
      <c r="D971" s="1">
        <v>41274</v>
      </c>
      <c r="E971" s="3">
        <f t="shared" si="125"/>
        <v>2012</v>
      </c>
      <c r="F971" s="3">
        <f t="shared" si="126"/>
        <v>12</v>
      </c>
      <c r="G971" s="3">
        <f t="shared" si="127"/>
        <v>31</v>
      </c>
      <c r="H971" s="2">
        <v>6376000000</v>
      </c>
      <c r="I971" s="2">
        <v>3851000000</v>
      </c>
      <c r="J971" s="2">
        <v>1201000000</v>
      </c>
      <c r="K971">
        <v>0</v>
      </c>
      <c r="L971" s="2">
        <v>749000000</v>
      </c>
      <c r="M971" t="s">
        <v>172</v>
      </c>
      <c r="N971" t="s">
        <v>356</v>
      </c>
      <c r="O971" s="6">
        <f t="shared" si="120"/>
        <v>1950000000</v>
      </c>
      <c r="P971" s="6">
        <f t="shared" si="121"/>
        <v>2525000000</v>
      </c>
      <c r="Q971" s="6">
        <f t="shared" si="122"/>
        <v>575000000</v>
      </c>
      <c r="R971" s="9">
        <f t="shared" si="123"/>
        <v>0.39601631116687575</v>
      </c>
      <c r="S971" s="9">
        <f t="shared" si="124"/>
        <v>9.0181932245922206E-2</v>
      </c>
    </row>
    <row r="972" spans="1:19" ht="17" hidden="1" x14ac:dyDescent="0.3">
      <c r="A972">
        <v>996</v>
      </c>
      <c r="B972" t="s">
        <v>355</v>
      </c>
      <c r="C972" t="s">
        <v>5</v>
      </c>
      <c r="D972" s="1">
        <v>41639</v>
      </c>
      <c r="E972" s="3">
        <f t="shared" si="125"/>
        <v>2013</v>
      </c>
      <c r="F972" s="3">
        <f t="shared" si="126"/>
        <v>12</v>
      </c>
      <c r="G972" s="3">
        <f t="shared" si="127"/>
        <v>31</v>
      </c>
      <c r="H972" s="2">
        <v>6313000000</v>
      </c>
      <c r="I972" s="2">
        <v>3685000000</v>
      </c>
      <c r="J972" s="2">
        <v>1162000000</v>
      </c>
      <c r="K972">
        <v>0</v>
      </c>
      <c r="L972" s="2">
        <v>800000000</v>
      </c>
      <c r="M972" t="s">
        <v>172</v>
      </c>
      <c r="N972" t="s">
        <v>356</v>
      </c>
      <c r="O972" s="6">
        <f t="shared" si="120"/>
        <v>1962000000</v>
      </c>
      <c r="P972" s="6">
        <f t="shared" si="121"/>
        <v>2628000000</v>
      </c>
      <c r="Q972" s="6">
        <f t="shared" si="122"/>
        <v>666000000</v>
      </c>
      <c r="R972" s="9">
        <f t="shared" si="123"/>
        <v>0.4162838587042611</v>
      </c>
      <c r="S972" s="9">
        <f t="shared" si="124"/>
        <v>0.10549659432916204</v>
      </c>
    </row>
    <row r="973" spans="1:19" ht="17" hidden="1" x14ac:dyDescent="0.3">
      <c r="A973">
        <v>997</v>
      </c>
      <c r="B973" t="s">
        <v>355</v>
      </c>
      <c r="C973" t="s">
        <v>6</v>
      </c>
      <c r="D973" s="1">
        <v>42004</v>
      </c>
      <c r="E973" s="3">
        <f t="shared" si="125"/>
        <v>2014</v>
      </c>
      <c r="F973" s="3">
        <f t="shared" si="126"/>
        <v>12</v>
      </c>
      <c r="G973" s="3">
        <f t="shared" si="127"/>
        <v>31</v>
      </c>
      <c r="H973" s="2">
        <v>6777000000</v>
      </c>
      <c r="I973" s="2">
        <v>3775000000</v>
      </c>
      <c r="J973" s="2">
        <v>1181000000</v>
      </c>
      <c r="K973">
        <v>0</v>
      </c>
      <c r="L973" s="2">
        <v>808000000</v>
      </c>
      <c r="M973" t="s">
        <v>172</v>
      </c>
      <c r="N973" t="s">
        <v>356</v>
      </c>
      <c r="O973" s="6">
        <f t="shared" si="120"/>
        <v>1989000000</v>
      </c>
      <c r="P973" s="6">
        <f t="shared" si="121"/>
        <v>3002000000</v>
      </c>
      <c r="Q973" s="6">
        <f t="shared" si="122"/>
        <v>1013000000</v>
      </c>
      <c r="R973" s="9">
        <f t="shared" si="123"/>
        <v>0.4429688652796222</v>
      </c>
      <c r="S973" s="9">
        <f t="shared" si="124"/>
        <v>0.14947616939648811</v>
      </c>
    </row>
    <row r="974" spans="1:19" ht="17" hidden="1" x14ac:dyDescent="0.3">
      <c r="A974">
        <v>998</v>
      </c>
      <c r="B974" t="s">
        <v>355</v>
      </c>
      <c r="C974" t="s">
        <v>7</v>
      </c>
      <c r="D974" s="1">
        <v>42369</v>
      </c>
      <c r="E974" s="3">
        <f t="shared" si="125"/>
        <v>2015</v>
      </c>
      <c r="F974" s="3">
        <f t="shared" si="126"/>
        <v>12</v>
      </c>
      <c r="G974" s="3">
        <f t="shared" si="127"/>
        <v>31</v>
      </c>
      <c r="H974" s="2">
        <v>8229000000</v>
      </c>
      <c r="I974" s="2">
        <v>4265000000</v>
      </c>
      <c r="J974" s="2">
        <v>1467000000</v>
      </c>
      <c r="K974">
        <v>0</v>
      </c>
      <c r="L974" s="2">
        <v>1166000000</v>
      </c>
      <c r="M974" t="s">
        <v>172</v>
      </c>
      <c r="N974" t="s">
        <v>356</v>
      </c>
      <c r="O974" s="6">
        <f t="shared" si="120"/>
        <v>2633000000</v>
      </c>
      <c r="P974" s="6">
        <f t="shared" si="121"/>
        <v>3964000000</v>
      </c>
      <c r="Q974" s="6">
        <f t="shared" si="122"/>
        <v>1331000000</v>
      </c>
      <c r="R974" s="9">
        <f t="shared" si="123"/>
        <v>0.48171102199538218</v>
      </c>
      <c r="S974" s="9">
        <f t="shared" si="124"/>
        <v>0.16174504800097217</v>
      </c>
    </row>
    <row r="975" spans="1:19" ht="17" hidden="1" x14ac:dyDescent="0.3">
      <c r="A975">
        <v>999</v>
      </c>
      <c r="B975" t="s">
        <v>357</v>
      </c>
      <c r="C975" t="s">
        <v>2</v>
      </c>
      <c r="D975" s="1">
        <v>41274</v>
      </c>
      <c r="E975" s="3">
        <f t="shared" si="125"/>
        <v>2012</v>
      </c>
      <c r="F975" s="3">
        <f t="shared" si="126"/>
        <v>12</v>
      </c>
      <c r="G975" s="3">
        <f t="shared" si="127"/>
        <v>31</v>
      </c>
      <c r="H975" s="2">
        <v>45352000000</v>
      </c>
      <c r="I975" s="2">
        <v>39595000000</v>
      </c>
      <c r="J975" s="2">
        <v>909000000</v>
      </c>
      <c r="K975" s="2">
        <v>172000000</v>
      </c>
      <c r="L975">
        <v>0</v>
      </c>
      <c r="M975" t="s">
        <v>49</v>
      </c>
      <c r="N975" t="s">
        <v>183</v>
      </c>
      <c r="O975" s="6">
        <f t="shared" si="120"/>
        <v>1081000000</v>
      </c>
      <c r="P975" s="6">
        <f t="shared" si="121"/>
        <v>5757000000</v>
      </c>
      <c r="Q975" s="6">
        <f t="shared" si="122"/>
        <v>4676000000</v>
      </c>
      <c r="R975" s="9">
        <f t="shared" si="123"/>
        <v>0.12694037749162113</v>
      </c>
      <c r="S975" s="9">
        <f t="shared" si="124"/>
        <v>0.10310460398659375</v>
      </c>
    </row>
    <row r="976" spans="1:19" ht="17" hidden="1" x14ac:dyDescent="0.3">
      <c r="A976">
        <v>1000</v>
      </c>
      <c r="B976" t="s">
        <v>357</v>
      </c>
      <c r="C976" t="s">
        <v>5</v>
      </c>
      <c r="D976" s="1">
        <v>41639</v>
      </c>
      <c r="E976" s="3">
        <f t="shared" si="125"/>
        <v>2013</v>
      </c>
      <c r="F976" s="3">
        <f t="shared" si="126"/>
        <v>12</v>
      </c>
      <c r="G976" s="3">
        <f t="shared" si="127"/>
        <v>31</v>
      </c>
      <c r="H976" s="2">
        <v>44062000000</v>
      </c>
      <c r="I976" s="2">
        <v>37940000000</v>
      </c>
      <c r="J976" s="2">
        <v>870000000</v>
      </c>
      <c r="K976" s="2">
        <v>150000000</v>
      </c>
      <c r="L976">
        <v>0</v>
      </c>
      <c r="M976" t="s">
        <v>49</v>
      </c>
      <c r="N976" t="s">
        <v>183</v>
      </c>
      <c r="O976" s="6">
        <f t="shared" si="120"/>
        <v>1020000000</v>
      </c>
      <c r="P976" s="6">
        <f t="shared" si="121"/>
        <v>6122000000</v>
      </c>
      <c r="Q976" s="6">
        <f t="shared" si="122"/>
        <v>5102000000</v>
      </c>
      <c r="R976" s="9">
        <f t="shared" si="123"/>
        <v>0.13894058372293583</v>
      </c>
      <c r="S976" s="9">
        <f t="shared" si="124"/>
        <v>0.11579138486677863</v>
      </c>
    </row>
    <row r="977" spans="1:19" ht="17" hidden="1" x14ac:dyDescent="0.3">
      <c r="A977">
        <v>1001</v>
      </c>
      <c r="B977" t="s">
        <v>357</v>
      </c>
      <c r="C977" t="s">
        <v>6</v>
      </c>
      <c r="D977" s="1">
        <v>42004</v>
      </c>
      <c r="E977" s="3">
        <f t="shared" si="125"/>
        <v>2014</v>
      </c>
      <c r="F977" s="3">
        <f t="shared" si="126"/>
        <v>12</v>
      </c>
      <c r="G977" s="3">
        <f t="shared" si="127"/>
        <v>31</v>
      </c>
      <c r="H977" s="2">
        <v>45608000000</v>
      </c>
      <c r="I977" s="2">
        <v>38939000000</v>
      </c>
      <c r="J977" s="2">
        <v>806000000</v>
      </c>
      <c r="K977" s="2">
        <v>127000000</v>
      </c>
      <c r="L977">
        <v>0</v>
      </c>
      <c r="M977" t="s">
        <v>49</v>
      </c>
      <c r="N977" t="s">
        <v>183</v>
      </c>
      <c r="O977" s="6">
        <f t="shared" si="120"/>
        <v>933000000</v>
      </c>
      <c r="P977" s="6">
        <f t="shared" si="121"/>
        <v>6669000000</v>
      </c>
      <c r="Q977" s="6">
        <f t="shared" si="122"/>
        <v>5736000000</v>
      </c>
      <c r="R977" s="9">
        <f t="shared" si="123"/>
        <v>0.14622434660585859</v>
      </c>
      <c r="S977" s="9">
        <f t="shared" si="124"/>
        <v>0.12576740922645149</v>
      </c>
    </row>
    <row r="978" spans="1:19" ht="17" hidden="1" x14ac:dyDescent="0.3">
      <c r="A978">
        <v>1002</v>
      </c>
      <c r="B978" t="s">
        <v>357</v>
      </c>
      <c r="C978" t="s">
        <v>7</v>
      </c>
      <c r="D978" s="1">
        <v>42369</v>
      </c>
      <c r="E978" s="3">
        <f t="shared" si="125"/>
        <v>2015</v>
      </c>
      <c r="F978" s="3">
        <f t="shared" si="126"/>
        <v>12</v>
      </c>
      <c r="G978" s="3">
        <f t="shared" si="127"/>
        <v>31</v>
      </c>
      <c r="H978" s="2">
        <v>32735000000</v>
      </c>
      <c r="I978" s="2">
        <v>25683000000</v>
      </c>
      <c r="J978" s="2">
        <v>828000000</v>
      </c>
      <c r="K978" s="2">
        <v>102000000</v>
      </c>
      <c r="L978">
        <v>0</v>
      </c>
      <c r="M978" t="s">
        <v>49</v>
      </c>
      <c r="N978" t="s">
        <v>183</v>
      </c>
      <c r="O978" s="6">
        <f t="shared" si="120"/>
        <v>930000000</v>
      </c>
      <c r="P978" s="6">
        <f t="shared" si="121"/>
        <v>7052000000</v>
      </c>
      <c r="Q978" s="6">
        <f t="shared" si="122"/>
        <v>6122000000</v>
      </c>
      <c r="R978" s="9">
        <f t="shared" si="123"/>
        <v>0.21542691308996487</v>
      </c>
      <c r="S978" s="9">
        <f t="shared" si="124"/>
        <v>0.18701695433022758</v>
      </c>
    </row>
    <row r="979" spans="1:19" ht="17" hidden="1" x14ac:dyDescent="0.3">
      <c r="A979">
        <v>1003</v>
      </c>
      <c r="B979" t="s">
        <v>358</v>
      </c>
      <c r="C979" t="s">
        <v>2</v>
      </c>
      <c r="D979" s="1">
        <v>41307</v>
      </c>
      <c r="E979" s="3">
        <f t="shared" si="125"/>
        <v>2013</v>
      </c>
      <c r="F979" s="3">
        <f t="shared" si="126"/>
        <v>2</v>
      </c>
      <c r="G979" s="3">
        <f t="shared" si="127"/>
        <v>2</v>
      </c>
      <c r="H979" s="2">
        <v>27686000000</v>
      </c>
      <c r="I979" s="2">
        <v>16538000000</v>
      </c>
      <c r="J979" s="2">
        <v>8482000000</v>
      </c>
      <c r="K979">
        <v>0</v>
      </c>
      <c r="L979">
        <v>0</v>
      </c>
      <c r="M979" t="s">
        <v>9</v>
      </c>
      <c r="N979" t="s">
        <v>324</v>
      </c>
      <c r="O979" s="6">
        <f t="shared" si="120"/>
        <v>8482000000</v>
      </c>
      <c r="P979" s="6">
        <f t="shared" si="121"/>
        <v>11148000000</v>
      </c>
      <c r="Q979" s="6">
        <f t="shared" si="122"/>
        <v>2666000000</v>
      </c>
      <c r="R979" s="9">
        <f t="shared" si="123"/>
        <v>0.40265838329841797</v>
      </c>
      <c r="S979" s="9">
        <f t="shared" si="124"/>
        <v>9.6294155891064076E-2</v>
      </c>
    </row>
    <row r="980" spans="1:19" ht="17" hidden="1" x14ac:dyDescent="0.3">
      <c r="A980">
        <v>1004</v>
      </c>
      <c r="B980" t="s">
        <v>358</v>
      </c>
      <c r="C980" t="s">
        <v>5</v>
      </c>
      <c r="D980" s="1">
        <v>41671</v>
      </c>
      <c r="E980" s="3">
        <f t="shared" si="125"/>
        <v>2014</v>
      </c>
      <c r="F980" s="3">
        <f t="shared" si="126"/>
        <v>2</v>
      </c>
      <c r="G980" s="3">
        <f t="shared" si="127"/>
        <v>1</v>
      </c>
      <c r="H980" s="2">
        <v>27931000000</v>
      </c>
      <c r="I980" s="2">
        <v>16725000000</v>
      </c>
      <c r="J980" s="2">
        <v>8440000000</v>
      </c>
      <c r="K980">
        <v>0</v>
      </c>
      <c r="L980">
        <v>0</v>
      </c>
      <c r="M980" t="s">
        <v>9</v>
      </c>
      <c r="N980" t="s">
        <v>324</v>
      </c>
      <c r="O980" s="6">
        <f t="shared" si="120"/>
        <v>8440000000</v>
      </c>
      <c r="P980" s="6">
        <f t="shared" si="121"/>
        <v>11206000000</v>
      </c>
      <c r="Q980" s="6">
        <f t="shared" si="122"/>
        <v>2766000000</v>
      </c>
      <c r="R980" s="9">
        <f t="shared" si="123"/>
        <v>0.40120296444810422</v>
      </c>
      <c r="S980" s="9">
        <f t="shared" si="124"/>
        <v>9.9029751888582582E-2</v>
      </c>
    </row>
    <row r="981" spans="1:19" ht="17" hidden="1" x14ac:dyDescent="0.3">
      <c r="A981">
        <v>1005</v>
      </c>
      <c r="B981" t="s">
        <v>358</v>
      </c>
      <c r="C981" t="s">
        <v>6</v>
      </c>
      <c r="D981" s="1">
        <v>42035</v>
      </c>
      <c r="E981" s="3">
        <f t="shared" si="125"/>
        <v>2015</v>
      </c>
      <c r="F981" s="3">
        <f t="shared" si="126"/>
        <v>1</v>
      </c>
      <c r="G981" s="3">
        <f t="shared" si="127"/>
        <v>31</v>
      </c>
      <c r="H981" s="2">
        <v>28105000000</v>
      </c>
      <c r="I981" s="2">
        <v>16863000000</v>
      </c>
      <c r="J981" s="2">
        <v>8355000000</v>
      </c>
      <c r="K981">
        <v>0</v>
      </c>
      <c r="L981">
        <v>0</v>
      </c>
      <c r="M981" t="s">
        <v>9</v>
      </c>
      <c r="N981" t="s">
        <v>324</v>
      </c>
      <c r="O981" s="6">
        <f t="shared" si="120"/>
        <v>8355000000</v>
      </c>
      <c r="P981" s="6">
        <f t="shared" si="121"/>
        <v>11242000000</v>
      </c>
      <c r="Q981" s="6">
        <f t="shared" si="122"/>
        <v>2887000000</v>
      </c>
      <c r="R981" s="9">
        <f t="shared" si="123"/>
        <v>0.4</v>
      </c>
      <c r="S981" s="9">
        <f t="shared" si="124"/>
        <v>0.10272193559864792</v>
      </c>
    </row>
    <row r="982" spans="1:19" ht="17" hidden="1" x14ac:dyDescent="0.3">
      <c r="A982">
        <v>1006</v>
      </c>
      <c r="B982" t="s">
        <v>358</v>
      </c>
      <c r="C982" t="s">
        <v>7</v>
      </c>
      <c r="D982" s="1">
        <v>42399</v>
      </c>
      <c r="E982" s="3">
        <f t="shared" si="125"/>
        <v>2016</v>
      </c>
      <c r="F982" s="3">
        <f t="shared" si="126"/>
        <v>1</v>
      </c>
      <c r="G982" s="3">
        <f t="shared" si="127"/>
        <v>30</v>
      </c>
      <c r="H982" s="2">
        <v>27079000000</v>
      </c>
      <c r="I982" s="2">
        <v>16496000000</v>
      </c>
      <c r="J982" s="2">
        <v>8256000000</v>
      </c>
      <c r="K982">
        <v>0</v>
      </c>
      <c r="L982">
        <v>0</v>
      </c>
      <c r="M982" t="s">
        <v>9</v>
      </c>
      <c r="N982" t="s">
        <v>324</v>
      </c>
      <c r="O982" s="6">
        <f t="shared" si="120"/>
        <v>8256000000</v>
      </c>
      <c r="P982" s="6">
        <f t="shared" si="121"/>
        <v>10583000000</v>
      </c>
      <c r="Q982" s="6">
        <f t="shared" si="122"/>
        <v>2327000000</v>
      </c>
      <c r="R982" s="9">
        <f t="shared" si="123"/>
        <v>0.39081945418959341</v>
      </c>
      <c r="S982" s="9">
        <f t="shared" si="124"/>
        <v>8.5933749399903989E-2</v>
      </c>
    </row>
    <row r="983" spans="1:19" ht="17" hidden="1" x14ac:dyDescent="0.3">
      <c r="A983">
        <v>1007</v>
      </c>
      <c r="B983" t="s">
        <v>359</v>
      </c>
      <c r="C983" t="s">
        <v>2</v>
      </c>
      <c r="D983" s="1">
        <v>41639</v>
      </c>
      <c r="E983" s="3">
        <f t="shared" si="125"/>
        <v>2013</v>
      </c>
      <c r="F983" s="3">
        <f t="shared" si="126"/>
        <v>12</v>
      </c>
      <c r="G983" s="3">
        <f t="shared" si="127"/>
        <v>31</v>
      </c>
      <c r="H983" s="2">
        <v>8312000000</v>
      </c>
      <c r="I983">
        <v>0</v>
      </c>
      <c r="J983" s="2">
        <v>3456000000</v>
      </c>
      <c r="K983">
        <v>0</v>
      </c>
      <c r="L983" s="2">
        <v>258000000</v>
      </c>
      <c r="M983" t="s">
        <v>12</v>
      </c>
      <c r="N983" t="s">
        <v>47</v>
      </c>
      <c r="O983" s="6">
        <f t="shared" si="120"/>
        <v>3714000000</v>
      </c>
      <c r="P983" s="6">
        <f t="shared" si="121"/>
        <v>8312000000</v>
      </c>
      <c r="Q983" s="6">
        <f t="shared" si="122"/>
        <v>4598000000</v>
      </c>
      <c r="R983" s="9">
        <f t="shared" si="123"/>
        <v>1</v>
      </c>
      <c r="S983" s="9">
        <f t="shared" si="124"/>
        <v>0.55317613089509143</v>
      </c>
    </row>
    <row r="984" spans="1:19" ht="17" hidden="1" x14ac:dyDescent="0.3">
      <c r="A984">
        <v>1008</v>
      </c>
      <c r="B984" t="s">
        <v>359</v>
      </c>
      <c r="C984" t="s">
        <v>5</v>
      </c>
      <c r="D984" s="1">
        <v>42004</v>
      </c>
      <c r="E984" s="3">
        <f t="shared" si="125"/>
        <v>2014</v>
      </c>
      <c r="F984" s="3">
        <f t="shared" si="126"/>
        <v>12</v>
      </c>
      <c r="G984" s="3">
        <f t="shared" si="127"/>
        <v>31</v>
      </c>
      <c r="H984" s="2">
        <v>9441000000</v>
      </c>
      <c r="I984">
        <v>0</v>
      </c>
      <c r="J984" s="2">
        <v>4014000000</v>
      </c>
      <c r="K984">
        <v>0</v>
      </c>
      <c r="L984" s="2">
        <v>321000000</v>
      </c>
      <c r="M984" t="s">
        <v>12</v>
      </c>
      <c r="N984" t="s">
        <v>47</v>
      </c>
      <c r="O984" s="6">
        <f t="shared" si="120"/>
        <v>4335000000</v>
      </c>
      <c r="P984" s="6">
        <f t="shared" si="121"/>
        <v>9441000000</v>
      </c>
      <c r="Q984" s="6">
        <f t="shared" si="122"/>
        <v>5106000000</v>
      </c>
      <c r="R984" s="9">
        <f t="shared" si="123"/>
        <v>1</v>
      </c>
      <c r="S984" s="9">
        <f t="shared" si="124"/>
        <v>0.54083253892596128</v>
      </c>
    </row>
    <row r="985" spans="1:19" ht="17" hidden="1" x14ac:dyDescent="0.3">
      <c r="A985">
        <v>1009</v>
      </c>
      <c r="B985" t="s">
        <v>359</v>
      </c>
      <c r="C985" t="s">
        <v>6</v>
      </c>
      <c r="D985" s="1">
        <v>42369</v>
      </c>
      <c r="E985" s="3">
        <f t="shared" si="125"/>
        <v>2015</v>
      </c>
      <c r="F985" s="3">
        <f t="shared" si="126"/>
        <v>12</v>
      </c>
      <c r="G985" s="3">
        <f t="shared" si="127"/>
        <v>31</v>
      </c>
      <c r="H985" s="2">
        <v>9667000000</v>
      </c>
      <c r="I985">
        <v>0</v>
      </c>
      <c r="J985" s="2">
        <v>4162000000</v>
      </c>
      <c r="K985">
        <v>0</v>
      </c>
      <c r="L985" s="2">
        <v>366000000</v>
      </c>
      <c r="M985" t="s">
        <v>12</v>
      </c>
      <c r="N985" t="s">
        <v>47</v>
      </c>
      <c r="O985" s="6">
        <f t="shared" si="120"/>
        <v>4528000000</v>
      </c>
      <c r="P985" s="6">
        <f t="shared" si="121"/>
        <v>9667000000</v>
      </c>
      <c r="Q985" s="6">
        <f t="shared" si="122"/>
        <v>5139000000</v>
      </c>
      <c r="R985" s="9">
        <f t="shared" si="123"/>
        <v>1</v>
      </c>
      <c r="S985" s="9">
        <f t="shared" si="124"/>
        <v>0.53160235853936066</v>
      </c>
    </row>
    <row r="986" spans="1:19" ht="17" hidden="1" x14ac:dyDescent="0.3">
      <c r="A986">
        <v>1010</v>
      </c>
      <c r="B986" t="s">
        <v>359</v>
      </c>
      <c r="C986" t="s">
        <v>7</v>
      </c>
      <c r="D986" s="1">
        <v>42735</v>
      </c>
      <c r="E986" s="3">
        <f t="shared" si="125"/>
        <v>2016</v>
      </c>
      <c r="F986" s="3">
        <f t="shared" si="126"/>
        <v>12</v>
      </c>
      <c r="G986" s="3">
        <f t="shared" si="127"/>
        <v>31</v>
      </c>
      <c r="H986" s="2">
        <v>10776000000</v>
      </c>
      <c r="I986">
        <v>0</v>
      </c>
      <c r="J986" s="2">
        <v>4525000000</v>
      </c>
      <c r="K986">
        <v>0</v>
      </c>
      <c r="L986" s="2">
        <v>373000000</v>
      </c>
      <c r="M986" t="s">
        <v>12</v>
      </c>
      <c r="N986" t="s">
        <v>47</v>
      </c>
      <c r="O986" s="6">
        <f t="shared" si="120"/>
        <v>4898000000</v>
      </c>
      <c r="P986" s="6">
        <f t="shared" si="121"/>
        <v>10776000000</v>
      </c>
      <c r="Q986" s="6">
        <f t="shared" si="122"/>
        <v>5878000000</v>
      </c>
      <c r="R986" s="9">
        <f t="shared" si="123"/>
        <v>1</v>
      </c>
      <c r="S986" s="9">
        <f t="shared" si="124"/>
        <v>0.54547141796585008</v>
      </c>
    </row>
    <row r="987" spans="1:19" ht="17" hidden="1" x14ac:dyDescent="0.3">
      <c r="A987">
        <v>1011</v>
      </c>
      <c r="B987" t="s">
        <v>360</v>
      </c>
      <c r="C987" t="s">
        <v>2</v>
      </c>
      <c r="D987" s="1">
        <v>41274</v>
      </c>
      <c r="E987" s="3">
        <f t="shared" si="125"/>
        <v>2012</v>
      </c>
      <c r="F987" s="3">
        <f t="shared" si="126"/>
        <v>12</v>
      </c>
      <c r="G987" s="3">
        <f t="shared" si="127"/>
        <v>31</v>
      </c>
      <c r="H987" s="2">
        <v>475888000</v>
      </c>
      <c r="I987" s="2">
        <v>117275000</v>
      </c>
      <c r="J987" s="2">
        <v>47115000</v>
      </c>
      <c r="K987">
        <v>0</v>
      </c>
      <c r="L987" s="2">
        <v>121211000</v>
      </c>
      <c r="M987" t="s">
        <v>42</v>
      </c>
      <c r="N987" t="s">
        <v>224</v>
      </c>
      <c r="O987" s="6">
        <f t="shared" si="120"/>
        <v>168326000</v>
      </c>
      <c r="P987" s="6">
        <f t="shared" si="121"/>
        <v>358613000</v>
      </c>
      <c r="Q987" s="6">
        <f t="shared" si="122"/>
        <v>190287000</v>
      </c>
      <c r="R987" s="9">
        <f t="shared" si="123"/>
        <v>0.75356596510103224</v>
      </c>
      <c r="S987" s="9">
        <f t="shared" si="124"/>
        <v>0.39985668896883303</v>
      </c>
    </row>
    <row r="988" spans="1:19" ht="17" hidden="1" x14ac:dyDescent="0.3">
      <c r="A988">
        <v>1012</v>
      </c>
      <c r="B988" t="s">
        <v>360</v>
      </c>
      <c r="C988" t="s">
        <v>5</v>
      </c>
      <c r="D988" s="1">
        <v>41639</v>
      </c>
      <c r="E988" s="3">
        <f t="shared" si="125"/>
        <v>2013</v>
      </c>
      <c r="F988" s="3">
        <f t="shared" si="126"/>
        <v>12</v>
      </c>
      <c r="G988" s="3">
        <f t="shared" si="127"/>
        <v>31</v>
      </c>
      <c r="H988" s="2">
        <v>635490000</v>
      </c>
      <c r="I988" s="2">
        <v>172050000</v>
      </c>
      <c r="J988" s="2">
        <v>43720000</v>
      </c>
      <c r="K988">
        <v>0</v>
      </c>
      <c r="L988" s="2">
        <v>186979000</v>
      </c>
      <c r="M988" t="s">
        <v>42</v>
      </c>
      <c r="N988" t="s">
        <v>224</v>
      </c>
      <c r="O988" s="6">
        <f t="shared" si="120"/>
        <v>230699000</v>
      </c>
      <c r="P988" s="6">
        <f t="shared" si="121"/>
        <v>463440000</v>
      </c>
      <c r="Q988" s="6">
        <f t="shared" si="122"/>
        <v>232741000</v>
      </c>
      <c r="R988" s="9">
        <f t="shared" si="123"/>
        <v>0.72926403247887461</v>
      </c>
      <c r="S988" s="9">
        <f t="shared" si="124"/>
        <v>0.36623865049017296</v>
      </c>
    </row>
    <row r="989" spans="1:19" ht="17" hidden="1" x14ac:dyDescent="0.3">
      <c r="A989">
        <v>1013</v>
      </c>
      <c r="B989" t="s">
        <v>360</v>
      </c>
      <c r="C989" t="s">
        <v>6</v>
      </c>
      <c r="D989" s="1">
        <v>42004</v>
      </c>
      <c r="E989" s="3">
        <f t="shared" si="125"/>
        <v>2014</v>
      </c>
      <c r="F989" s="3">
        <f t="shared" si="126"/>
        <v>12</v>
      </c>
      <c r="G989" s="3">
        <f t="shared" si="127"/>
        <v>31</v>
      </c>
      <c r="H989" s="2">
        <v>992332000</v>
      </c>
      <c r="I989" s="2">
        <v>275379000</v>
      </c>
      <c r="J989" s="2">
        <v>57664000</v>
      </c>
      <c r="K989">
        <v>0</v>
      </c>
      <c r="L989" s="2">
        <v>301812000</v>
      </c>
      <c r="M989" t="s">
        <v>42</v>
      </c>
      <c r="N989" t="s">
        <v>224</v>
      </c>
      <c r="O989" s="6">
        <f t="shared" si="120"/>
        <v>359476000</v>
      </c>
      <c r="P989" s="6">
        <f t="shared" si="121"/>
        <v>716953000</v>
      </c>
      <c r="Q989" s="6">
        <f t="shared" si="122"/>
        <v>357477000</v>
      </c>
      <c r="R989" s="9">
        <f t="shared" si="123"/>
        <v>0.72249307691377485</v>
      </c>
      <c r="S989" s="9">
        <f t="shared" si="124"/>
        <v>0.36023931506794099</v>
      </c>
    </row>
    <row r="990" spans="1:19" ht="17" hidden="1" x14ac:dyDescent="0.3">
      <c r="A990">
        <v>1014</v>
      </c>
      <c r="B990" t="s">
        <v>360</v>
      </c>
      <c r="C990" t="s">
        <v>7</v>
      </c>
      <c r="D990" s="1">
        <v>42369</v>
      </c>
      <c r="E990" s="3">
        <f t="shared" si="125"/>
        <v>2015</v>
      </c>
      <c r="F990" s="3">
        <f t="shared" si="126"/>
        <v>12</v>
      </c>
      <c r="G990" s="3">
        <f t="shared" si="127"/>
        <v>31</v>
      </c>
      <c r="H990" s="2">
        <v>1042779000</v>
      </c>
      <c r="I990" s="2">
        <v>280901000</v>
      </c>
      <c r="J990" s="2">
        <v>53992000</v>
      </c>
      <c r="K990">
        <v>0</v>
      </c>
      <c r="L990" s="2">
        <v>294520000</v>
      </c>
      <c r="M990" t="s">
        <v>42</v>
      </c>
      <c r="N990" t="s">
        <v>224</v>
      </c>
      <c r="O990" s="6">
        <f t="shared" si="120"/>
        <v>348512000</v>
      </c>
      <c r="P990" s="6">
        <f t="shared" si="121"/>
        <v>761878000</v>
      </c>
      <c r="Q990" s="6">
        <f t="shared" si="122"/>
        <v>413366000</v>
      </c>
      <c r="R990" s="9">
        <f t="shared" si="123"/>
        <v>0.73062269186471918</v>
      </c>
      <c r="S990" s="9">
        <f t="shared" si="124"/>
        <v>0.39640805961761794</v>
      </c>
    </row>
    <row r="991" spans="1:19" ht="17" hidden="1" x14ac:dyDescent="0.3">
      <c r="A991">
        <v>1015</v>
      </c>
      <c r="B991" t="s">
        <v>361</v>
      </c>
      <c r="C991" t="s">
        <v>2</v>
      </c>
      <c r="D991" s="1">
        <v>41274</v>
      </c>
      <c r="E991" s="3">
        <f t="shared" si="125"/>
        <v>2012</v>
      </c>
      <c r="F991" s="3">
        <f t="shared" si="126"/>
        <v>12</v>
      </c>
      <c r="G991" s="3">
        <f t="shared" si="127"/>
        <v>31</v>
      </c>
      <c r="H991" s="2">
        <v>797517000</v>
      </c>
      <c r="I991" s="2">
        <v>337533000</v>
      </c>
      <c r="J991" s="2">
        <v>20412000</v>
      </c>
      <c r="K991">
        <v>0</v>
      </c>
      <c r="L991" s="2">
        <v>277621000</v>
      </c>
      <c r="M991" t="s">
        <v>42</v>
      </c>
      <c r="N991" t="s">
        <v>255</v>
      </c>
      <c r="O991" s="6">
        <f t="shared" si="120"/>
        <v>298033000</v>
      </c>
      <c r="P991" s="6">
        <f t="shared" si="121"/>
        <v>459984000</v>
      </c>
      <c r="Q991" s="6">
        <f t="shared" si="122"/>
        <v>161951000</v>
      </c>
      <c r="R991" s="9">
        <f t="shared" si="123"/>
        <v>0.57677015035416179</v>
      </c>
      <c r="S991" s="9">
        <f t="shared" si="124"/>
        <v>0.20306902548785793</v>
      </c>
    </row>
    <row r="992" spans="1:19" ht="17" hidden="1" x14ac:dyDescent="0.3">
      <c r="A992">
        <v>1016</v>
      </c>
      <c r="B992" t="s">
        <v>361</v>
      </c>
      <c r="C992" t="s">
        <v>5</v>
      </c>
      <c r="D992" s="1">
        <v>41639</v>
      </c>
      <c r="E992" s="3">
        <f t="shared" si="125"/>
        <v>2013</v>
      </c>
      <c r="F992" s="3">
        <f t="shared" si="126"/>
        <v>12</v>
      </c>
      <c r="G992" s="3">
        <f t="shared" si="127"/>
        <v>31</v>
      </c>
      <c r="H992" s="2">
        <v>1029475000</v>
      </c>
      <c r="I992" s="2">
        <v>423256000</v>
      </c>
      <c r="J992" s="2">
        <v>27772000</v>
      </c>
      <c r="K992">
        <v>0</v>
      </c>
      <c r="L992" s="2">
        <v>357165000</v>
      </c>
      <c r="M992" t="s">
        <v>42</v>
      </c>
      <c r="N992" t="s">
        <v>255</v>
      </c>
      <c r="O992" s="6">
        <f t="shared" si="120"/>
        <v>384937000</v>
      </c>
      <c r="P992" s="6">
        <f t="shared" si="121"/>
        <v>606219000</v>
      </c>
      <c r="Q992" s="6">
        <f t="shared" si="122"/>
        <v>221282000</v>
      </c>
      <c r="R992" s="9">
        <f t="shared" si="123"/>
        <v>0.58886228417397213</v>
      </c>
      <c r="S992" s="9">
        <f t="shared" si="124"/>
        <v>0.21494645328929796</v>
      </c>
    </row>
    <row r="993" spans="1:19" ht="17" hidden="1" x14ac:dyDescent="0.3">
      <c r="A993">
        <v>1017</v>
      </c>
      <c r="B993" t="s">
        <v>361</v>
      </c>
      <c r="C993" t="s">
        <v>6</v>
      </c>
      <c r="D993" s="1">
        <v>42004</v>
      </c>
      <c r="E993" s="3">
        <f t="shared" si="125"/>
        <v>2014</v>
      </c>
      <c r="F993" s="3">
        <f t="shared" si="126"/>
        <v>12</v>
      </c>
      <c r="G993" s="3">
        <f t="shared" si="127"/>
        <v>31</v>
      </c>
      <c r="H993" s="2">
        <v>1105247000</v>
      </c>
      <c r="I993" s="2">
        <v>441929000</v>
      </c>
      <c r="J993" s="2">
        <v>29412000</v>
      </c>
      <c r="K993">
        <v>0</v>
      </c>
      <c r="L993" s="2">
        <v>378716000</v>
      </c>
      <c r="M993" t="s">
        <v>42</v>
      </c>
      <c r="N993" t="s">
        <v>255</v>
      </c>
      <c r="O993" s="6">
        <f t="shared" si="120"/>
        <v>408128000</v>
      </c>
      <c r="P993" s="6">
        <f t="shared" si="121"/>
        <v>663318000</v>
      </c>
      <c r="Q993" s="6">
        <f t="shared" si="122"/>
        <v>255190000</v>
      </c>
      <c r="R993" s="9">
        <f t="shared" si="123"/>
        <v>0.60015363081736472</v>
      </c>
      <c r="S993" s="9">
        <f t="shared" si="124"/>
        <v>0.23088956586174855</v>
      </c>
    </row>
    <row r="994" spans="1:19" ht="17" hidden="1" x14ac:dyDescent="0.3">
      <c r="A994">
        <v>1018</v>
      </c>
      <c r="B994" t="s">
        <v>361</v>
      </c>
      <c r="C994" t="s">
        <v>7</v>
      </c>
      <c r="D994" s="1">
        <v>42369</v>
      </c>
      <c r="E994" s="3">
        <f t="shared" si="125"/>
        <v>2015</v>
      </c>
      <c r="F994" s="3">
        <f t="shared" si="126"/>
        <v>12</v>
      </c>
      <c r="G994" s="3">
        <f t="shared" si="127"/>
        <v>31</v>
      </c>
      <c r="H994" s="2">
        <v>1288149000</v>
      </c>
      <c r="I994" s="2">
        <v>497359000</v>
      </c>
      <c r="J994" s="2">
        <v>29870000</v>
      </c>
      <c r="K994">
        <v>0</v>
      </c>
      <c r="L994" s="2">
        <v>464472000</v>
      </c>
      <c r="M994" t="s">
        <v>42</v>
      </c>
      <c r="N994" t="s">
        <v>255</v>
      </c>
      <c r="O994" s="6">
        <f t="shared" si="120"/>
        <v>494342000</v>
      </c>
      <c r="P994" s="6">
        <f t="shared" si="121"/>
        <v>790790000</v>
      </c>
      <c r="Q994" s="6">
        <f t="shared" si="122"/>
        <v>296448000</v>
      </c>
      <c r="R994" s="9">
        <f t="shared" si="123"/>
        <v>0.61389637378905704</v>
      </c>
      <c r="S994" s="9">
        <f t="shared" si="124"/>
        <v>0.23013486793841395</v>
      </c>
    </row>
    <row r="995" spans="1:19" ht="17" hidden="1" x14ac:dyDescent="0.3">
      <c r="A995">
        <v>1019</v>
      </c>
      <c r="B995" t="s">
        <v>362</v>
      </c>
      <c r="C995" t="s">
        <v>2</v>
      </c>
      <c r="D995" s="1">
        <v>41274</v>
      </c>
      <c r="E995" s="3">
        <f t="shared" si="125"/>
        <v>2012</v>
      </c>
      <c r="F995" s="3">
        <f t="shared" si="126"/>
        <v>12</v>
      </c>
      <c r="G995" s="3">
        <f t="shared" si="127"/>
        <v>31</v>
      </c>
      <c r="H995" s="2">
        <v>11814000000</v>
      </c>
      <c r="I995" s="2">
        <v>10190000000</v>
      </c>
      <c r="J995" s="2">
        <v>582000000</v>
      </c>
      <c r="K995">
        <v>0</v>
      </c>
      <c r="L995" s="2">
        <v>102000000</v>
      </c>
      <c r="M995" t="s">
        <v>9</v>
      </c>
      <c r="N995" t="s">
        <v>123</v>
      </c>
      <c r="O995" s="6">
        <f t="shared" si="120"/>
        <v>684000000</v>
      </c>
      <c r="P995" s="6">
        <f t="shared" si="121"/>
        <v>1624000000</v>
      </c>
      <c r="Q995" s="6">
        <f t="shared" si="122"/>
        <v>940000000</v>
      </c>
      <c r="R995" s="9">
        <f t="shared" si="123"/>
        <v>0.13746402573218219</v>
      </c>
      <c r="S995" s="9">
        <f t="shared" si="124"/>
        <v>7.9566615879465036E-2</v>
      </c>
    </row>
    <row r="996" spans="1:19" ht="17" hidden="1" x14ac:dyDescent="0.3">
      <c r="A996">
        <v>1020</v>
      </c>
      <c r="B996" t="s">
        <v>362</v>
      </c>
      <c r="C996" t="s">
        <v>5</v>
      </c>
      <c r="D996" s="1">
        <v>41639</v>
      </c>
      <c r="E996" s="3">
        <f t="shared" si="125"/>
        <v>2013</v>
      </c>
      <c r="F996" s="3">
        <f t="shared" si="126"/>
        <v>12</v>
      </c>
      <c r="G996" s="3">
        <f t="shared" si="127"/>
        <v>31</v>
      </c>
      <c r="H996" s="2">
        <v>12784000000</v>
      </c>
      <c r="I996" s="2">
        <v>11020000000</v>
      </c>
      <c r="J996" s="2">
        <v>649000000</v>
      </c>
      <c r="K996">
        <v>0</v>
      </c>
      <c r="L996" s="2">
        <v>127000000</v>
      </c>
      <c r="M996" t="s">
        <v>9</v>
      </c>
      <c r="N996" t="s">
        <v>123</v>
      </c>
      <c r="O996" s="6">
        <f t="shared" si="120"/>
        <v>776000000</v>
      </c>
      <c r="P996" s="6">
        <f t="shared" si="121"/>
        <v>1764000000</v>
      </c>
      <c r="Q996" s="6">
        <f t="shared" si="122"/>
        <v>988000000</v>
      </c>
      <c r="R996" s="9">
        <f t="shared" si="123"/>
        <v>0.13798498122653313</v>
      </c>
      <c r="S996" s="9">
        <f t="shared" si="124"/>
        <v>7.7284105131414274E-2</v>
      </c>
    </row>
    <row r="997" spans="1:19" ht="17" hidden="1" x14ac:dyDescent="0.3">
      <c r="A997">
        <v>1021</v>
      </c>
      <c r="B997" t="s">
        <v>362</v>
      </c>
      <c r="C997" t="s">
        <v>6</v>
      </c>
      <c r="D997" s="1">
        <v>42004</v>
      </c>
      <c r="E997" s="3">
        <f t="shared" si="125"/>
        <v>2014</v>
      </c>
      <c r="F997" s="3">
        <f t="shared" si="126"/>
        <v>12</v>
      </c>
      <c r="G997" s="3">
        <f t="shared" si="127"/>
        <v>31</v>
      </c>
      <c r="H997" s="2">
        <v>13796000000</v>
      </c>
      <c r="I997" s="2">
        <v>11830000000</v>
      </c>
      <c r="J997" s="2">
        <v>659000000</v>
      </c>
      <c r="K997">
        <v>0</v>
      </c>
      <c r="L997" s="2">
        <v>148000000</v>
      </c>
      <c r="M997" t="s">
        <v>9</v>
      </c>
      <c r="N997" t="s">
        <v>123</v>
      </c>
      <c r="O997" s="6">
        <f t="shared" si="120"/>
        <v>807000000</v>
      </c>
      <c r="P997" s="6">
        <f t="shared" si="121"/>
        <v>1966000000</v>
      </c>
      <c r="Q997" s="6">
        <f t="shared" si="122"/>
        <v>1159000000</v>
      </c>
      <c r="R997" s="9">
        <f t="shared" si="123"/>
        <v>0.14250507393447376</v>
      </c>
      <c r="S997" s="9">
        <f t="shared" si="124"/>
        <v>8.400985792983473E-2</v>
      </c>
    </row>
    <row r="998" spans="1:19" ht="17" hidden="1" x14ac:dyDescent="0.3">
      <c r="A998">
        <v>1022</v>
      </c>
      <c r="B998" t="s">
        <v>362</v>
      </c>
      <c r="C998" t="s">
        <v>7</v>
      </c>
      <c r="D998" s="1">
        <v>42369</v>
      </c>
      <c r="E998" s="3">
        <f t="shared" si="125"/>
        <v>2015</v>
      </c>
      <c r="F998" s="3">
        <f t="shared" si="126"/>
        <v>12</v>
      </c>
      <c r="G998" s="3">
        <f t="shared" si="127"/>
        <v>31</v>
      </c>
      <c r="H998" s="2">
        <v>14486000000</v>
      </c>
      <c r="I998" s="2">
        <v>12363000000</v>
      </c>
      <c r="J998" s="2">
        <v>634000000</v>
      </c>
      <c r="K998">
        <v>0</v>
      </c>
      <c r="L998" s="2">
        <v>139000000</v>
      </c>
      <c r="M998" t="s">
        <v>9</v>
      </c>
      <c r="N998" t="s">
        <v>123</v>
      </c>
      <c r="O998" s="6">
        <f t="shared" si="120"/>
        <v>773000000</v>
      </c>
      <c r="P998" s="6">
        <f t="shared" si="121"/>
        <v>2123000000</v>
      </c>
      <c r="Q998" s="6">
        <f t="shared" si="122"/>
        <v>1350000000</v>
      </c>
      <c r="R998" s="9">
        <f t="shared" si="123"/>
        <v>0.14655529476736162</v>
      </c>
      <c r="S998" s="9">
        <f t="shared" si="124"/>
        <v>9.319342813751208E-2</v>
      </c>
    </row>
    <row r="999" spans="1:19" ht="17" hidden="1" x14ac:dyDescent="0.3">
      <c r="A999">
        <v>1023</v>
      </c>
      <c r="B999" t="s">
        <v>363</v>
      </c>
      <c r="C999" t="s">
        <v>2</v>
      </c>
      <c r="D999" s="1">
        <v>41639</v>
      </c>
      <c r="E999" s="3">
        <f t="shared" si="125"/>
        <v>2013</v>
      </c>
      <c r="F999" s="3">
        <f t="shared" si="126"/>
        <v>12</v>
      </c>
      <c r="G999" s="3">
        <f t="shared" si="127"/>
        <v>31</v>
      </c>
      <c r="H999" s="2">
        <v>6761000000</v>
      </c>
      <c r="I999" s="2">
        <v>4802000000</v>
      </c>
      <c r="J999" s="2">
        <v>1347000000</v>
      </c>
      <c r="K999">
        <v>0</v>
      </c>
      <c r="L999">
        <v>0</v>
      </c>
      <c r="M999" t="s">
        <v>3</v>
      </c>
      <c r="N999" t="s">
        <v>54</v>
      </c>
      <c r="O999" s="6">
        <f t="shared" si="120"/>
        <v>1347000000</v>
      </c>
      <c r="P999" s="6">
        <f t="shared" si="121"/>
        <v>1959000000</v>
      </c>
      <c r="Q999" s="6">
        <f t="shared" si="122"/>
        <v>612000000</v>
      </c>
      <c r="R999" s="9">
        <f t="shared" si="123"/>
        <v>0.28975003697677859</v>
      </c>
      <c r="S999" s="9">
        <f t="shared" si="124"/>
        <v>9.0519153971306027E-2</v>
      </c>
    </row>
    <row r="1000" spans="1:19" ht="17" hidden="1" x14ac:dyDescent="0.3">
      <c r="A1000">
        <v>1024</v>
      </c>
      <c r="B1000" t="s">
        <v>363</v>
      </c>
      <c r="C1000" t="s">
        <v>5</v>
      </c>
      <c r="D1000" s="1">
        <v>42004</v>
      </c>
      <c r="E1000" s="3">
        <f t="shared" si="125"/>
        <v>2014</v>
      </c>
      <c r="F1000" s="3">
        <f t="shared" si="126"/>
        <v>12</v>
      </c>
      <c r="G1000" s="3">
        <f t="shared" si="127"/>
        <v>31</v>
      </c>
      <c r="H1000" s="2">
        <v>7006000000</v>
      </c>
      <c r="I1000" s="2">
        <v>4946000000</v>
      </c>
      <c r="J1000" s="2">
        <v>1338000000</v>
      </c>
      <c r="K1000">
        <v>0</v>
      </c>
      <c r="L1000">
        <v>0</v>
      </c>
      <c r="M1000" t="s">
        <v>3</v>
      </c>
      <c r="N1000" t="s">
        <v>54</v>
      </c>
      <c r="O1000" s="6">
        <f t="shared" si="120"/>
        <v>1338000000</v>
      </c>
      <c r="P1000" s="6">
        <f t="shared" si="121"/>
        <v>2060000000</v>
      </c>
      <c r="Q1000" s="6">
        <f t="shared" si="122"/>
        <v>722000000</v>
      </c>
      <c r="R1000" s="9">
        <f t="shared" si="123"/>
        <v>0.29403368541250352</v>
      </c>
      <c r="S1000" s="9">
        <f t="shared" si="124"/>
        <v>0.10305452469312018</v>
      </c>
    </row>
    <row r="1001" spans="1:19" ht="17" hidden="1" x14ac:dyDescent="0.3">
      <c r="A1001">
        <v>1025</v>
      </c>
      <c r="B1001" t="s">
        <v>363</v>
      </c>
      <c r="C1001" t="s">
        <v>6</v>
      </c>
      <c r="D1001" s="1">
        <v>42369</v>
      </c>
      <c r="E1001" s="3">
        <f t="shared" si="125"/>
        <v>2015</v>
      </c>
      <c r="F1001" s="3">
        <f t="shared" si="126"/>
        <v>12</v>
      </c>
      <c r="G1001" s="3">
        <f t="shared" si="127"/>
        <v>31</v>
      </c>
      <c r="H1001" s="2">
        <v>7142000000</v>
      </c>
      <c r="I1001" s="2">
        <v>4889000000</v>
      </c>
      <c r="J1001" s="2">
        <v>1339000000</v>
      </c>
      <c r="K1001">
        <v>0</v>
      </c>
      <c r="L1001">
        <v>0</v>
      </c>
      <c r="M1001" t="s">
        <v>3</v>
      </c>
      <c r="N1001" t="s">
        <v>54</v>
      </c>
      <c r="O1001" s="6">
        <f t="shared" si="120"/>
        <v>1339000000</v>
      </c>
      <c r="P1001" s="6">
        <f t="shared" si="121"/>
        <v>2253000000</v>
      </c>
      <c r="Q1001" s="6">
        <f t="shared" si="122"/>
        <v>914000000</v>
      </c>
      <c r="R1001" s="9">
        <f t="shared" si="123"/>
        <v>0.31545785494259315</v>
      </c>
      <c r="S1001" s="9">
        <f t="shared" si="124"/>
        <v>0.12797535704284513</v>
      </c>
    </row>
    <row r="1002" spans="1:19" ht="17" hidden="1" x14ac:dyDescent="0.3">
      <c r="A1002">
        <v>1026</v>
      </c>
      <c r="B1002" t="s">
        <v>363</v>
      </c>
      <c r="C1002" t="s">
        <v>7</v>
      </c>
      <c r="D1002" s="1">
        <v>42735</v>
      </c>
      <c r="E1002" s="3">
        <f t="shared" si="125"/>
        <v>2016</v>
      </c>
      <c r="F1002" s="3">
        <f t="shared" si="126"/>
        <v>12</v>
      </c>
      <c r="G1002" s="3">
        <f t="shared" si="127"/>
        <v>31</v>
      </c>
      <c r="H1002" s="2">
        <v>7357000000</v>
      </c>
      <c r="I1002" s="2">
        <v>4901000000</v>
      </c>
      <c r="J1002" s="2">
        <v>1403000000</v>
      </c>
      <c r="K1002">
        <v>0</v>
      </c>
      <c r="L1002">
        <v>0</v>
      </c>
      <c r="M1002" t="s">
        <v>3</v>
      </c>
      <c r="N1002" t="s">
        <v>54</v>
      </c>
      <c r="O1002" s="6">
        <f t="shared" si="120"/>
        <v>1403000000</v>
      </c>
      <c r="P1002" s="6">
        <f t="shared" si="121"/>
        <v>2456000000</v>
      </c>
      <c r="Q1002" s="6">
        <f t="shared" si="122"/>
        <v>1053000000</v>
      </c>
      <c r="R1002" s="9">
        <f t="shared" si="123"/>
        <v>0.33383172488786195</v>
      </c>
      <c r="S1002" s="9">
        <f t="shared" si="124"/>
        <v>0.14312899279597663</v>
      </c>
    </row>
    <row r="1003" spans="1:19" ht="17" hidden="1" x14ac:dyDescent="0.3">
      <c r="A1003">
        <v>1027</v>
      </c>
      <c r="B1003" t="s">
        <v>364</v>
      </c>
      <c r="C1003" t="s">
        <v>2</v>
      </c>
      <c r="D1003" s="1">
        <v>41274</v>
      </c>
      <c r="E1003" s="3">
        <f t="shared" si="125"/>
        <v>2012</v>
      </c>
      <c r="F1003" s="3">
        <f t="shared" si="126"/>
        <v>12</v>
      </c>
      <c r="G1003" s="3">
        <f t="shared" si="127"/>
        <v>31</v>
      </c>
      <c r="H1003" s="2">
        <v>6420881000</v>
      </c>
      <c r="I1003" s="2">
        <v>3011684000</v>
      </c>
      <c r="J1003" s="2">
        <v>2388182000</v>
      </c>
      <c r="K1003">
        <v>0</v>
      </c>
      <c r="L1003">
        <v>0</v>
      </c>
      <c r="M1003" t="s">
        <v>9</v>
      </c>
      <c r="N1003" t="s">
        <v>276</v>
      </c>
      <c r="O1003" s="6">
        <f t="shared" si="120"/>
        <v>2388182000</v>
      </c>
      <c r="P1003" s="6">
        <f t="shared" si="121"/>
        <v>3409197000</v>
      </c>
      <c r="Q1003" s="6">
        <f t="shared" si="122"/>
        <v>1021015000</v>
      </c>
      <c r="R1003" s="9">
        <f t="shared" si="123"/>
        <v>0.53095470855167692</v>
      </c>
      <c r="S1003" s="9">
        <f t="shared" si="124"/>
        <v>0.15901478317383549</v>
      </c>
    </row>
    <row r="1004" spans="1:19" ht="17" hidden="1" x14ac:dyDescent="0.3">
      <c r="A1004">
        <v>1028</v>
      </c>
      <c r="B1004" t="s">
        <v>364</v>
      </c>
      <c r="C1004" t="s">
        <v>5</v>
      </c>
      <c r="D1004" s="1">
        <v>41639</v>
      </c>
      <c r="E1004" s="3">
        <f t="shared" si="125"/>
        <v>2013</v>
      </c>
      <c r="F1004" s="3">
        <f t="shared" si="126"/>
        <v>12</v>
      </c>
      <c r="G1004" s="3">
        <f t="shared" si="127"/>
        <v>31</v>
      </c>
      <c r="H1004" s="2">
        <v>6484892000</v>
      </c>
      <c r="I1004" s="2">
        <v>3006009000</v>
      </c>
      <c r="J1004" s="2">
        <v>2310780000</v>
      </c>
      <c r="K1004">
        <v>0</v>
      </c>
      <c r="L1004">
        <v>0</v>
      </c>
      <c r="M1004" t="s">
        <v>9</v>
      </c>
      <c r="N1004" t="s">
        <v>276</v>
      </c>
      <c r="O1004" s="6">
        <f t="shared" si="120"/>
        <v>2310780000</v>
      </c>
      <c r="P1004" s="6">
        <f t="shared" si="121"/>
        <v>3478883000</v>
      </c>
      <c r="Q1004" s="6">
        <f t="shared" si="122"/>
        <v>1168103000</v>
      </c>
      <c r="R1004" s="9">
        <f t="shared" si="123"/>
        <v>0.53645966656036825</v>
      </c>
      <c r="S1004" s="9">
        <f t="shared" si="124"/>
        <v>0.18012682400878843</v>
      </c>
    </row>
    <row r="1005" spans="1:19" ht="17" hidden="1" x14ac:dyDescent="0.3">
      <c r="A1005">
        <v>1029</v>
      </c>
      <c r="B1005" t="s">
        <v>364</v>
      </c>
      <c r="C1005" t="s">
        <v>6</v>
      </c>
      <c r="D1005" s="1">
        <v>42004</v>
      </c>
      <c r="E1005" s="3">
        <f t="shared" si="125"/>
        <v>2014</v>
      </c>
      <c r="F1005" s="3">
        <f t="shared" si="126"/>
        <v>12</v>
      </c>
      <c r="G1005" s="3">
        <f t="shared" si="127"/>
        <v>31</v>
      </c>
      <c r="H1005" s="2">
        <v>6023819000</v>
      </c>
      <c r="I1005" s="2">
        <v>3022797000</v>
      </c>
      <c r="J1005" s="2">
        <v>2347308000</v>
      </c>
      <c r="K1005">
        <v>0</v>
      </c>
      <c r="L1005">
        <v>0</v>
      </c>
      <c r="M1005" t="s">
        <v>9</v>
      </c>
      <c r="N1005" t="s">
        <v>276</v>
      </c>
      <c r="O1005" s="6">
        <f t="shared" si="120"/>
        <v>2347308000</v>
      </c>
      <c r="P1005" s="6">
        <f t="shared" si="121"/>
        <v>3001022000</v>
      </c>
      <c r="Q1005" s="6">
        <f t="shared" si="122"/>
        <v>653714000</v>
      </c>
      <c r="R1005" s="9">
        <f t="shared" si="123"/>
        <v>0.49819259177608088</v>
      </c>
      <c r="S1005" s="9">
        <f t="shared" si="124"/>
        <v>0.10852152098195514</v>
      </c>
    </row>
    <row r="1006" spans="1:19" ht="17" hidden="1" x14ac:dyDescent="0.3">
      <c r="A1006">
        <v>1030</v>
      </c>
      <c r="B1006" t="s">
        <v>364</v>
      </c>
      <c r="C1006" t="s">
        <v>7</v>
      </c>
      <c r="D1006" s="1">
        <v>42369</v>
      </c>
      <c r="E1006" s="3">
        <f t="shared" si="125"/>
        <v>2015</v>
      </c>
      <c r="F1006" s="3">
        <f t="shared" si="126"/>
        <v>12</v>
      </c>
      <c r="G1006" s="3">
        <f t="shared" si="127"/>
        <v>31</v>
      </c>
      <c r="H1006" s="2">
        <v>5702613000</v>
      </c>
      <c r="I1006" s="2">
        <v>2896255000</v>
      </c>
      <c r="J1006" s="2">
        <v>2265436000</v>
      </c>
      <c r="K1006">
        <v>0</v>
      </c>
      <c r="L1006">
        <v>0</v>
      </c>
      <c r="M1006" t="s">
        <v>9</v>
      </c>
      <c r="N1006" t="s">
        <v>276</v>
      </c>
      <c r="O1006" s="6">
        <f t="shared" si="120"/>
        <v>2265436000</v>
      </c>
      <c r="P1006" s="6">
        <f t="shared" si="121"/>
        <v>2806358000</v>
      </c>
      <c r="Q1006" s="6">
        <f t="shared" si="122"/>
        <v>540922000</v>
      </c>
      <c r="R1006" s="9">
        <f t="shared" si="123"/>
        <v>0.49211791156089324</v>
      </c>
      <c r="S1006" s="9">
        <f t="shared" si="124"/>
        <v>9.4855112910520137E-2</v>
      </c>
    </row>
    <row r="1007" spans="1:19" ht="17" hidden="1" x14ac:dyDescent="0.3">
      <c r="A1007">
        <v>1031</v>
      </c>
      <c r="B1007" t="s">
        <v>365</v>
      </c>
      <c r="C1007" t="s">
        <v>2</v>
      </c>
      <c r="D1007" s="1">
        <v>41274</v>
      </c>
      <c r="E1007" s="3">
        <f t="shared" si="125"/>
        <v>2012</v>
      </c>
      <c r="F1007" s="3">
        <f t="shared" si="126"/>
        <v>12</v>
      </c>
      <c r="G1007" s="3">
        <f t="shared" si="127"/>
        <v>31</v>
      </c>
      <c r="H1007" s="2">
        <v>27567000000</v>
      </c>
      <c r="I1007" s="2">
        <v>16750700000</v>
      </c>
      <c r="J1007" s="2">
        <v>2211700000</v>
      </c>
      <c r="K1007">
        <v>0</v>
      </c>
      <c r="L1007">
        <v>0</v>
      </c>
      <c r="M1007" t="s">
        <v>9</v>
      </c>
      <c r="N1007" t="s">
        <v>145</v>
      </c>
      <c r="O1007" s="6">
        <f t="shared" si="120"/>
        <v>2211700000</v>
      </c>
      <c r="P1007" s="6">
        <f t="shared" si="121"/>
        <v>10816300000</v>
      </c>
      <c r="Q1007" s="6">
        <f t="shared" si="122"/>
        <v>8604600000</v>
      </c>
      <c r="R1007" s="9">
        <f t="shared" si="123"/>
        <v>0.39236405847571376</v>
      </c>
      <c r="S1007" s="9">
        <f t="shared" si="124"/>
        <v>0.31213407334856896</v>
      </c>
    </row>
    <row r="1008" spans="1:19" ht="17" hidden="1" x14ac:dyDescent="0.3">
      <c r="A1008">
        <v>1032</v>
      </c>
      <c r="B1008" t="s">
        <v>365</v>
      </c>
      <c r="C1008" t="s">
        <v>5</v>
      </c>
      <c r="D1008" s="1">
        <v>41639</v>
      </c>
      <c r="E1008" s="3">
        <f t="shared" si="125"/>
        <v>2013</v>
      </c>
      <c r="F1008" s="3">
        <f t="shared" si="126"/>
        <v>12</v>
      </c>
      <c r="G1008" s="3">
        <f t="shared" si="127"/>
        <v>31</v>
      </c>
      <c r="H1008" s="2">
        <v>28105700000</v>
      </c>
      <c r="I1008" s="2">
        <v>17203000000</v>
      </c>
      <c r="J1008" s="2">
        <v>2138400000</v>
      </c>
      <c r="K1008">
        <v>0</v>
      </c>
      <c r="L1008">
        <v>0</v>
      </c>
      <c r="M1008" t="s">
        <v>9</v>
      </c>
      <c r="N1008" t="s">
        <v>145</v>
      </c>
      <c r="O1008" s="6">
        <f t="shared" si="120"/>
        <v>2138400000</v>
      </c>
      <c r="P1008" s="6">
        <f t="shared" si="121"/>
        <v>10902700000</v>
      </c>
      <c r="Q1008" s="6">
        <f t="shared" si="122"/>
        <v>8764300000</v>
      </c>
      <c r="R1008" s="9">
        <f t="shared" si="123"/>
        <v>0.38791775333829082</v>
      </c>
      <c r="S1008" s="9">
        <f t="shared" si="124"/>
        <v>0.31183354266216462</v>
      </c>
    </row>
    <row r="1009" spans="1:19" ht="17" hidden="1" x14ac:dyDescent="0.3">
      <c r="A1009">
        <v>1033</v>
      </c>
      <c r="B1009" t="s">
        <v>365</v>
      </c>
      <c r="C1009" t="s">
        <v>6</v>
      </c>
      <c r="D1009" s="1">
        <v>42004</v>
      </c>
      <c r="E1009" s="3">
        <f t="shared" si="125"/>
        <v>2014</v>
      </c>
      <c r="F1009" s="3">
        <f t="shared" si="126"/>
        <v>12</v>
      </c>
      <c r="G1009" s="3">
        <f t="shared" si="127"/>
        <v>31</v>
      </c>
      <c r="H1009" s="2">
        <v>27441300000</v>
      </c>
      <c r="I1009" s="2">
        <v>16985600000</v>
      </c>
      <c r="J1009" s="2">
        <v>2506500000</v>
      </c>
      <c r="K1009">
        <v>0</v>
      </c>
      <c r="L1009">
        <v>0</v>
      </c>
      <c r="M1009" t="s">
        <v>9</v>
      </c>
      <c r="N1009" t="s">
        <v>145</v>
      </c>
      <c r="O1009" s="6">
        <f t="shared" si="120"/>
        <v>2506500000</v>
      </c>
      <c r="P1009" s="6">
        <f t="shared" si="121"/>
        <v>10455700000</v>
      </c>
      <c r="Q1009" s="6">
        <f t="shared" si="122"/>
        <v>7949200000</v>
      </c>
      <c r="R1009" s="9">
        <f t="shared" si="123"/>
        <v>0.38102057847113657</v>
      </c>
      <c r="S1009" s="9">
        <f t="shared" si="124"/>
        <v>0.28968015363703614</v>
      </c>
    </row>
    <row r="1010" spans="1:19" ht="17" hidden="1" x14ac:dyDescent="0.3">
      <c r="A1010">
        <v>1034</v>
      </c>
      <c r="B1010" t="s">
        <v>365</v>
      </c>
      <c r="C1010" t="s">
        <v>7</v>
      </c>
      <c r="D1010" s="1">
        <v>42369</v>
      </c>
      <c r="E1010" s="3">
        <f t="shared" si="125"/>
        <v>2015</v>
      </c>
      <c r="F1010" s="3">
        <f t="shared" si="126"/>
        <v>12</v>
      </c>
      <c r="G1010" s="3">
        <f t="shared" si="127"/>
        <v>31</v>
      </c>
      <c r="H1010" s="2">
        <v>25413000000</v>
      </c>
      <c r="I1010" s="2">
        <v>15623800000</v>
      </c>
      <c r="J1010" s="2">
        <v>2643700000</v>
      </c>
      <c r="K1010">
        <v>0</v>
      </c>
      <c r="L1010">
        <v>0</v>
      </c>
      <c r="M1010" t="s">
        <v>9</v>
      </c>
      <c r="N1010" t="s">
        <v>145</v>
      </c>
      <c r="O1010" s="6">
        <f t="shared" si="120"/>
        <v>2643700000</v>
      </c>
      <c r="P1010" s="6">
        <f t="shared" si="121"/>
        <v>9789200000</v>
      </c>
      <c r="Q1010" s="6">
        <f t="shared" si="122"/>
        <v>7145500000</v>
      </c>
      <c r="R1010" s="9">
        <f t="shared" si="123"/>
        <v>0.3852044229331445</v>
      </c>
      <c r="S1010" s="9">
        <f t="shared" si="124"/>
        <v>0.28117498917876677</v>
      </c>
    </row>
    <row r="1011" spans="1:19" ht="17" hidden="1" x14ac:dyDescent="0.3">
      <c r="A1011">
        <v>1035</v>
      </c>
      <c r="B1011" t="s">
        <v>366</v>
      </c>
      <c r="C1011" t="s">
        <v>2</v>
      </c>
      <c r="D1011" s="1">
        <v>41364</v>
      </c>
      <c r="E1011" s="3">
        <f t="shared" si="125"/>
        <v>2013</v>
      </c>
      <c r="F1011" s="3">
        <f t="shared" si="126"/>
        <v>3</v>
      </c>
      <c r="G1011" s="3">
        <f t="shared" si="127"/>
        <v>31</v>
      </c>
      <c r="H1011" s="2">
        <v>1581623000</v>
      </c>
      <c r="I1011" s="2">
        <v>743164000</v>
      </c>
      <c r="J1011" s="2">
        <v>261471000</v>
      </c>
      <c r="K1011" s="2">
        <v>254723000</v>
      </c>
      <c r="L1011" s="2">
        <v>111537000</v>
      </c>
      <c r="M1011" t="s">
        <v>12</v>
      </c>
      <c r="N1011" t="s">
        <v>24</v>
      </c>
      <c r="O1011" s="6">
        <f t="shared" si="120"/>
        <v>627731000</v>
      </c>
      <c r="P1011" s="6">
        <f t="shared" si="121"/>
        <v>838459000</v>
      </c>
      <c r="Q1011" s="6">
        <f t="shared" si="122"/>
        <v>210728000</v>
      </c>
      <c r="R1011" s="9">
        <f t="shared" si="123"/>
        <v>0.53012569999298187</v>
      </c>
      <c r="S1011" s="9">
        <f t="shared" si="124"/>
        <v>0.13323529058441866</v>
      </c>
    </row>
    <row r="1012" spans="1:19" ht="17" hidden="1" x14ac:dyDescent="0.3">
      <c r="A1012">
        <v>1036</v>
      </c>
      <c r="B1012" t="s">
        <v>366</v>
      </c>
      <c r="C1012" t="s">
        <v>5</v>
      </c>
      <c r="D1012" s="1">
        <v>41729</v>
      </c>
      <c r="E1012" s="3">
        <f t="shared" si="125"/>
        <v>2014</v>
      </c>
      <c r="F1012" s="3">
        <f t="shared" si="126"/>
        <v>3</v>
      </c>
      <c r="G1012" s="3">
        <f t="shared" si="127"/>
        <v>31</v>
      </c>
      <c r="H1012" s="2">
        <v>1931217000</v>
      </c>
      <c r="I1012" s="2">
        <v>802474000</v>
      </c>
      <c r="J1012" s="2">
        <v>267278000</v>
      </c>
      <c r="K1012" s="2">
        <v>305043000</v>
      </c>
      <c r="L1012" s="2">
        <v>94534000</v>
      </c>
      <c r="M1012" t="s">
        <v>12</v>
      </c>
      <c r="N1012" t="s">
        <v>24</v>
      </c>
      <c r="O1012" s="6">
        <f t="shared" si="120"/>
        <v>666855000</v>
      </c>
      <c r="P1012" s="6">
        <f t="shared" si="121"/>
        <v>1128743000</v>
      </c>
      <c r="Q1012" s="6">
        <f t="shared" si="122"/>
        <v>461888000</v>
      </c>
      <c r="R1012" s="9">
        <f t="shared" si="123"/>
        <v>0.58447238192290141</v>
      </c>
      <c r="S1012" s="9">
        <f t="shared" si="124"/>
        <v>0.23916939422136405</v>
      </c>
    </row>
    <row r="1013" spans="1:19" ht="17" hidden="1" x14ac:dyDescent="0.3">
      <c r="A1013">
        <v>1037</v>
      </c>
      <c r="B1013" t="s">
        <v>366</v>
      </c>
      <c r="C1013" t="s">
        <v>6</v>
      </c>
      <c r="D1013" s="1">
        <v>42094</v>
      </c>
      <c r="E1013" s="3">
        <f t="shared" si="125"/>
        <v>2015</v>
      </c>
      <c r="F1013" s="3">
        <f t="shared" si="126"/>
        <v>3</v>
      </c>
      <c r="G1013" s="3">
        <f t="shared" si="127"/>
        <v>31</v>
      </c>
      <c r="H1013" s="2">
        <v>2147036000</v>
      </c>
      <c r="I1013" s="2">
        <v>917472000</v>
      </c>
      <c r="J1013" s="2">
        <v>274815000</v>
      </c>
      <c r="K1013" s="2">
        <v>349543000</v>
      </c>
      <c r="L1013" s="2">
        <v>176746000</v>
      </c>
      <c r="M1013" t="s">
        <v>12</v>
      </c>
      <c r="N1013" t="s">
        <v>24</v>
      </c>
      <c r="O1013" s="6">
        <f t="shared" si="120"/>
        <v>801104000</v>
      </c>
      <c r="P1013" s="6">
        <f t="shared" si="121"/>
        <v>1229564000</v>
      </c>
      <c r="Q1013" s="6">
        <f t="shared" si="122"/>
        <v>428460000</v>
      </c>
      <c r="R1013" s="9">
        <f t="shared" si="123"/>
        <v>0.57267973149961149</v>
      </c>
      <c r="S1013" s="9">
        <f t="shared" si="124"/>
        <v>0.19955883366650581</v>
      </c>
    </row>
    <row r="1014" spans="1:19" ht="17" hidden="1" x14ac:dyDescent="0.3">
      <c r="A1014">
        <v>1038</v>
      </c>
      <c r="B1014" t="s">
        <v>366</v>
      </c>
      <c r="C1014" t="s">
        <v>7</v>
      </c>
      <c r="D1014" s="1">
        <v>42460</v>
      </c>
      <c r="E1014" s="3">
        <f t="shared" si="125"/>
        <v>2016</v>
      </c>
      <c r="F1014" s="3">
        <f t="shared" si="126"/>
        <v>3</v>
      </c>
      <c r="G1014" s="3">
        <f t="shared" si="127"/>
        <v>31</v>
      </c>
      <c r="H1014" s="2">
        <v>2173334000</v>
      </c>
      <c r="I1014" s="2">
        <v>967870000</v>
      </c>
      <c r="J1014" s="2">
        <v>301670000</v>
      </c>
      <c r="K1014" s="2">
        <v>372596000</v>
      </c>
      <c r="L1014" s="2">
        <v>174896000</v>
      </c>
      <c r="M1014" t="s">
        <v>12</v>
      </c>
      <c r="N1014" t="s">
        <v>24</v>
      </c>
      <c r="O1014" s="6">
        <f t="shared" si="120"/>
        <v>849162000</v>
      </c>
      <c r="P1014" s="6">
        <f t="shared" si="121"/>
        <v>1205464000</v>
      </c>
      <c r="Q1014" s="6">
        <f t="shared" si="122"/>
        <v>356302000</v>
      </c>
      <c r="R1014" s="9">
        <f t="shared" si="123"/>
        <v>0.5546611795517854</v>
      </c>
      <c r="S1014" s="9">
        <f t="shared" si="124"/>
        <v>0.16394258774767248</v>
      </c>
    </row>
    <row r="1015" spans="1:19" ht="17" hidden="1" x14ac:dyDescent="0.3">
      <c r="A1015">
        <v>1039</v>
      </c>
      <c r="B1015" t="s">
        <v>367</v>
      </c>
      <c r="C1015" t="s">
        <v>2</v>
      </c>
      <c r="D1015" s="1">
        <v>41364</v>
      </c>
      <c r="E1015" s="3">
        <f t="shared" si="125"/>
        <v>2013</v>
      </c>
      <c r="F1015" s="3">
        <f t="shared" si="126"/>
        <v>3</v>
      </c>
      <c r="G1015" s="3">
        <f t="shared" si="127"/>
        <v>31</v>
      </c>
      <c r="H1015" s="2">
        <v>122196000000</v>
      </c>
      <c r="I1015" s="2">
        <v>115315000000</v>
      </c>
      <c r="J1015" s="2">
        <v>4110000000</v>
      </c>
      <c r="K1015" s="2">
        <v>433000000</v>
      </c>
      <c r="L1015">
        <v>0</v>
      </c>
      <c r="M1015" t="s">
        <v>15</v>
      </c>
      <c r="N1015" t="s">
        <v>18</v>
      </c>
      <c r="O1015" s="6">
        <f t="shared" si="120"/>
        <v>4543000000</v>
      </c>
      <c r="P1015" s="6">
        <f t="shared" si="121"/>
        <v>6881000000</v>
      </c>
      <c r="Q1015" s="6">
        <f t="shared" si="122"/>
        <v>2338000000</v>
      </c>
      <c r="R1015" s="9">
        <f t="shared" si="123"/>
        <v>5.6311172215129823E-2</v>
      </c>
      <c r="S1015" s="9">
        <f t="shared" si="124"/>
        <v>1.9133195849291303E-2</v>
      </c>
    </row>
    <row r="1016" spans="1:19" ht="17" hidden="1" x14ac:dyDescent="0.3">
      <c r="A1016">
        <v>1040</v>
      </c>
      <c r="B1016" t="s">
        <v>367</v>
      </c>
      <c r="C1016" t="s">
        <v>5</v>
      </c>
      <c r="D1016" s="1">
        <v>41729</v>
      </c>
      <c r="E1016" s="3">
        <f t="shared" si="125"/>
        <v>2014</v>
      </c>
      <c r="F1016" s="3">
        <f t="shared" si="126"/>
        <v>3</v>
      </c>
      <c r="G1016" s="3">
        <f t="shared" si="127"/>
        <v>31</v>
      </c>
      <c r="H1016" s="2">
        <v>137392000000</v>
      </c>
      <c r="I1016" s="2">
        <v>129040000000</v>
      </c>
      <c r="J1016" s="2">
        <v>5388000000</v>
      </c>
      <c r="K1016" s="2">
        <v>457000000</v>
      </c>
      <c r="L1016">
        <v>0</v>
      </c>
      <c r="M1016" t="s">
        <v>15</v>
      </c>
      <c r="N1016" t="s">
        <v>18</v>
      </c>
      <c r="O1016" s="6">
        <f t="shared" si="120"/>
        <v>5845000000</v>
      </c>
      <c r="P1016" s="6">
        <f t="shared" si="121"/>
        <v>8352000000</v>
      </c>
      <c r="Q1016" s="6">
        <f t="shared" si="122"/>
        <v>2507000000</v>
      </c>
      <c r="R1016" s="9">
        <f t="shared" si="123"/>
        <v>6.0789565622452524E-2</v>
      </c>
      <c r="S1016" s="9">
        <f t="shared" si="124"/>
        <v>1.8247059508559451E-2</v>
      </c>
    </row>
    <row r="1017" spans="1:19" ht="17" hidden="1" x14ac:dyDescent="0.3">
      <c r="A1017">
        <v>1041</v>
      </c>
      <c r="B1017" t="s">
        <v>367</v>
      </c>
      <c r="C1017" t="s">
        <v>6</v>
      </c>
      <c r="D1017" s="1">
        <v>42094</v>
      </c>
      <c r="E1017" s="3">
        <f t="shared" si="125"/>
        <v>2015</v>
      </c>
      <c r="F1017" s="3">
        <f t="shared" si="126"/>
        <v>3</v>
      </c>
      <c r="G1017" s="3">
        <f t="shared" si="127"/>
        <v>31</v>
      </c>
      <c r="H1017" s="2">
        <v>179045000000</v>
      </c>
      <c r="I1017" s="2">
        <v>167634000000</v>
      </c>
      <c r="J1017" s="2">
        <v>7901000000</v>
      </c>
      <c r="K1017" s="2">
        <v>392000000</v>
      </c>
      <c r="L1017">
        <v>0</v>
      </c>
      <c r="M1017" t="s">
        <v>15</v>
      </c>
      <c r="N1017" t="s">
        <v>18</v>
      </c>
      <c r="O1017" s="6">
        <f t="shared" si="120"/>
        <v>8293000000</v>
      </c>
      <c r="P1017" s="6">
        <f t="shared" si="121"/>
        <v>11411000000</v>
      </c>
      <c r="Q1017" s="6">
        <f t="shared" si="122"/>
        <v>3118000000</v>
      </c>
      <c r="R1017" s="9">
        <f t="shared" si="123"/>
        <v>6.3732581194671734E-2</v>
      </c>
      <c r="S1017" s="9">
        <f t="shared" si="124"/>
        <v>1.7414616437208524E-2</v>
      </c>
    </row>
    <row r="1018" spans="1:19" ht="17" hidden="1" x14ac:dyDescent="0.3">
      <c r="A1018">
        <v>1042</v>
      </c>
      <c r="B1018" t="s">
        <v>367</v>
      </c>
      <c r="C1018" t="s">
        <v>7</v>
      </c>
      <c r="D1018" s="1">
        <v>42460</v>
      </c>
      <c r="E1018" s="3">
        <f t="shared" si="125"/>
        <v>2016</v>
      </c>
      <c r="F1018" s="3">
        <f t="shared" si="126"/>
        <v>3</v>
      </c>
      <c r="G1018" s="3">
        <f t="shared" si="127"/>
        <v>31</v>
      </c>
      <c r="H1018" s="2">
        <v>190884000000</v>
      </c>
      <c r="I1018" s="2">
        <v>179468000000</v>
      </c>
      <c r="J1018" s="2">
        <v>7276000000</v>
      </c>
      <c r="K1018" s="2">
        <v>392000000</v>
      </c>
      <c r="L1018">
        <v>0</v>
      </c>
      <c r="M1018" t="s">
        <v>15</v>
      </c>
      <c r="N1018" t="s">
        <v>18</v>
      </c>
      <c r="O1018" s="6">
        <f t="shared" si="120"/>
        <v>7668000000</v>
      </c>
      <c r="P1018" s="6">
        <f t="shared" si="121"/>
        <v>11416000000</v>
      </c>
      <c r="Q1018" s="6">
        <f t="shared" si="122"/>
        <v>3748000000</v>
      </c>
      <c r="R1018" s="9">
        <f t="shared" si="123"/>
        <v>5.980595544938283E-2</v>
      </c>
      <c r="S1018" s="9">
        <f t="shared" si="124"/>
        <v>1.9634961547327173E-2</v>
      </c>
    </row>
    <row r="1019" spans="1:19" ht="17" hidden="1" x14ac:dyDescent="0.3">
      <c r="A1019">
        <v>1043</v>
      </c>
      <c r="B1019" t="s">
        <v>368</v>
      </c>
      <c r="C1019" t="s">
        <v>2</v>
      </c>
      <c r="D1019" s="1">
        <v>41274</v>
      </c>
      <c r="E1019" s="3">
        <f t="shared" si="125"/>
        <v>2012</v>
      </c>
      <c r="F1019" s="3">
        <f t="shared" si="126"/>
        <v>12</v>
      </c>
      <c r="G1019" s="3">
        <f t="shared" si="127"/>
        <v>31</v>
      </c>
      <c r="H1019" s="2">
        <v>2730300000</v>
      </c>
      <c r="I1019" s="2">
        <v>795000000</v>
      </c>
      <c r="J1019" s="2">
        <v>752200000</v>
      </c>
      <c r="K1019">
        <v>0</v>
      </c>
      <c r="L1019" s="2">
        <v>93500000</v>
      </c>
      <c r="M1019" t="s">
        <v>37</v>
      </c>
      <c r="N1019" t="s">
        <v>369</v>
      </c>
      <c r="O1019" s="6">
        <f t="shared" si="120"/>
        <v>845700000</v>
      </c>
      <c r="P1019" s="6">
        <f t="shared" si="121"/>
        <v>1935300000</v>
      </c>
      <c r="Q1019" s="6">
        <f t="shared" si="122"/>
        <v>1089600000</v>
      </c>
      <c r="R1019" s="9">
        <f t="shared" si="123"/>
        <v>0.70882320624107242</v>
      </c>
      <c r="S1019" s="9">
        <f t="shared" si="124"/>
        <v>0.39907702450280191</v>
      </c>
    </row>
    <row r="1020" spans="1:19" ht="17" hidden="1" x14ac:dyDescent="0.3">
      <c r="A1020">
        <v>1044</v>
      </c>
      <c r="B1020" t="s">
        <v>368</v>
      </c>
      <c r="C1020" t="s">
        <v>5</v>
      </c>
      <c r="D1020" s="1">
        <v>41639</v>
      </c>
      <c r="E1020" s="3">
        <f t="shared" si="125"/>
        <v>2013</v>
      </c>
      <c r="F1020" s="3">
        <f t="shared" si="126"/>
        <v>12</v>
      </c>
      <c r="G1020" s="3">
        <f t="shared" si="127"/>
        <v>31</v>
      </c>
      <c r="H1020" s="2">
        <v>2972500000</v>
      </c>
      <c r="I1020" s="2">
        <v>822400000</v>
      </c>
      <c r="J1020" s="2">
        <v>822100000</v>
      </c>
      <c r="K1020">
        <v>0</v>
      </c>
      <c r="L1020" s="2">
        <v>93400000</v>
      </c>
      <c r="M1020" t="s">
        <v>37</v>
      </c>
      <c r="N1020" t="s">
        <v>369</v>
      </c>
      <c r="O1020" s="6">
        <f t="shared" si="120"/>
        <v>915500000</v>
      </c>
      <c r="P1020" s="6">
        <f t="shared" si="121"/>
        <v>2150100000</v>
      </c>
      <c r="Q1020" s="6">
        <f t="shared" si="122"/>
        <v>1234600000</v>
      </c>
      <c r="R1020" s="9">
        <f t="shared" si="123"/>
        <v>0.72333052985702273</v>
      </c>
      <c r="S1020" s="9">
        <f t="shared" si="124"/>
        <v>0.41534062237174096</v>
      </c>
    </row>
    <row r="1021" spans="1:19" ht="17" hidden="1" x14ac:dyDescent="0.3">
      <c r="A1021">
        <v>1045</v>
      </c>
      <c r="B1021" t="s">
        <v>368</v>
      </c>
      <c r="C1021" t="s">
        <v>6</v>
      </c>
      <c r="D1021" s="1">
        <v>42004</v>
      </c>
      <c r="E1021" s="3">
        <f t="shared" si="125"/>
        <v>2014</v>
      </c>
      <c r="F1021" s="3">
        <f t="shared" si="126"/>
        <v>12</v>
      </c>
      <c r="G1021" s="3">
        <f t="shared" si="127"/>
        <v>31</v>
      </c>
      <c r="H1021" s="2">
        <v>3334300000</v>
      </c>
      <c r="I1021" s="2">
        <v>930300000</v>
      </c>
      <c r="J1021" s="2">
        <v>869300000</v>
      </c>
      <c r="K1021">
        <v>0</v>
      </c>
      <c r="L1021" s="2">
        <v>95600000</v>
      </c>
      <c r="M1021" t="s">
        <v>37</v>
      </c>
      <c r="N1021" t="s">
        <v>369</v>
      </c>
      <c r="O1021" s="6">
        <f t="shared" si="120"/>
        <v>964900000</v>
      </c>
      <c r="P1021" s="6">
        <f t="shared" si="121"/>
        <v>2404000000</v>
      </c>
      <c r="Q1021" s="6">
        <f t="shared" si="122"/>
        <v>1439100000</v>
      </c>
      <c r="R1021" s="9">
        <f t="shared" si="123"/>
        <v>0.72099091263533577</v>
      </c>
      <c r="S1021" s="9">
        <f t="shared" si="124"/>
        <v>0.43160483459796661</v>
      </c>
    </row>
    <row r="1022" spans="1:19" ht="17" hidden="1" x14ac:dyDescent="0.3">
      <c r="A1022">
        <v>1046</v>
      </c>
      <c r="B1022" t="s">
        <v>368</v>
      </c>
      <c r="C1022" t="s">
        <v>7</v>
      </c>
      <c r="D1022" s="1">
        <v>42369</v>
      </c>
      <c r="E1022" s="3">
        <f t="shared" si="125"/>
        <v>2015</v>
      </c>
      <c r="F1022" s="3">
        <f t="shared" si="126"/>
        <v>12</v>
      </c>
      <c r="G1022" s="3">
        <f t="shared" si="127"/>
        <v>31</v>
      </c>
      <c r="H1022" s="2">
        <v>3484500000</v>
      </c>
      <c r="I1022" s="2">
        <v>976300000</v>
      </c>
      <c r="J1022" s="2">
        <v>921300000</v>
      </c>
      <c r="K1022">
        <v>0</v>
      </c>
      <c r="L1022" s="2">
        <v>113500000</v>
      </c>
      <c r="M1022" t="s">
        <v>37</v>
      </c>
      <c r="N1022" t="s">
        <v>369</v>
      </c>
      <c r="O1022" s="6">
        <f t="shared" si="120"/>
        <v>1034800000</v>
      </c>
      <c r="P1022" s="6">
        <f t="shared" si="121"/>
        <v>2508200000</v>
      </c>
      <c r="Q1022" s="6">
        <f t="shared" si="122"/>
        <v>1473400000</v>
      </c>
      <c r="R1022" s="9">
        <f t="shared" si="123"/>
        <v>0.71981632945903284</v>
      </c>
      <c r="S1022" s="9">
        <f t="shared" si="124"/>
        <v>0.42284402353278805</v>
      </c>
    </row>
    <row r="1023" spans="1:19" ht="17" hidden="1" x14ac:dyDescent="0.3">
      <c r="A1023">
        <v>1047</v>
      </c>
      <c r="B1023" t="s">
        <v>370</v>
      </c>
      <c r="C1023" t="s">
        <v>2</v>
      </c>
      <c r="D1023" s="1">
        <v>41274</v>
      </c>
      <c r="E1023" s="3">
        <f t="shared" si="125"/>
        <v>2012</v>
      </c>
      <c r="F1023" s="3">
        <f t="shared" si="126"/>
        <v>12</v>
      </c>
      <c r="G1023" s="3">
        <f t="shared" si="127"/>
        <v>31</v>
      </c>
      <c r="H1023" s="2">
        <v>35015000000</v>
      </c>
      <c r="I1023" s="2">
        <v>21939000000</v>
      </c>
      <c r="J1023" s="2">
        <v>9176000000</v>
      </c>
      <c r="K1023">
        <v>0</v>
      </c>
      <c r="L1023" s="2">
        <v>217000000</v>
      </c>
      <c r="M1023" t="s">
        <v>26</v>
      </c>
      <c r="N1023" t="s">
        <v>114</v>
      </c>
      <c r="O1023" s="6">
        <f t="shared" si="120"/>
        <v>9393000000</v>
      </c>
      <c r="P1023" s="6">
        <f t="shared" si="121"/>
        <v>13076000000</v>
      </c>
      <c r="Q1023" s="6">
        <f t="shared" si="122"/>
        <v>3683000000</v>
      </c>
      <c r="R1023" s="9">
        <f t="shared" si="123"/>
        <v>0.37343995430529775</v>
      </c>
      <c r="S1023" s="9">
        <f t="shared" si="124"/>
        <v>0.1051834927888048</v>
      </c>
    </row>
    <row r="1024" spans="1:19" ht="17" hidden="1" x14ac:dyDescent="0.3">
      <c r="A1024">
        <v>1048</v>
      </c>
      <c r="B1024" t="s">
        <v>370</v>
      </c>
      <c r="C1024" t="s">
        <v>5</v>
      </c>
      <c r="D1024" s="1">
        <v>41639</v>
      </c>
      <c r="E1024" s="3">
        <f t="shared" si="125"/>
        <v>2013</v>
      </c>
      <c r="F1024" s="3">
        <f t="shared" si="126"/>
        <v>12</v>
      </c>
      <c r="G1024" s="3">
        <f t="shared" si="127"/>
        <v>31</v>
      </c>
      <c r="H1024" s="2">
        <v>35299000000</v>
      </c>
      <c r="I1024" s="2">
        <v>22189000000</v>
      </c>
      <c r="J1024" s="2">
        <v>8679000000</v>
      </c>
      <c r="K1024">
        <v>0</v>
      </c>
      <c r="L1024" s="2">
        <v>217000000</v>
      </c>
      <c r="M1024" t="s">
        <v>26</v>
      </c>
      <c r="N1024" t="s">
        <v>114</v>
      </c>
      <c r="O1024" s="6">
        <f t="shared" si="120"/>
        <v>8896000000</v>
      </c>
      <c r="P1024" s="6">
        <f t="shared" si="121"/>
        <v>13110000000</v>
      </c>
      <c r="Q1024" s="6">
        <f t="shared" si="122"/>
        <v>4214000000</v>
      </c>
      <c r="R1024" s="9">
        <f t="shared" si="123"/>
        <v>0.37139862319045869</v>
      </c>
      <c r="S1024" s="9">
        <f t="shared" si="124"/>
        <v>0.11938015241224964</v>
      </c>
    </row>
    <row r="1025" spans="1:19" ht="17" hidden="1" x14ac:dyDescent="0.3">
      <c r="A1025">
        <v>1049</v>
      </c>
      <c r="B1025" t="s">
        <v>370</v>
      </c>
      <c r="C1025" t="s">
        <v>6</v>
      </c>
      <c r="D1025" s="1">
        <v>42004</v>
      </c>
      <c r="E1025" s="3">
        <f t="shared" si="125"/>
        <v>2014</v>
      </c>
      <c r="F1025" s="3">
        <f t="shared" si="126"/>
        <v>12</v>
      </c>
      <c r="G1025" s="3">
        <f t="shared" si="127"/>
        <v>31</v>
      </c>
      <c r="H1025" s="2">
        <v>34244000000</v>
      </c>
      <c r="I1025" s="2">
        <v>21647000000</v>
      </c>
      <c r="J1025" s="2">
        <v>8457000000</v>
      </c>
      <c r="K1025">
        <v>0</v>
      </c>
      <c r="L1025" s="2">
        <v>206000000</v>
      </c>
      <c r="M1025" t="s">
        <v>26</v>
      </c>
      <c r="N1025" t="s">
        <v>114</v>
      </c>
      <c r="O1025" s="6">
        <f t="shared" si="120"/>
        <v>8663000000</v>
      </c>
      <c r="P1025" s="6">
        <f t="shared" si="121"/>
        <v>12597000000</v>
      </c>
      <c r="Q1025" s="6">
        <f t="shared" si="122"/>
        <v>3934000000</v>
      </c>
      <c r="R1025" s="9">
        <f t="shared" si="123"/>
        <v>0.36786006307674335</v>
      </c>
      <c r="S1025" s="9">
        <f t="shared" si="124"/>
        <v>0.11488143908421913</v>
      </c>
    </row>
    <row r="1026" spans="1:19" ht="17" hidden="1" x14ac:dyDescent="0.3">
      <c r="A1026">
        <v>1050</v>
      </c>
      <c r="B1026" t="s">
        <v>370</v>
      </c>
      <c r="C1026" t="s">
        <v>7</v>
      </c>
      <c r="D1026" s="1">
        <v>42369</v>
      </c>
      <c r="E1026" s="3">
        <f t="shared" si="125"/>
        <v>2015</v>
      </c>
      <c r="F1026" s="3">
        <f t="shared" si="126"/>
        <v>12</v>
      </c>
      <c r="G1026" s="3">
        <f t="shared" si="127"/>
        <v>31</v>
      </c>
      <c r="H1026" s="2">
        <v>29636000000</v>
      </c>
      <c r="I1026" s="2">
        <v>18124000000</v>
      </c>
      <c r="J1026" s="2">
        <v>7577000000</v>
      </c>
      <c r="K1026">
        <v>0</v>
      </c>
      <c r="L1026" s="2">
        <v>181000000</v>
      </c>
      <c r="M1026" t="s">
        <v>26</v>
      </c>
      <c r="N1026" t="s">
        <v>114</v>
      </c>
      <c r="O1026" s="6">
        <f t="shared" si="120"/>
        <v>7758000000</v>
      </c>
      <c r="P1026" s="6">
        <f t="shared" si="121"/>
        <v>11512000000</v>
      </c>
      <c r="Q1026" s="6">
        <f t="shared" si="122"/>
        <v>3754000000</v>
      </c>
      <c r="R1026" s="9">
        <f t="shared" si="123"/>
        <v>0.38844648400593873</v>
      </c>
      <c r="S1026" s="9">
        <f t="shared" si="124"/>
        <v>0.12667026589283303</v>
      </c>
    </row>
    <row r="1027" spans="1:19" ht="17" hidden="1" x14ac:dyDescent="0.3">
      <c r="A1027">
        <v>1051</v>
      </c>
      <c r="B1027" t="s">
        <v>371</v>
      </c>
      <c r="C1027" t="s">
        <v>2</v>
      </c>
      <c r="D1027" s="1">
        <v>41274</v>
      </c>
      <c r="E1027" s="3">
        <f t="shared" si="125"/>
        <v>2012</v>
      </c>
      <c r="F1027" s="3">
        <f t="shared" si="126"/>
        <v>12</v>
      </c>
      <c r="G1027" s="3">
        <f t="shared" si="127"/>
        <v>31</v>
      </c>
      <c r="H1027" s="2">
        <v>68150000000</v>
      </c>
      <c r="I1027" s="2">
        <v>37987000000</v>
      </c>
      <c r="J1027" s="2">
        <v>9098000000</v>
      </c>
      <c r="K1027">
        <v>0</v>
      </c>
      <c r="L1027" s="2">
        <v>17755000000</v>
      </c>
      <c r="M1027" t="s">
        <v>37</v>
      </c>
      <c r="N1027" t="s">
        <v>38</v>
      </c>
      <c r="O1027" s="6">
        <f t="shared" si="120"/>
        <v>26853000000</v>
      </c>
      <c r="P1027" s="6">
        <f t="shared" si="121"/>
        <v>30163000000</v>
      </c>
      <c r="Q1027" s="6">
        <f t="shared" si="122"/>
        <v>3310000000</v>
      </c>
      <c r="R1027" s="9">
        <f t="shared" si="123"/>
        <v>0.44259721203228175</v>
      </c>
      <c r="S1027" s="9">
        <f t="shared" si="124"/>
        <v>4.8569332355099047E-2</v>
      </c>
    </row>
    <row r="1028" spans="1:19" ht="17" hidden="1" x14ac:dyDescent="0.3">
      <c r="A1028">
        <v>1052</v>
      </c>
      <c r="B1028" t="s">
        <v>371</v>
      </c>
      <c r="C1028" t="s">
        <v>5</v>
      </c>
      <c r="D1028" s="1">
        <v>41639</v>
      </c>
      <c r="E1028" s="3">
        <f t="shared" si="125"/>
        <v>2013</v>
      </c>
      <c r="F1028" s="3">
        <f t="shared" si="126"/>
        <v>12</v>
      </c>
      <c r="G1028" s="3">
        <f t="shared" si="127"/>
        <v>31</v>
      </c>
      <c r="H1028" s="2">
        <v>68199000000</v>
      </c>
      <c r="I1028" s="2">
        <v>38107000000</v>
      </c>
      <c r="J1028" s="2">
        <v>9438000000</v>
      </c>
      <c r="K1028">
        <v>0</v>
      </c>
      <c r="L1028" s="2">
        <v>16602000000</v>
      </c>
      <c r="M1028" t="s">
        <v>37</v>
      </c>
      <c r="N1028" t="s">
        <v>38</v>
      </c>
      <c r="O1028" s="6">
        <f t="shared" ref="O1028:O1091" si="128">SUM(J1028:L1028)</f>
        <v>26040000000</v>
      </c>
      <c r="P1028" s="6">
        <f t="shared" ref="P1028:P1091" si="129">H1028-I1028</f>
        <v>30092000000</v>
      </c>
      <c r="Q1028" s="6">
        <f t="shared" ref="Q1028:Q1091" si="130">P1028-SUM(J1028:L1028)</f>
        <v>4052000000</v>
      </c>
      <c r="R1028" s="9">
        <f t="shared" ref="R1028:R1091" si="131">1-(I1028/H1028)</f>
        <v>0.44123814132172023</v>
      </c>
      <c r="S1028" s="9">
        <f t="shared" ref="S1028:S1091" si="132">Q1028/H1028</f>
        <v>5.9414360914382909E-2</v>
      </c>
    </row>
    <row r="1029" spans="1:19" ht="17" hidden="1" x14ac:dyDescent="0.3">
      <c r="A1029">
        <v>1053</v>
      </c>
      <c r="B1029" t="s">
        <v>371</v>
      </c>
      <c r="C1029" t="s">
        <v>6</v>
      </c>
      <c r="D1029" s="1">
        <v>42004</v>
      </c>
      <c r="E1029" s="3">
        <f t="shared" ref="E1029:E1092" si="133">YEAR(D1029)</f>
        <v>2014</v>
      </c>
      <c r="F1029" s="3">
        <f t="shared" ref="F1029:F1092" si="134">MONTH(D1029)</f>
        <v>12</v>
      </c>
      <c r="G1029" s="3">
        <f t="shared" ref="G1029:G1092" si="135">DAY(D1029)</f>
        <v>31</v>
      </c>
      <c r="H1029" s="2">
        <v>73316000000</v>
      </c>
      <c r="I1029" s="2">
        <v>39102000000</v>
      </c>
      <c r="J1029" s="2">
        <v>8319000000</v>
      </c>
      <c r="K1029">
        <v>0</v>
      </c>
      <c r="L1029" s="2">
        <v>17091000000</v>
      </c>
      <c r="M1029" t="s">
        <v>37</v>
      </c>
      <c r="N1029" t="s">
        <v>38</v>
      </c>
      <c r="O1029" s="6">
        <f t="shared" si="128"/>
        <v>25410000000</v>
      </c>
      <c r="P1029" s="6">
        <f t="shared" si="129"/>
        <v>34214000000</v>
      </c>
      <c r="Q1029" s="6">
        <f t="shared" si="130"/>
        <v>8804000000</v>
      </c>
      <c r="R1029" s="9">
        <f t="shared" si="131"/>
        <v>0.46666484805499486</v>
      </c>
      <c r="S1029" s="9">
        <f t="shared" si="132"/>
        <v>0.12008292869223634</v>
      </c>
    </row>
    <row r="1030" spans="1:19" ht="17" hidden="1" x14ac:dyDescent="0.3">
      <c r="A1030">
        <v>1054</v>
      </c>
      <c r="B1030" t="s">
        <v>371</v>
      </c>
      <c r="C1030" t="s">
        <v>7</v>
      </c>
      <c r="D1030" s="1">
        <v>42369</v>
      </c>
      <c r="E1030" s="3">
        <f t="shared" si="133"/>
        <v>2015</v>
      </c>
      <c r="F1030" s="3">
        <f t="shared" si="134"/>
        <v>12</v>
      </c>
      <c r="G1030" s="3">
        <f t="shared" si="135"/>
        <v>31</v>
      </c>
      <c r="H1030" s="2">
        <v>69951000000</v>
      </c>
      <c r="I1030" s="2">
        <v>38714000000</v>
      </c>
      <c r="J1030" s="2">
        <v>6998000000</v>
      </c>
      <c r="K1030">
        <v>0</v>
      </c>
      <c r="L1030" s="2">
        <v>16769000000</v>
      </c>
      <c r="M1030" t="s">
        <v>37</v>
      </c>
      <c r="N1030" t="s">
        <v>38</v>
      </c>
      <c r="O1030" s="6">
        <f t="shared" si="128"/>
        <v>23767000000</v>
      </c>
      <c r="P1030" s="6">
        <f t="shared" si="129"/>
        <v>31237000000</v>
      </c>
      <c r="Q1030" s="6">
        <f t="shared" si="130"/>
        <v>7470000000</v>
      </c>
      <c r="R1030" s="9">
        <f t="shared" si="131"/>
        <v>0.44655544595502561</v>
      </c>
      <c r="S1030" s="9">
        <f t="shared" si="132"/>
        <v>0.10678903804091436</v>
      </c>
    </row>
    <row r="1031" spans="1:19" ht="17" hidden="1" x14ac:dyDescent="0.3">
      <c r="A1031">
        <v>1055</v>
      </c>
      <c r="B1031" t="s">
        <v>372</v>
      </c>
      <c r="C1031" t="s">
        <v>2</v>
      </c>
      <c r="D1031" s="1">
        <v>41274</v>
      </c>
      <c r="E1031" s="3">
        <f t="shared" si="133"/>
        <v>2012</v>
      </c>
      <c r="F1031" s="3">
        <f t="shared" si="134"/>
        <v>12</v>
      </c>
      <c r="G1031" s="3">
        <f t="shared" si="135"/>
        <v>31</v>
      </c>
      <c r="H1031" s="2">
        <v>5787980000</v>
      </c>
      <c r="I1031" s="2">
        <v>4297922000</v>
      </c>
      <c r="J1031" s="2">
        <v>1110550000</v>
      </c>
      <c r="K1031">
        <v>0</v>
      </c>
      <c r="L1031">
        <v>0</v>
      </c>
      <c r="M1031" t="s">
        <v>9</v>
      </c>
      <c r="N1031" t="s">
        <v>373</v>
      </c>
      <c r="O1031" s="6">
        <f t="shared" si="128"/>
        <v>1110550000</v>
      </c>
      <c r="P1031" s="6">
        <f t="shared" si="129"/>
        <v>1490058000</v>
      </c>
      <c r="Q1031" s="6">
        <f t="shared" si="130"/>
        <v>379508000</v>
      </c>
      <c r="R1031" s="9">
        <f t="shared" si="131"/>
        <v>0.25744007408456837</v>
      </c>
      <c r="S1031" s="9">
        <f t="shared" si="132"/>
        <v>6.5568298439179121E-2</v>
      </c>
    </row>
    <row r="1032" spans="1:19" ht="17" hidden="1" x14ac:dyDescent="0.3">
      <c r="A1032">
        <v>1056</v>
      </c>
      <c r="B1032" t="s">
        <v>372</v>
      </c>
      <c r="C1032" t="s">
        <v>5</v>
      </c>
      <c r="D1032" s="1">
        <v>41639</v>
      </c>
      <c r="E1032" s="3">
        <f t="shared" si="133"/>
        <v>2013</v>
      </c>
      <c r="F1032" s="3">
        <f t="shared" si="134"/>
        <v>12</v>
      </c>
      <c r="G1032" s="3">
        <f t="shared" si="135"/>
        <v>31</v>
      </c>
      <c r="H1032" s="2">
        <v>7348754000</v>
      </c>
      <c r="I1032" s="2">
        <v>5427945000</v>
      </c>
      <c r="J1032" s="2">
        <v>1373878000</v>
      </c>
      <c r="K1032">
        <v>0</v>
      </c>
      <c r="L1032">
        <v>0</v>
      </c>
      <c r="M1032" t="s">
        <v>9</v>
      </c>
      <c r="N1032" t="s">
        <v>373</v>
      </c>
      <c r="O1032" s="6">
        <f t="shared" si="128"/>
        <v>1373878000</v>
      </c>
      <c r="P1032" s="6">
        <f t="shared" si="129"/>
        <v>1920809000</v>
      </c>
      <c r="Q1032" s="6">
        <f t="shared" si="130"/>
        <v>546931000</v>
      </c>
      <c r="R1032" s="9">
        <f t="shared" si="131"/>
        <v>0.26137886776452168</v>
      </c>
      <c r="S1032" s="9">
        <f t="shared" si="132"/>
        <v>7.4424997761525294E-2</v>
      </c>
    </row>
    <row r="1033" spans="1:19" ht="17" hidden="1" x14ac:dyDescent="0.3">
      <c r="A1033">
        <v>1057</v>
      </c>
      <c r="B1033" t="s">
        <v>372</v>
      </c>
      <c r="C1033" t="s">
        <v>6</v>
      </c>
      <c r="D1033" s="1">
        <v>42004</v>
      </c>
      <c r="E1033" s="3">
        <f t="shared" si="133"/>
        <v>2014</v>
      </c>
      <c r="F1033" s="3">
        <f t="shared" si="134"/>
        <v>12</v>
      </c>
      <c r="G1033" s="3">
        <f t="shared" si="135"/>
        <v>31</v>
      </c>
      <c r="H1033" s="2">
        <v>7803446000</v>
      </c>
      <c r="I1033" s="2">
        <v>5649254000</v>
      </c>
      <c r="J1033" s="2">
        <v>1381396000</v>
      </c>
      <c r="K1033">
        <v>0</v>
      </c>
      <c r="L1033">
        <v>0</v>
      </c>
      <c r="M1033" t="s">
        <v>9</v>
      </c>
      <c r="N1033" t="s">
        <v>373</v>
      </c>
      <c r="O1033" s="6">
        <f t="shared" si="128"/>
        <v>1381396000</v>
      </c>
      <c r="P1033" s="6">
        <f t="shared" si="129"/>
        <v>2154192000</v>
      </c>
      <c r="Q1033" s="6">
        <f t="shared" si="130"/>
        <v>772796000</v>
      </c>
      <c r="R1033" s="9">
        <f t="shared" si="131"/>
        <v>0.27605650119190928</v>
      </c>
      <c r="S1033" s="9">
        <f t="shared" si="132"/>
        <v>9.9032658135905602E-2</v>
      </c>
    </row>
    <row r="1034" spans="1:19" ht="17" hidden="1" x14ac:dyDescent="0.3">
      <c r="A1034">
        <v>1058</v>
      </c>
      <c r="B1034" t="s">
        <v>372</v>
      </c>
      <c r="C1034" t="s">
        <v>7</v>
      </c>
      <c r="D1034" s="1">
        <v>42369</v>
      </c>
      <c r="E1034" s="3">
        <f t="shared" si="133"/>
        <v>2015</v>
      </c>
      <c r="F1034" s="3">
        <f t="shared" si="134"/>
        <v>12</v>
      </c>
      <c r="G1034" s="3">
        <f t="shared" si="135"/>
        <v>31</v>
      </c>
      <c r="H1034" s="2">
        <v>8071563000</v>
      </c>
      <c r="I1034" s="2">
        <v>5660877000</v>
      </c>
      <c r="J1034" s="2">
        <v>1573120000</v>
      </c>
      <c r="K1034">
        <v>0</v>
      </c>
      <c r="L1034">
        <v>0</v>
      </c>
      <c r="M1034" t="s">
        <v>9</v>
      </c>
      <c r="N1034" t="s">
        <v>373</v>
      </c>
      <c r="O1034" s="6">
        <f t="shared" si="128"/>
        <v>1573120000</v>
      </c>
      <c r="P1034" s="6">
        <f t="shared" si="129"/>
        <v>2410686000</v>
      </c>
      <c r="Q1034" s="6">
        <f t="shared" si="130"/>
        <v>837566000</v>
      </c>
      <c r="R1034" s="9">
        <f t="shared" si="131"/>
        <v>0.29866408773616704</v>
      </c>
      <c r="S1034" s="9">
        <f t="shared" si="132"/>
        <v>0.10376751070393678</v>
      </c>
    </row>
    <row r="1035" spans="1:19" ht="17" hidden="1" x14ac:dyDescent="0.3">
      <c r="A1035">
        <v>1059</v>
      </c>
      <c r="B1035" t="s">
        <v>374</v>
      </c>
      <c r="C1035" t="s">
        <v>2</v>
      </c>
      <c r="D1035" s="1">
        <v>41274</v>
      </c>
      <c r="E1035" s="3">
        <f t="shared" si="133"/>
        <v>2012</v>
      </c>
      <c r="F1035" s="3">
        <f t="shared" si="134"/>
        <v>12</v>
      </c>
      <c r="G1035" s="3">
        <f t="shared" si="135"/>
        <v>31</v>
      </c>
      <c r="H1035" s="2">
        <v>3901300000</v>
      </c>
      <c r="I1035" s="2">
        <v>1503800000</v>
      </c>
      <c r="J1035" s="2">
        <v>1457300000</v>
      </c>
      <c r="K1035" s="2">
        <v>100100000</v>
      </c>
      <c r="L1035">
        <v>0</v>
      </c>
      <c r="M1035" t="s">
        <v>26</v>
      </c>
      <c r="N1035" t="s">
        <v>114</v>
      </c>
      <c r="O1035" s="6">
        <f t="shared" si="128"/>
        <v>1557400000</v>
      </c>
      <c r="P1035" s="6">
        <f t="shared" si="129"/>
        <v>2397500000</v>
      </c>
      <c r="Q1035" s="6">
        <f t="shared" si="130"/>
        <v>840100000</v>
      </c>
      <c r="R1035" s="9">
        <f t="shared" si="131"/>
        <v>0.61453874349575788</v>
      </c>
      <c r="S1035" s="9">
        <f t="shared" si="132"/>
        <v>0.21533847691795044</v>
      </c>
    </row>
    <row r="1036" spans="1:19" ht="17" hidden="1" x14ac:dyDescent="0.3">
      <c r="A1036">
        <v>1060</v>
      </c>
      <c r="B1036" t="s">
        <v>374</v>
      </c>
      <c r="C1036" t="s">
        <v>5</v>
      </c>
      <c r="D1036" s="1">
        <v>41639</v>
      </c>
      <c r="E1036" s="3">
        <f t="shared" si="133"/>
        <v>2013</v>
      </c>
      <c r="F1036" s="3">
        <f t="shared" si="134"/>
        <v>12</v>
      </c>
      <c r="G1036" s="3">
        <f t="shared" si="135"/>
        <v>31</v>
      </c>
      <c r="H1036" s="2">
        <v>4200700000</v>
      </c>
      <c r="I1036" s="2">
        <v>1528500000</v>
      </c>
      <c r="J1036" s="2">
        <v>1548600000</v>
      </c>
      <c r="K1036" s="2">
        <v>100200000</v>
      </c>
      <c r="L1036">
        <v>0</v>
      </c>
      <c r="M1036" t="s">
        <v>26</v>
      </c>
      <c r="N1036" t="s">
        <v>114</v>
      </c>
      <c r="O1036" s="6">
        <f t="shared" si="128"/>
        <v>1648800000</v>
      </c>
      <c r="P1036" s="6">
        <f t="shared" si="129"/>
        <v>2672200000</v>
      </c>
      <c r="Q1036" s="6">
        <f t="shared" si="130"/>
        <v>1023400000</v>
      </c>
      <c r="R1036" s="9">
        <f t="shared" si="131"/>
        <v>0.63613207322589094</v>
      </c>
      <c r="S1036" s="9">
        <f t="shared" si="132"/>
        <v>0.24362606232294617</v>
      </c>
    </row>
    <row r="1037" spans="1:19" ht="17" hidden="1" x14ac:dyDescent="0.3">
      <c r="A1037">
        <v>1061</v>
      </c>
      <c r="B1037" t="s">
        <v>374</v>
      </c>
      <c r="C1037" t="s">
        <v>6</v>
      </c>
      <c r="D1037" s="1">
        <v>42004</v>
      </c>
      <c r="E1037" s="3">
        <f t="shared" si="133"/>
        <v>2014</v>
      </c>
      <c r="F1037" s="3">
        <f t="shared" si="134"/>
        <v>12</v>
      </c>
      <c r="G1037" s="3">
        <f t="shared" si="135"/>
        <v>31</v>
      </c>
      <c r="H1037" s="2">
        <v>4409300000</v>
      </c>
      <c r="I1037" s="2">
        <v>1700600000</v>
      </c>
      <c r="J1037" s="2">
        <v>1617600000</v>
      </c>
      <c r="K1037" s="2">
        <v>115100000</v>
      </c>
      <c r="L1037">
        <v>0</v>
      </c>
      <c r="M1037" t="s">
        <v>26</v>
      </c>
      <c r="N1037" t="s">
        <v>114</v>
      </c>
      <c r="O1037" s="6">
        <f t="shared" si="128"/>
        <v>1732700000</v>
      </c>
      <c r="P1037" s="6">
        <f t="shared" si="129"/>
        <v>2708700000</v>
      </c>
      <c r="Q1037" s="6">
        <f t="shared" si="130"/>
        <v>976000000</v>
      </c>
      <c r="R1037" s="9">
        <f t="shared" si="131"/>
        <v>0.61431519742362739</v>
      </c>
      <c r="S1037" s="9">
        <f t="shared" si="132"/>
        <v>0.22135032771641758</v>
      </c>
    </row>
    <row r="1038" spans="1:19" ht="17" hidden="1" x14ac:dyDescent="0.3">
      <c r="A1038">
        <v>1062</v>
      </c>
      <c r="B1038" t="s">
        <v>374</v>
      </c>
      <c r="C1038" t="s">
        <v>7</v>
      </c>
      <c r="D1038" s="1">
        <v>42369</v>
      </c>
      <c r="E1038" s="3">
        <f t="shared" si="133"/>
        <v>2015</v>
      </c>
      <c r="F1038" s="3">
        <f t="shared" si="134"/>
        <v>12</v>
      </c>
      <c r="G1038" s="3">
        <f t="shared" si="135"/>
        <v>31</v>
      </c>
      <c r="H1038" s="2">
        <v>4071300000</v>
      </c>
      <c r="I1038" s="2">
        <v>1455300000</v>
      </c>
      <c r="J1038" s="2">
        <v>1532400000</v>
      </c>
      <c r="K1038" s="2">
        <v>108400000</v>
      </c>
      <c r="L1038">
        <v>0</v>
      </c>
      <c r="M1038" t="s">
        <v>26</v>
      </c>
      <c r="N1038" t="s">
        <v>114</v>
      </c>
      <c r="O1038" s="6">
        <f t="shared" si="128"/>
        <v>1640800000</v>
      </c>
      <c r="P1038" s="6">
        <f t="shared" si="129"/>
        <v>2616000000</v>
      </c>
      <c r="Q1038" s="6">
        <f t="shared" si="130"/>
        <v>975200000</v>
      </c>
      <c r="R1038" s="9">
        <f t="shared" si="131"/>
        <v>0.64254660673494945</v>
      </c>
      <c r="S1038" s="9">
        <f t="shared" si="132"/>
        <v>0.23953037113452705</v>
      </c>
    </row>
    <row r="1039" spans="1:19" ht="17" hidden="1" x14ac:dyDescent="0.3">
      <c r="A1039">
        <v>1063</v>
      </c>
      <c r="B1039" t="s">
        <v>375</v>
      </c>
      <c r="C1039" t="s">
        <v>2</v>
      </c>
      <c r="D1039" s="1">
        <v>41608</v>
      </c>
      <c r="E1039" s="3">
        <f t="shared" si="133"/>
        <v>2013</v>
      </c>
      <c r="F1039" s="3">
        <f t="shared" si="134"/>
        <v>11</v>
      </c>
      <c r="G1039" s="3">
        <f t="shared" si="135"/>
        <v>30</v>
      </c>
      <c r="H1039" s="2">
        <v>4123400000</v>
      </c>
      <c r="I1039" s="2">
        <v>2457600000</v>
      </c>
      <c r="J1039" s="2">
        <v>1090300000</v>
      </c>
      <c r="K1039">
        <v>0</v>
      </c>
      <c r="L1039">
        <v>0</v>
      </c>
      <c r="M1039" t="s">
        <v>26</v>
      </c>
      <c r="N1039" t="s">
        <v>114</v>
      </c>
      <c r="O1039" s="6">
        <f t="shared" si="128"/>
        <v>1090300000</v>
      </c>
      <c r="P1039" s="6">
        <f t="shared" si="129"/>
        <v>1665800000</v>
      </c>
      <c r="Q1039" s="6">
        <f t="shared" si="130"/>
        <v>575500000</v>
      </c>
      <c r="R1039" s="9">
        <f t="shared" si="131"/>
        <v>0.40398700101857687</v>
      </c>
      <c r="S1039" s="9">
        <f t="shared" si="132"/>
        <v>0.13956928748120484</v>
      </c>
    </row>
    <row r="1040" spans="1:19" ht="17" hidden="1" x14ac:dyDescent="0.3">
      <c r="A1040">
        <v>1064</v>
      </c>
      <c r="B1040" t="s">
        <v>375</v>
      </c>
      <c r="C1040" t="s">
        <v>5</v>
      </c>
      <c r="D1040" s="1">
        <v>41973</v>
      </c>
      <c r="E1040" s="3">
        <f t="shared" si="133"/>
        <v>2014</v>
      </c>
      <c r="F1040" s="3">
        <f t="shared" si="134"/>
        <v>11</v>
      </c>
      <c r="G1040" s="3">
        <f t="shared" si="135"/>
        <v>30</v>
      </c>
      <c r="H1040" s="2">
        <v>4243200000</v>
      </c>
      <c r="I1040" s="2">
        <v>2513000000</v>
      </c>
      <c r="J1040" s="2">
        <v>1122000000</v>
      </c>
      <c r="K1040">
        <v>0</v>
      </c>
      <c r="L1040">
        <v>0</v>
      </c>
      <c r="M1040" t="s">
        <v>26</v>
      </c>
      <c r="N1040" t="s">
        <v>114</v>
      </c>
      <c r="O1040" s="6">
        <f t="shared" si="128"/>
        <v>1122000000</v>
      </c>
      <c r="P1040" s="6">
        <f t="shared" si="129"/>
        <v>1730200000</v>
      </c>
      <c r="Q1040" s="6">
        <f t="shared" si="130"/>
        <v>608200000</v>
      </c>
      <c r="R1040" s="9">
        <f t="shared" si="131"/>
        <v>0.40775829562594268</v>
      </c>
      <c r="S1040" s="9">
        <f t="shared" si="132"/>
        <v>0.14333521870286575</v>
      </c>
    </row>
    <row r="1041" spans="1:19" ht="17" hidden="1" x14ac:dyDescent="0.3">
      <c r="A1041">
        <v>1065</v>
      </c>
      <c r="B1041" t="s">
        <v>375</v>
      </c>
      <c r="C1041" t="s">
        <v>6</v>
      </c>
      <c r="D1041" s="1">
        <v>42338</v>
      </c>
      <c r="E1041" s="3">
        <f t="shared" si="133"/>
        <v>2015</v>
      </c>
      <c r="F1041" s="3">
        <f t="shared" si="134"/>
        <v>11</v>
      </c>
      <c r="G1041" s="3">
        <f t="shared" si="135"/>
        <v>30</v>
      </c>
      <c r="H1041" s="2">
        <v>4296300000</v>
      </c>
      <c r="I1041" s="2">
        <v>2559000000</v>
      </c>
      <c r="J1041" s="2">
        <v>1127400000</v>
      </c>
      <c r="K1041">
        <v>0</v>
      </c>
      <c r="L1041">
        <v>0</v>
      </c>
      <c r="M1041" t="s">
        <v>26</v>
      </c>
      <c r="N1041" t="s">
        <v>114</v>
      </c>
      <c r="O1041" s="6">
        <f t="shared" si="128"/>
        <v>1127400000</v>
      </c>
      <c r="P1041" s="6">
        <f t="shared" si="129"/>
        <v>1737300000</v>
      </c>
      <c r="Q1041" s="6">
        <f t="shared" si="130"/>
        <v>609900000</v>
      </c>
      <c r="R1041" s="9">
        <f t="shared" si="131"/>
        <v>0.40437120312827313</v>
      </c>
      <c r="S1041" s="9">
        <f t="shared" si="132"/>
        <v>0.14195936037986173</v>
      </c>
    </row>
    <row r="1042" spans="1:19" ht="17" hidden="1" x14ac:dyDescent="0.3">
      <c r="A1042">
        <v>1066</v>
      </c>
      <c r="B1042" t="s">
        <v>375</v>
      </c>
      <c r="C1042" t="s">
        <v>7</v>
      </c>
      <c r="D1042" s="1">
        <v>42704</v>
      </c>
      <c r="E1042" s="3">
        <f t="shared" si="133"/>
        <v>2016</v>
      </c>
      <c r="F1042" s="3">
        <f t="shared" si="134"/>
        <v>11</v>
      </c>
      <c r="G1042" s="3">
        <f t="shared" si="135"/>
        <v>30</v>
      </c>
      <c r="H1042" s="2">
        <v>4411500000</v>
      </c>
      <c r="I1042" s="2">
        <v>2579800000</v>
      </c>
      <c r="J1042" s="2">
        <v>1175000000</v>
      </c>
      <c r="K1042">
        <v>0</v>
      </c>
      <c r="L1042">
        <v>0</v>
      </c>
      <c r="M1042" t="s">
        <v>26</v>
      </c>
      <c r="N1042" t="s">
        <v>114</v>
      </c>
      <c r="O1042" s="6">
        <f t="shared" si="128"/>
        <v>1175000000</v>
      </c>
      <c r="P1042" s="6">
        <f t="shared" si="129"/>
        <v>1831700000</v>
      </c>
      <c r="Q1042" s="6">
        <f t="shared" si="130"/>
        <v>656700000</v>
      </c>
      <c r="R1042" s="9">
        <f t="shared" si="131"/>
        <v>0.4152102459480902</v>
      </c>
      <c r="S1042" s="9">
        <f t="shared" si="132"/>
        <v>0.14886093165589936</v>
      </c>
    </row>
    <row r="1043" spans="1:19" ht="17" hidden="1" x14ac:dyDescent="0.3">
      <c r="A1043">
        <v>1067</v>
      </c>
      <c r="B1043" t="s">
        <v>376</v>
      </c>
      <c r="C1043" t="s">
        <v>2</v>
      </c>
      <c r="D1043" s="1">
        <v>41274</v>
      </c>
      <c r="E1043" s="3">
        <f t="shared" si="133"/>
        <v>2012</v>
      </c>
      <c r="F1043" s="3">
        <f t="shared" si="134"/>
        <v>12</v>
      </c>
      <c r="G1043" s="3">
        <f t="shared" si="135"/>
        <v>31</v>
      </c>
      <c r="H1043" s="2">
        <v>2031901000</v>
      </c>
      <c r="I1043" s="2">
        <v>1704767000</v>
      </c>
      <c r="J1043" s="2">
        <v>135824000</v>
      </c>
      <c r="K1043">
        <v>0</v>
      </c>
      <c r="L1043">
        <v>0</v>
      </c>
      <c r="M1043" t="s">
        <v>49</v>
      </c>
      <c r="N1043" t="s">
        <v>377</v>
      </c>
      <c r="O1043" s="6">
        <f t="shared" si="128"/>
        <v>135824000</v>
      </c>
      <c r="P1043" s="6">
        <f t="shared" si="129"/>
        <v>327134000</v>
      </c>
      <c r="Q1043" s="6">
        <f t="shared" si="130"/>
        <v>191310000</v>
      </c>
      <c r="R1043" s="9">
        <f t="shared" si="131"/>
        <v>0.16099898567892823</v>
      </c>
      <c r="S1043" s="9">
        <f t="shared" si="132"/>
        <v>9.4153209236079907E-2</v>
      </c>
    </row>
    <row r="1044" spans="1:19" ht="17" hidden="1" x14ac:dyDescent="0.3">
      <c r="A1044">
        <v>1068</v>
      </c>
      <c r="B1044" t="s">
        <v>376</v>
      </c>
      <c r="C1044" t="s">
        <v>5</v>
      </c>
      <c r="D1044" s="1">
        <v>41639</v>
      </c>
      <c r="E1044" s="3">
        <f t="shared" si="133"/>
        <v>2013</v>
      </c>
      <c r="F1044" s="3">
        <f t="shared" si="134"/>
        <v>12</v>
      </c>
      <c r="G1044" s="3">
        <f t="shared" si="135"/>
        <v>31</v>
      </c>
      <c r="H1044" s="2">
        <v>2155551000</v>
      </c>
      <c r="I1044" s="2">
        <v>1791594000</v>
      </c>
      <c r="J1044" s="2">
        <v>145298000</v>
      </c>
      <c r="K1044">
        <v>0</v>
      </c>
      <c r="L1044">
        <v>0</v>
      </c>
      <c r="M1044" t="s">
        <v>49</v>
      </c>
      <c r="N1044" t="s">
        <v>377</v>
      </c>
      <c r="O1044" s="6">
        <f t="shared" si="128"/>
        <v>145298000</v>
      </c>
      <c r="P1044" s="6">
        <f t="shared" si="129"/>
        <v>363957000</v>
      </c>
      <c r="Q1044" s="6">
        <f t="shared" si="130"/>
        <v>218659000</v>
      </c>
      <c r="R1044" s="9">
        <f t="shared" si="131"/>
        <v>0.16884638776813909</v>
      </c>
      <c r="S1044" s="9">
        <f t="shared" si="132"/>
        <v>0.10143995665145478</v>
      </c>
    </row>
    <row r="1045" spans="1:19" ht="17" hidden="1" x14ac:dyDescent="0.3">
      <c r="A1045">
        <v>1069</v>
      </c>
      <c r="B1045" t="s">
        <v>376</v>
      </c>
      <c r="C1045" t="s">
        <v>6</v>
      </c>
      <c r="D1045" s="1">
        <v>42004</v>
      </c>
      <c r="E1045" s="3">
        <f t="shared" si="133"/>
        <v>2014</v>
      </c>
      <c r="F1045" s="3">
        <f t="shared" si="134"/>
        <v>12</v>
      </c>
      <c r="G1045" s="3">
        <f t="shared" si="135"/>
        <v>31</v>
      </c>
      <c r="H1045" s="2">
        <v>2957951000</v>
      </c>
      <c r="I1045" s="2">
        <v>2435591000</v>
      </c>
      <c r="J1045" s="2">
        <v>164596000</v>
      </c>
      <c r="K1045">
        <v>0</v>
      </c>
      <c r="L1045">
        <v>0</v>
      </c>
      <c r="M1045" t="s">
        <v>49</v>
      </c>
      <c r="N1045" t="s">
        <v>377</v>
      </c>
      <c r="O1045" s="6">
        <f t="shared" si="128"/>
        <v>164596000</v>
      </c>
      <c r="P1045" s="6">
        <f t="shared" si="129"/>
        <v>522360000</v>
      </c>
      <c r="Q1045" s="6">
        <f t="shared" si="130"/>
        <v>357764000</v>
      </c>
      <c r="R1045" s="9">
        <f t="shared" si="131"/>
        <v>0.17659521743260786</v>
      </c>
      <c r="S1045" s="9">
        <f t="shared" si="132"/>
        <v>0.12094994136143566</v>
      </c>
    </row>
    <row r="1046" spans="1:19" ht="17" hidden="1" x14ac:dyDescent="0.3">
      <c r="A1046">
        <v>1070</v>
      </c>
      <c r="B1046" t="s">
        <v>376</v>
      </c>
      <c r="C1046" t="s">
        <v>7</v>
      </c>
      <c r="D1046" s="1">
        <v>42369</v>
      </c>
      <c r="E1046" s="3">
        <f t="shared" si="133"/>
        <v>2015</v>
      </c>
      <c r="F1046" s="3">
        <f t="shared" si="134"/>
        <v>12</v>
      </c>
      <c r="G1046" s="3">
        <f t="shared" si="135"/>
        <v>31</v>
      </c>
      <c r="H1046" s="2">
        <v>3539570000</v>
      </c>
      <c r="I1046" s="2">
        <v>2817803000</v>
      </c>
      <c r="J1046" s="2">
        <v>233887000</v>
      </c>
      <c r="K1046">
        <v>0</v>
      </c>
      <c r="L1046">
        <v>0</v>
      </c>
      <c r="M1046" t="s">
        <v>49</v>
      </c>
      <c r="N1046" t="s">
        <v>377</v>
      </c>
      <c r="O1046" s="6">
        <f t="shared" si="128"/>
        <v>233887000</v>
      </c>
      <c r="P1046" s="6">
        <f t="shared" si="129"/>
        <v>721767000</v>
      </c>
      <c r="Q1046" s="6">
        <f t="shared" si="130"/>
        <v>487880000</v>
      </c>
      <c r="R1046" s="9">
        <f t="shared" si="131"/>
        <v>0.20391375223544106</v>
      </c>
      <c r="S1046" s="9">
        <f t="shared" si="132"/>
        <v>0.13783595182465666</v>
      </c>
    </row>
    <row r="1047" spans="1:19" ht="17" hidden="1" x14ac:dyDescent="0.3">
      <c r="A1047">
        <v>1071</v>
      </c>
      <c r="B1047" t="s">
        <v>378</v>
      </c>
      <c r="C1047" t="s">
        <v>2</v>
      </c>
      <c r="D1047" s="1">
        <v>41274</v>
      </c>
      <c r="E1047" s="3">
        <f t="shared" si="133"/>
        <v>2012</v>
      </c>
      <c r="F1047" s="3">
        <f t="shared" si="134"/>
        <v>12</v>
      </c>
      <c r="G1047" s="3">
        <f t="shared" si="135"/>
        <v>31</v>
      </c>
      <c r="H1047" s="2">
        <v>11924000000</v>
      </c>
      <c r="I1047">
        <v>0</v>
      </c>
      <c r="J1047" s="2">
        <v>7134000000</v>
      </c>
      <c r="K1047">
        <v>0</v>
      </c>
      <c r="L1047" s="2">
        <v>2961000000</v>
      </c>
      <c r="M1047" t="s">
        <v>37</v>
      </c>
      <c r="N1047" t="s">
        <v>379</v>
      </c>
      <c r="O1047" s="6">
        <f t="shared" si="128"/>
        <v>10095000000</v>
      </c>
      <c r="P1047" s="6">
        <f t="shared" si="129"/>
        <v>11924000000</v>
      </c>
      <c r="Q1047" s="6">
        <f t="shared" si="130"/>
        <v>1829000000</v>
      </c>
      <c r="R1047" s="9">
        <f t="shared" si="131"/>
        <v>1</v>
      </c>
      <c r="S1047" s="9">
        <f t="shared" si="132"/>
        <v>0.15338812479033881</v>
      </c>
    </row>
    <row r="1048" spans="1:19" ht="17" hidden="1" x14ac:dyDescent="0.3">
      <c r="A1048">
        <v>1072</v>
      </c>
      <c r="B1048" t="s">
        <v>378</v>
      </c>
      <c r="C1048" t="s">
        <v>5</v>
      </c>
      <c r="D1048" s="1">
        <v>41639</v>
      </c>
      <c r="E1048" s="3">
        <f t="shared" si="133"/>
        <v>2013</v>
      </c>
      <c r="F1048" s="3">
        <f t="shared" si="134"/>
        <v>12</v>
      </c>
      <c r="G1048" s="3">
        <f t="shared" si="135"/>
        <v>31</v>
      </c>
      <c r="H1048" s="2">
        <v>12261000000</v>
      </c>
      <c r="I1048">
        <v>0</v>
      </c>
      <c r="J1048" s="2">
        <v>7226000000</v>
      </c>
      <c r="K1048">
        <v>0</v>
      </c>
      <c r="L1048" s="2">
        <v>2958000000</v>
      </c>
      <c r="M1048" t="s">
        <v>37</v>
      </c>
      <c r="N1048" t="s">
        <v>379</v>
      </c>
      <c r="O1048" s="6">
        <f t="shared" si="128"/>
        <v>10184000000</v>
      </c>
      <c r="P1048" s="6">
        <f t="shared" si="129"/>
        <v>12261000000</v>
      </c>
      <c r="Q1048" s="6">
        <f t="shared" si="130"/>
        <v>2077000000</v>
      </c>
      <c r="R1048" s="9">
        <f t="shared" si="131"/>
        <v>1</v>
      </c>
      <c r="S1048" s="9">
        <f t="shared" si="132"/>
        <v>0.16939890710382513</v>
      </c>
    </row>
    <row r="1049" spans="1:19" ht="17" hidden="1" x14ac:dyDescent="0.3">
      <c r="A1049">
        <v>1073</v>
      </c>
      <c r="B1049" t="s">
        <v>378</v>
      </c>
      <c r="C1049" t="s">
        <v>6</v>
      </c>
      <c r="D1049" s="1">
        <v>42004</v>
      </c>
      <c r="E1049" s="3">
        <f t="shared" si="133"/>
        <v>2014</v>
      </c>
      <c r="F1049" s="3">
        <f t="shared" si="134"/>
        <v>12</v>
      </c>
      <c r="G1049" s="3">
        <f t="shared" si="135"/>
        <v>31</v>
      </c>
      <c r="H1049" s="2">
        <v>12951000000</v>
      </c>
      <c r="I1049">
        <v>0</v>
      </c>
      <c r="J1049" s="2">
        <v>7515000000</v>
      </c>
      <c r="K1049">
        <v>0</v>
      </c>
      <c r="L1049" s="2">
        <v>3135000000</v>
      </c>
      <c r="M1049" t="s">
        <v>37</v>
      </c>
      <c r="N1049" t="s">
        <v>379</v>
      </c>
      <c r="O1049" s="6">
        <f t="shared" si="128"/>
        <v>10650000000</v>
      </c>
      <c r="P1049" s="6">
        <f t="shared" si="129"/>
        <v>12951000000</v>
      </c>
      <c r="Q1049" s="6">
        <f t="shared" si="130"/>
        <v>2301000000</v>
      </c>
      <c r="R1049" s="9">
        <f t="shared" si="131"/>
        <v>1</v>
      </c>
      <c r="S1049" s="9">
        <f t="shared" si="132"/>
        <v>0.17766967801714154</v>
      </c>
    </row>
    <row r="1050" spans="1:19" ht="17" hidden="1" x14ac:dyDescent="0.3">
      <c r="A1050">
        <v>1074</v>
      </c>
      <c r="B1050" t="s">
        <v>378</v>
      </c>
      <c r="C1050" t="s">
        <v>7</v>
      </c>
      <c r="D1050" s="1">
        <v>42369</v>
      </c>
      <c r="E1050" s="3">
        <f t="shared" si="133"/>
        <v>2015</v>
      </c>
      <c r="F1050" s="3">
        <f t="shared" si="134"/>
        <v>12</v>
      </c>
      <c r="G1050" s="3">
        <f t="shared" si="135"/>
        <v>31</v>
      </c>
      <c r="H1050" s="2">
        <v>12893000000</v>
      </c>
      <c r="I1050">
        <v>0</v>
      </c>
      <c r="J1050" s="2">
        <v>7334000000</v>
      </c>
      <c r="K1050">
        <v>0</v>
      </c>
      <c r="L1050" s="2">
        <v>3140000000</v>
      </c>
      <c r="M1050" t="s">
        <v>37</v>
      </c>
      <c r="N1050" t="s">
        <v>379</v>
      </c>
      <c r="O1050" s="6">
        <f t="shared" si="128"/>
        <v>10474000000</v>
      </c>
      <c r="P1050" s="6">
        <f t="shared" si="129"/>
        <v>12893000000</v>
      </c>
      <c r="Q1050" s="6">
        <f t="shared" si="130"/>
        <v>2419000000</v>
      </c>
      <c r="R1050" s="9">
        <f t="shared" si="131"/>
        <v>1</v>
      </c>
      <c r="S1050" s="9">
        <f t="shared" si="132"/>
        <v>0.18762118979291087</v>
      </c>
    </row>
    <row r="1051" spans="1:19" ht="17" hidden="1" x14ac:dyDescent="0.3">
      <c r="A1051">
        <v>1075</v>
      </c>
      <c r="B1051" t="s">
        <v>380</v>
      </c>
      <c r="C1051" t="s">
        <v>2</v>
      </c>
      <c r="D1051" s="1">
        <v>41639</v>
      </c>
      <c r="E1051" s="3">
        <f t="shared" si="133"/>
        <v>2013</v>
      </c>
      <c r="F1051" s="3">
        <f t="shared" si="134"/>
        <v>12</v>
      </c>
      <c r="G1051" s="3">
        <f t="shared" si="135"/>
        <v>31</v>
      </c>
      <c r="H1051" s="2">
        <v>30871000000</v>
      </c>
      <c r="I1051" s="2">
        <v>16106000000</v>
      </c>
      <c r="J1051" s="2">
        <v>6384000000</v>
      </c>
      <c r="K1051" s="2">
        <v>1715000000</v>
      </c>
      <c r="L1051">
        <v>0</v>
      </c>
      <c r="M1051" t="s">
        <v>3</v>
      </c>
      <c r="N1051" t="s">
        <v>154</v>
      </c>
      <c r="O1051" s="6">
        <f t="shared" si="128"/>
        <v>8099000000</v>
      </c>
      <c r="P1051" s="6">
        <f t="shared" si="129"/>
        <v>14765000000</v>
      </c>
      <c r="Q1051" s="6">
        <f t="shared" si="130"/>
        <v>6666000000</v>
      </c>
      <c r="R1051" s="9">
        <f t="shared" si="131"/>
        <v>0.47828058695863429</v>
      </c>
      <c r="S1051" s="9">
        <f t="shared" si="132"/>
        <v>0.21593080884972951</v>
      </c>
    </row>
    <row r="1052" spans="1:19" ht="17" hidden="1" x14ac:dyDescent="0.3">
      <c r="A1052">
        <v>1076</v>
      </c>
      <c r="B1052" t="s">
        <v>380</v>
      </c>
      <c r="C1052" t="s">
        <v>5</v>
      </c>
      <c r="D1052" s="1">
        <v>42004</v>
      </c>
      <c r="E1052" s="3">
        <f t="shared" si="133"/>
        <v>2014</v>
      </c>
      <c r="F1052" s="3">
        <f t="shared" si="134"/>
        <v>12</v>
      </c>
      <c r="G1052" s="3">
        <f t="shared" si="135"/>
        <v>31</v>
      </c>
      <c r="H1052" s="2">
        <v>31821000000</v>
      </c>
      <c r="I1052" s="2">
        <v>16447000000</v>
      </c>
      <c r="J1052" s="2">
        <v>6469000000</v>
      </c>
      <c r="K1052" s="2">
        <v>1770000000</v>
      </c>
      <c r="L1052">
        <v>0</v>
      </c>
      <c r="M1052" t="s">
        <v>3</v>
      </c>
      <c r="N1052" t="s">
        <v>154</v>
      </c>
      <c r="O1052" s="6">
        <f t="shared" si="128"/>
        <v>8239000000</v>
      </c>
      <c r="P1052" s="6">
        <f t="shared" si="129"/>
        <v>15374000000</v>
      </c>
      <c r="Q1052" s="6">
        <f t="shared" si="130"/>
        <v>7135000000</v>
      </c>
      <c r="R1052" s="9">
        <f t="shared" si="131"/>
        <v>0.48314006473712323</v>
      </c>
      <c r="S1052" s="9">
        <f t="shared" si="132"/>
        <v>0.2242229973916596</v>
      </c>
    </row>
    <row r="1053" spans="1:19" ht="17" hidden="1" x14ac:dyDescent="0.3">
      <c r="A1053">
        <v>1077</v>
      </c>
      <c r="B1053" t="s">
        <v>380</v>
      </c>
      <c r="C1053" t="s">
        <v>6</v>
      </c>
      <c r="D1053" s="1">
        <v>42369</v>
      </c>
      <c r="E1053" s="3">
        <f t="shared" si="133"/>
        <v>2015</v>
      </c>
      <c r="F1053" s="3">
        <f t="shared" si="134"/>
        <v>12</v>
      </c>
      <c r="G1053" s="3">
        <f t="shared" si="135"/>
        <v>31</v>
      </c>
      <c r="H1053" s="2">
        <v>30274000000</v>
      </c>
      <c r="I1053" s="2">
        <v>15383000000</v>
      </c>
      <c r="J1053" s="2">
        <v>6182000000</v>
      </c>
      <c r="K1053" s="2">
        <v>1763000000</v>
      </c>
      <c r="L1053">
        <v>0</v>
      </c>
      <c r="M1053" t="s">
        <v>3</v>
      </c>
      <c r="N1053" t="s">
        <v>154</v>
      </c>
      <c r="O1053" s="6">
        <f t="shared" si="128"/>
        <v>7945000000</v>
      </c>
      <c r="P1053" s="6">
        <f t="shared" si="129"/>
        <v>14891000000</v>
      </c>
      <c r="Q1053" s="6">
        <f t="shared" si="130"/>
        <v>6946000000</v>
      </c>
      <c r="R1053" s="9">
        <f t="shared" si="131"/>
        <v>0.49187421549844756</v>
      </c>
      <c r="S1053" s="9">
        <f t="shared" si="132"/>
        <v>0.22943780141375439</v>
      </c>
    </row>
    <row r="1054" spans="1:19" ht="17" hidden="1" x14ac:dyDescent="0.3">
      <c r="A1054">
        <v>1078</v>
      </c>
      <c r="B1054" t="s">
        <v>380</v>
      </c>
      <c r="C1054" t="s">
        <v>7</v>
      </c>
      <c r="D1054" s="1">
        <v>42735</v>
      </c>
      <c r="E1054" s="3">
        <f t="shared" si="133"/>
        <v>2016</v>
      </c>
      <c r="F1054" s="3">
        <f t="shared" si="134"/>
        <v>12</v>
      </c>
      <c r="G1054" s="3">
        <f t="shared" si="135"/>
        <v>31</v>
      </c>
      <c r="H1054" s="2">
        <v>30109000000</v>
      </c>
      <c r="I1054" s="2">
        <v>15040000000</v>
      </c>
      <c r="J1054" s="2">
        <v>6111000000</v>
      </c>
      <c r="K1054" s="2">
        <v>1735000000</v>
      </c>
      <c r="L1054">
        <v>0</v>
      </c>
      <c r="M1054" t="s">
        <v>3</v>
      </c>
      <c r="N1054" t="s">
        <v>154</v>
      </c>
      <c r="O1054" s="6">
        <f t="shared" si="128"/>
        <v>7846000000</v>
      </c>
      <c r="P1054" s="6">
        <f t="shared" si="129"/>
        <v>15069000000</v>
      </c>
      <c r="Q1054" s="6">
        <f t="shared" si="130"/>
        <v>7223000000</v>
      </c>
      <c r="R1054" s="9">
        <f t="shared" si="131"/>
        <v>0.50048158357966055</v>
      </c>
      <c r="S1054" s="9">
        <f t="shared" si="132"/>
        <v>0.23989504799229466</v>
      </c>
    </row>
    <row r="1055" spans="1:19" ht="17" hidden="1" x14ac:dyDescent="0.3">
      <c r="A1055">
        <v>1079</v>
      </c>
      <c r="B1055" t="s">
        <v>381</v>
      </c>
      <c r="C1055" t="s">
        <v>2</v>
      </c>
      <c r="D1055" s="1">
        <v>41274</v>
      </c>
      <c r="E1055" s="3">
        <f t="shared" si="133"/>
        <v>2012</v>
      </c>
      <c r="F1055" s="3">
        <f t="shared" si="134"/>
        <v>12</v>
      </c>
      <c r="G1055" s="3">
        <f t="shared" si="135"/>
        <v>31</v>
      </c>
      <c r="H1055" s="2">
        <v>2060702000</v>
      </c>
      <c r="I1055" s="2">
        <v>995046000</v>
      </c>
      <c r="J1055">
        <v>0</v>
      </c>
      <c r="K1055">
        <v>0</v>
      </c>
      <c r="L1055">
        <v>0</v>
      </c>
      <c r="M1055" t="s">
        <v>26</v>
      </c>
      <c r="N1055" t="s">
        <v>204</v>
      </c>
      <c r="O1055" s="6">
        <f t="shared" si="128"/>
        <v>0</v>
      </c>
      <c r="P1055" s="6">
        <f t="shared" si="129"/>
        <v>1065656000</v>
      </c>
      <c r="Q1055" s="6">
        <f t="shared" si="130"/>
        <v>1065656000</v>
      </c>
      <c r="R1055" s="9">
        <f t="shared" si="131"/>
        <v>0.51713251115396597</v>
      </c>
      <c r="S1055" s="9">
        <f t="shared" si="132"/>
        <v>0.51713251115396597</v>
      </c>
    </row>
    <row r="1056" spans="1:19" ht="17" hidden="1" x14ac:dyDescent="0.3">
      <c r="A1056">
        <v>1080</v>
      </c>
      <c r="B1056" t="s">
        <v>381</v>
      </c>
      <c r="C1056" t="s">
        <v>5</v>
      </c>
      <c r="D1056" s="1">
        <v>41639</v>
      </c>
      <c r="E1056" s="3">
        <f t="shared" si="133"/>
        <v>2013</v>
      </c>
      <c r="F1056" s="3">
        <f t="shared" si="134"/>
        <v>12</v>
      </c>
      <c r="G1056" s="3">
        <f t="shared" si="135"/>
        <v>31</v>
      </c>
      <c r="H1056" s="2">
        <v>2246428000</v>
      </c>
      <c r="I1056" s="2">
        <v>1073497000</v>
      </c>
      <c r="J1056">
        <v>0</v>
      </c>
      <c r="K1056">
        <v>0</v>
      </c>
      <c r="L1056">
        <v>0</v>
      </c>
      <c r="M1056" t="s">
        <v>26</v>
      </c>
      <c r="N1056" t="s">
        <v>204</v>
      </c>
      <c r="O1056" s="6">
        <f t="shared" si="128"/>
        <v>0</v>
      </c>
      <c r="P1056" s="6">
        <f t="shared" si="129"/>
        <v>1172931000</v>
      </c>
      <c r="Q1056" s="6">
        <f t="shared" si="130"/>
        <v>1172931000</v>
      </c>
      <c r="R1056" s="9">
        <f t="shared" si="131"/>
        <v>0.52213157955652267</v>
      </c>
      <c r="S1056" s="9">
        <f t="shared" si="132"/>
        <v>0.52213157955652267</v>
      </c>
    </row>
    <row r="1057" spans="1:19" ht="17" hidden="1" x14ac:dyDescent="0.3">
      <c r="A1057">
        <v>1081</v>
      </c>
      <c r="B1057" t="s">
        <v>381</v>
      </c>
      <c r="C1057" t="s">
        <v>6</v>
      </c>
      <c r="D1057" s="1">
        <v>42004</v>
      </c>
      <c r="E1057" s="3">
        <f t="shared" si="133"/>
        <v>2014</v>
      </c>
      <c r="F1057" s="3">
        <f t="shared" si="134"/>
        <v>12</v>
      </c>
      <c r="G1057" s="3">
        <f t="shared" si="135"/>
        <v>31</v>
      </c>
      <c r="H1057" s="2">
        <v>2464867000</v>
      </c>
      <c r="I1057" s="2">
        <v>1125057000</v>
      </c>
      <c r="J1057">
        <v>0</v>
      </c>
      <c r="K1057">
        <v>0</v>
      </c>
      <c r="L1057">
        <v>0</v>
      </c>
      <c r="M1057" t="s">
        <v>26</v>
      </c>
      <c r="N1057" t="s">
        <v>204</v>
      </c>
      <c r="O1057" s="6">
        <f t="shared" si="128"/>
        <v>0</v>
      </c>
      <c r="P1057" s="6">
        <f t="shared" si="129"/>
        <v>1339810000</v>
      </c>
      <c r="Q1057" s="6">
        <f t="shared" si="130"/>
        <v>1339810000</v>
      </c>
      <c r="R1057" s="9">
        <f t="shared" si="131"/>
        <v>0.54356279669450724</v>
      </c>
      <c r="S1057" s="9">
        <f t="shared" si="132"/>
        <v>0.54356279669450724</v>
      </c>
    </row>
    <row r="1058" spans="1:19" ht="17" hidden="1" x14ac:dyDescent="0.3">
      <c r="A1058">
        <v>1082</v>
      </c>
      <c r="B1058" t="s">
        <v>381</v>
      </c>
      <c r="C1058" t="s">
        <v>7</v>
      </c>
      <c r="D1058" s="1">
        <v>42369</v>
      </c>
      <c r="E1058" s="3">
        <f t="shared" si="133"/>
        <v>2015</v>
      </c>
      <c r="F1058" s="3">
        <f t="shared" si="134"/>
        <v>12</v>
      </c>
      <c r="G1058" s="3">
        <f t="shared" si="135"/>
        <v>31</v>
      </c>
      <c r="H1058" s="2">
        <v>2722564000</v>
      </c>
      <c r="I1058" s="2">
        <v>1090263000</v>
      </c>
      <c r="J1058">
        <v>0</v>
      </c>
      <c r="K1058">
        <v>0</v>
      </c>
      <c r="L1058">
        <v>0</v>
      </c>
      <c r="M1058" t="s">
        <v>26</v>
      </c>
      <c r="N1058" t="s">
        <v>204</v>
      </c>
      <c r="O1058" s="6">
        <f t="shared" si="128"/>
        <v>0</v>
      </c>
      <c r="P1058" s="6">
        <f t="shared" si="129"/>
        <v>1632301000</v>
      </c>
      <c r="Q1058" s="6">
        <f t="shared" si="130"/>
        <v>1632301000</v>
      </c>
      <c r="R1058" s="9">
        <f t="shared" si="131"/>
        <v>0.59954550196065182</v>
      </c>
      <c r="S1058" s="9">
        <f t="shared" si="132"/>
        <v>0.59954550196065182</v>
      </c>
    </row>
    <row r="1059" spans="1:19" ht="17" hidden="1" x14ac:dyDescent="0.3">
      <c r="A1059">
        <v>1083</v>
      </c>
      <c r="B1059" t="s">
        <v>382</v>
      </c>
      <c r="C1059" t="s">
        <v>2</v>
      </c>
      <c r="D1059" s="1">
        <v>41274</v>
      </c>
      <c r="E1059" s="3">
        <f t="shared" si="133"/>
        <v>2012</v>
      </c>
      <c r="F1059" s="3">
        <f t="shared" si="134"/>
        <v>12</v>
      </c>
      <c r="G1059" s="3">
        <f t="shared" si="135"/>
        <v>31</v>
      </c>
      <c r="H1059" s="2">
        <v>24618000000</v>
      </c>
      <c r="I1059" s="2">
        <v>15055000000</v>
      </c>
      <c r="J1059" s="2">
        <v>2249000000</v>
      </c>
      <c r="K1059">
        <v>0</v>
      </c>
      <c r="L1059">
        <v>0</v>
      </c>
      <c r="M1059" t="s">
        <v>26</v>
      </c>
      <c r="N1059" t="s">
        <v>383</v>
      </c>
      <c r="O1059" s="6">
        <f t="shared" si="128"/>
        <v>2249000000</v>
      </c>
      <c r="P1059" s="6">
        <f t="shared" si="129"/>
        <v>9563000000</v>
      </c>
      <c r="Q1059" s="6">
        <f t="shared" si="130"/>
        <v>7314000000</v>
      </c>
      <c r="R1059" s="9">
        <f t="shared" si="131"/>
        <v>0.38845560159233083</v>
      </c>
      <c r="S1059" s="9">
        <f t="shared" si="132"/>
        <v>0.29709968315866442</v>
      </c>
    </row>
    <row r="1060" spans="1:19" ht="17" hidden="1" x14ac:dyDescent="0.3">
      <c r="A1060">
        <v>1084</v>
      </c>
      <c r="B1060" t="s">
        <v>382</v>
      </c>
      <c r="C1060" t="s">
        <v>5</v>
      </c>
      <c r="D1060" s="1">
        <v>41639</v>
      </c>
      <c r="E1060" s="3">
        <f t="shared" si="133"/>
        <v>2013</v>
      </c>
      <c r="F1060" s="3">
        <f t="shared" si="134"/>
        <v>12</v>
      </c>
      <c r="G1060" s="3">
        <f t="shared" si="135"/>
        <v>31</v>
      </c>
      <c r="H1060" s="2">
        <v>24466000000</v>
      </c>
      <c r="I1060" s="2">
        <v>14009000000</v>
      </c>
      <c r="J1060" s="2">
        <v>2362000000</v>
      </c>
      <c r="K1060">
        <v>0</v>
      </c>
      <c r="L1060">
        <v>0</v>
      </c>
      <c r="M1060" t="s">
        <v>26</v>
      </c>
      <c r="N1060" t="s">
        <v>383</v>
      </c>
      <c r="O1060" s="6">
        <f t="shared" si="128"/>
        <v>2362000000</v>
      </c>
      <c r="P1060" s="6">
        <f t="shared" si="129"/>
        <v>10457000000</v>
      </c>
      <c r="Q1060" s="6">
        <f t="shared" si="130"/>
        <v>8095000000</v>
      </c>
      <c r="R1060" s="9">
        <f t="shared" si="131"/>
        <v>0.42740946619798903</v>
      </c>
      <c r="S1060" s="9">
        <f t="shared" si="132"/>
        <v>0.33086732608517944</v>
      </c>
    </row>
    <row r="1061" spans="1:19" ht="17" hidden="1" x14ac:dyDescent="0.3">
      <c r="A1061">
        <v>1085</v>
      </c>
      <c r="B1061" t="s">
        <v>382</v>
      </c>
      <c r="C1061" t="s">
        <v>6</v>
      </c>
      <c r="D1061" s="1">
        <v>42004</v>
      </c>
      <c r="E1061" s="3">
        <f t="shared" si="133"/>
        <v>2014</v>
      </c>
      <c r="F1061" s="3">
        <f t="shared" si="134"/>
        <v>12</v>
      </c>
      <c r="G1061" s="3">
        <f t="shared" si="135"/>
        <v>31</v>
      </c>
      <c r="H1061" s="2">
        <v>24522000000</v>
      </c>
      <c r="I1061" s="2">
        <v>14362000000</v>
      </c>
      <c r="J1061" s="2">
        <v>2541000000</v>
      </c>
      <c r="K1061">
        <v>0</v>
      </c>
      <c r="L1061">
        <v>0</v>
      </c>
      <c r="M1061" t="s">
        <v>26</v>
      </c>
      <c r="N1061" t="s">
        <v>383</v>
      </c>
      <c r="O1061" s="6">
        <f t="shared" si="128"/>
        <v>2541000000</v>
      </c>
      <c r="P1061" s="6">
        <f t="shared" si="129"/>
        <v>10160000000</v>
      </c>
      <c r="Q1061" s="6">
        <f t="shared" si="130"/>
        <v>7619000000</v>
      </c>
      <c r="R1061" s="9">
        <f t="shared" si="131"/>
        <v>0.41432183345567242</v>
      </c>
      <c r="S1061" s="9">
        <f t="shared" si="132"/>
        <v>0.31070059538373707</v>
      </c>
    </row>
    <row r="1062" spans="1:19" ht="17" hidden="1" x14ac:dyDescent="0.3">
      <c r="A1062">
        <v>1086</v>
      </c>
      <c r="B1062" t="s">
        <v>382</v>
      </c>
      <c r="C1062" t="s">
        <v>7</v>
      </c>
      <c r="D1062" s="1">
        <v>42369</v>
      </c>
      <c r="E1062" s="3">
        <f t="shared" si="133"/>
        <v>2015</v>
      </c>
      <c r="F1062" s="3">
        <f t="shared" si="134"/>
        <v>12</v>
      </c>
      <c r="G1062" s="3">
        <f t="shared" si="135"/>
        <v>31</v>
      </c>
      <c r="H1062" s="2">
        <v>25434000000</v>
      </c>
      <c r="I1062" s="2">
        <v>14320000000</v>
      </c>
      <c r="J1062" s="2">
        <v>2749000000</v>
      </c>
      <c r="K1062">
        <v>0</v>
      </c>
      <c r="L1062">
        <v>0</v>
      </c>
      <c r="M1062" t="s">
        <v>26</v>
      </c>
      <c r="N1062" t="s">
        <v>383</v>
      </c>
      <c r="O1062" s="6">
        <f t="shared" si="128"/>
        <v>2749000000</v>
      </c>
      <c r="P1062" s="6">
        <f t="shared" si="129"/>
        <v>11114000000</v>
      </c>
      <c r="Q1062" s="6">
        <f t="shared" si="130"/>
        <v>8365000000</v>
      </c>
      <c r="R1062" s="9">
        <f t="shared" si="131"/>
        <v>0.43697412911850275</v>
      </c>
      <c r="S1062" s="9">
        <f t="shared" si="132"/>
        <v>0.32889046158685226</v>
      </c>
    </row>
    <row r="1063" spans="1:19" ht="17" hidden="1" x14ac:dyDescent="0.3">
      <c r="A1063">
        <v>1087</v>
      </c>
      <c r="B1063" t="s">
        <v>384</v>
      </c>
      <c r="C1063" t="s">
        <v>2</v>
      </c>
      <c r="D1063" s="1">
        <v>41517</v>
      </c>
      <c r="E1063" s="3">
        <f t="shared" si="133"/>
        <v>2013</v>
      </c>
      <c r="F1063" s="3">
        <f t="shared" si="134"/>
        <v>8</v>
      </c>
      <c r="G1063" s="3">
        <f t="shared" si="135"/>
        <v>31</v>
      </c>
      <c r="H1063" s="2">
        <v>14861000000</v>
      </c>
      <c r="I1063" s="2">
        <v>7208000000</v>
      </c>
      <c r="J1063" s="2">
        <v>2550000000</v>
      </c>
      <c r="K1063" s="2">
        <v>1533000000</v>
      </c>
      <c r="L1063">
        <v>0</v>
      </c>
      <c r="M1063" t="s">
        <v>49</v>
      </c>
      <c r="N1063" t="s">
        <v>128</v>
      </c>
      <c r="O1063" s="6">
        <f t="shared" si="128"/>
        <v>4083000000</v>
      </c>
      <c r="P1063" s="6">
        <f t="shared" si="129"/>
        <v>7653000000</v>
      </c>
      <c r="Q1063" s="6">
        <f t="shared" si="130"/>
        <v>3570000000</v>
      </c>
      <c r="R1063" s="9">
        <f t="shared" si="131"/>
        <v>0.51497207455756677</v>
      </c>
      <c r="S1063" s="9">
        <f t="shared" si="132"/>
        <v>0.24022609514837495</v>
      </c>
    </row>
    <row r="1064" spans="1:19" ht="17" hidden="1" x14ac:dyDescent="0.3">
      <c r="A1064">
        <v>1088</v>
      </c>
      <c r="B1064" t="s">
        <v>384</v>
      </c>
      <c r="C1064" t="s">
        <v>5</v>
      </c>
      <c r="D1064" s="1">
        <v>41882</v>
      </c>
      <c r="E1064" s="3">
        <f t="shared" si="133"/>
        <v>2014</v>
      </c>
      <c r="F1064" s="3">
        <f t="shared" si="134"/>
        <v>8</v>
      </c>
      <c r="G1064" s="3">
        <f t="shared" si="135"/>
        <v>31</v>
      </c>
      <c r="H1064" s="2">
        <v>15855000000</v>
      </c>
      <c r="I1064" s="2">
        <v>7281000000</v>
      </c>
      <c r="J1064" s="2">
        <v>2774000000</v>
      </c>
      <c r="K1064" s="2">
        <v>1725000000</v>
      </c>
      <c r="L1064">
        <v>0</v>
      </c>
      <c r="M1064" t="s">
        <v>49</v>
      </c>
      <c r="N1064" t="s">
        <v>128</v>
      </c>
      <c r="O1064" s="6">
        <f t="shared" si="128"/>
        <v>4499000000</v>
      </c>
      <c r="P1064" s="6">
        <f t="shared" si="129"/>
        <v>8574000000</v>
      </c>
      <c r="Q1064" s="6">
        <f t="shared" si="130"/>
        <v>4075000000</v>
      </c>
      <c r="R1064" s="9">
        <f t="shared" si="131"/>
        <v>0.54077578051087982</v>
      </c>
      <c r="S1064" s="9">
        <f t="shared" si="132"/>
        <v>0.25701671397035636</v>
      </c>
    </row>
    <row r="1065" spans="1:19" ht="17" hidden="1" x14ac:dyDescent="0.3">
      <c r="A1065">
        <v>1089</v>
      </c>
      <c r="B1065" t="s">
        <v>384</v>
      </c>
      <c r="C1065" t="s">
        <v>6</v>
      </c>
      <c r="D1065" s="1">
        <v>42247</v>
      </c>
      <c r="E1065" s="3">
        <f t="shared" si="133"/>
        <v>2015</v>
      </c>
      <c r="F1065" s="3">
        <f t="shared" si="134"/>
        <v>8</v>
      </c>
      <c r="G1065" s="3">
        <f t="shared" si="135"/>
        <v>31</v>
      </c>
      <c r="H1065" s="2">
        <v>15001000000</v>
      </c>
      <c r="I1065" s="2">
        <v>6819000000</v>
      </c>
      <c r="J1065" s="2">
        <v>2686000000</v>
      </c>
      <c r="K1065" s="2">
        <v>1580000000</v>
      </c>
      <c r="L1065">
        <v>0</v>
      </c>
      <c r="M1065" t="s">
        <v>49</v>
      </c>
      <c r="N1065" t="s">
        <v>128</v>
      </c>
      <c r="O1065" s="6">
        <f t="shared" si="128"/>
        <v>4266000000</v>
      </c>
      <c r="P1065" s="6">
        <f t="shared" si="129"/>
        <v>8182000000</v>
      </c>
      <c r="Q1065" s="6">
        <f t="shared" si="130"/>
        <v>3916000000</v>
      </c>
      <c r="R1065" s="9">
        <f t="shared" si="131"/>
        <v>0.54543030464635689</v>
      </c>
      <c r="S1065" s="9">
        <f t="shared" si="132"/>
        <v>0.26104926338244117</v>
      </c>
    </row>
    <row r="1066" spans="1:19" ht="17" hidden="1" x14ac:dyDescent="0.3">
      <c r="A1066">
        <v>1090</v>
      </c>
      <c r="B1066" t="s">
        <v>384</v>
      </c>
      <c r="C1066" t="s">
        <v>7</v>
      </c>
      <c r="D1066" s="1">
        <v>42613</v>
      </c>
      <c r="E1066" s="3">
        <f t="shared" si="133"/>
        <v>2016</v>
      </c>
      <c r="F1066" s="3">
        <f t="shared" si="134"/>
        <v>8</v>
      </c>
      <c r="G1066" s="3">
        <f t="shared" si="135"/>
        <v>31</v>
      </c>
      <c r="H1066" s="2">
        <v>13502000000</v>
      </c>
      <c r="I1066" s="2">
        <v>6485000000</v>
      </c>
      <c r="J1066" s="2">
        <v>2833000000</v>
      </c>
      <c r="K1066" s="2">
        <v>1512000000</v>
      </c>
      <c r="L1066">
        <v>0</v>
      </c>
      <c r="M1066" t="s">
        <v>49</v>
      </c>
      <c r="N1066" t="s">
        <v>128</v>
      </c>
      <c r="O1066" s="6">
        <f t="shared" si="128"/>
        <v>4345000000</v>
      </c>
      <c r="P1066" s="6">
        <f t="shared" si="129"/>
        <v>7017000000</v>
      </c>
      <c r="Q1066" s="6">
        <f t="shared" si="130"/>
        <v>2672000000</v>
      </c>
      <c r="R1066" s="9">
        <f t="shared" si="131"/>
        <v>0.51970078506887862</v>
      </c>
      <c r="S1066" s="9">
        <f t="shared" si="132"/>
        <v>0.19789660790993926</v>
      </c>
    </row>
    <row r="1067" spans="1:19" ht="17" hidden="1" x14ac:dyDescent="0.3">
      <c r="A1067">
        <v>1091</v>
      </c>
      <c r="B1067" t="s">
        <v>385</v>
      </c>
      <c r="C1067" t="s">
        <v>2</v>
      </c>
      <c r="D1067" s="1">
        <v>41425</v>
      </c>
      <c r="E1067" s="3">
        <f t="shared" si="133"/>
        <v>2013</v>
      </c>
      <c r="F1067" s="3">
        <f t="shared" si="134"/>
        <v>5</v>
      </c>
      <c r="G1067" s="3">
        <f t="shared" si="135"/>
        <v>31</v>
      </c>
      <c r="H1067" s="2">
        <v>9974100000</v>
      </c>
      <c r="I1067" s="2">
        <v>7213900000</v>
      </c>
      <c r="J1067" s="2">
        <v>550600000</v>
      </c>
      <c r="K1067">
        <v>0</v>
      </c>
      <c r="L1067">
        <v>0</v>
      </c>
      <c r="M1067" t="s">
        <v>49</v>
      </c>
      <c r="N1067" t="s">
        <v>128</v>
      </c>
      <c r="O1067" s="6">
        <f t="shared" si="128"/>
        <v>550600000</v>
      </c>
      <c r="P1067" s="6">
        <f t="shared" si="129"/>
        <v>2760200000</v>
      </c>
      <c r="Q1067" s="6">
        <f t="shared" si="130"/>
        <v>2209600000</v>
      </c>
      <c r="R1067" s="9">
        <f t="shared" si="131"/>
        <v>0.27673674817778049</v>
      </c>
      <c r="S1067" s="9">
        <f t="shared" si="132"/>
        <v>0.22153377247069911</v>
      </c>
    </row>
    <row r="1068" spans="1:19" ht="17" hidden="1" x14ac:dyDescent="0.3">
      <c r="A1068">
        <v>1092</v>
      </c>
      <c r="B1068" t="s">
        <v>385</v>
      </c>
      <c r="C1068" t="s">
        <v>5</v>
      </c>
      <c r="D1068" s="1">
        <v>42004</v>
      </c>
      <c r="E1068" s="3">
        <f t="shared" si="133"/>
        <v>2014</v>
      </c>
      <c r="F1068" s="3">
        <f t="shared" si="134"/>
        <v>12</v>
      </c>
      <c r="G1068" s="3">
        <f t="shared" si="135"/>
        <v>31</v>
      </c>
      <c r="H1068" s="2">
        <v>9055800000</v>
      </c>
      <c r="I1068" s="2">
        <v>7129200000</v>
      </c>
      <c r="J1068" s="2">
        <v>505800000</v>
      </c>
      <c r="K1068">
        <v>0</v>
      </c>
      <c r="L1068">
        <v>0</v>
      </c>
      <c r="M1068" t="s">
        <v>49</v>
      </c>
      <c r="N1068" t="s">
        <v>128</v>
      </c>
      <c r="O1068" s="6">
        <f t="shared" si="128"/>
        <v>505800000</v>
      </c>
      <c r="P1068" s="6">
        <f t="shared" si="129"/>
        <v>1926600000</v>
      </c>
      <c r="Q1068" s="6">
        <f t="shared" si="130"/>
        <v>1420800000</v>
      </c>
      <c r="R1068" s="9">
        <f t="shared" si="131"/>
        <v>0.21274763135228247</v>
      </c>
      <c r="S1068" s="9">
        <f t="shared" si="132"/>
        <v>0.15689392433578481</v>
      </c>
    </row>
    <row r="1069" spans="1:19" ht="17" hidden="1" x14ac:dyDescent="0.3">
      <c r="A1069">
        <v>1093</v>
      </c>
      <c r="B1069" t="s">
        <v>385</v>
      </c>
      <c r="C1069" t="s">
        <v>6</v>
      </c>
      <c r="D1069" s="1">
        <v>42369</v>
      </c>
      <c r="E1069" s="3">
        <f t="shared" si="133"/>
        <v>2015</v>
      </c>
      <c r="F1069" s="3">
        <f t="shared" si="134"/>
        <v>12</v>
      </c>
      <c r="G1069" s="3">
        <f t="shared" si="135"/>
        <v>31</v>
      </c>
      <c r="H1069" s="2">
        <v>8895300000</v>
      </c>
      <c r="I1069" s="2">
        <v>7177400000</v>
      </c>
      <c r="J1069" s="2">
        <v>439100000</v>
      </c>
      <c r="K1069">
        <v>0</v>
      </c>
      <c r="L1069">
        <v>0</v>
      </c>
      <c r="M1069" t="s">
        <v>49</v>
      </c>
      <c r="N1069" t="s">
        <v>128</v>
      </c>
      <c r="O1069" s="6">
        <f t="shared" si="128"/>
        <v>439100000</v>
      </c>
      <c r="P1069" s="6">
        <f t="shared" si="129"/>
        <v>1717900000</v>
      </c>
      <c r="Q1069" s="6">
        <f t="shared" si="130"/>
        <v>1278800000</v>
      </c>
      <c r="R1069" s="9">
        <f t="shared" si="131"/>
        <v>0.1931244589839578</v>
      </c>
      <c r="S1069" s="9">
        <f t="shared" si="132"/>
        <v>0.14376131215360921</v>
      </c>
    </row>
    <row r="1070" spans="1:19" ht="17" hidden="1" x14ac:dyDescent="0.3">
      <c r="A1070">
        <v>1094</v>
      </c>
      <c r="B1070" t="s">
        <v>385</v>
      </c>
      <c r="C1070" t="s">
        <v>7</v>
      </c>
      <c r="D1070" s="1">
        <v>42735</v>
      </c>
      <c r="E1070" s="3">
        <f t="shared" si="133"/>
        <v>2016</v>
      </c>
      <c r="F1070" s="3">
        <f t="shared" si="134"/>
        <v>12</v>
      </c>
      <c r="G1070" s="3">
        <f t="shared" si="135"/>
        <v>31</v>
      </c>
      <c r="H1070" s="2">
        <v>7162800000</v>
      </c>
      <c r="I1070" s="2">
        <v>6352800000</v>
      </c>
      <c r="J1070" s="2">
        <v>491000000</v>
      </c>
      <c r="K1070">
        <v>0</v>
      </c>
      <c r="L1070">
        <v>0</v>
      </c>
      <c r="M1070" t="s">
        <v>49</v>
      </c>
      <c r="N1070" t="s">
        <v>128</v>
      </c>
      <c r="O1070" s="6">
        <f t="shared" si="128"/>
        <v>491000000</v>
      </c>
      <c r="P1070" s="6">
        <f t="shared" si="129"/>
        <v>810000000</v>
      </c>
      <c r="Q1070" s="6">
        <f t="shared" si="130"/>
        <v>319000000</v>
      </c>
      <c r="R1070" s="9">
        <f t="shared" si="131"/>
        <v>0.11308426872172894</v>
      </c>
      <c r="S1070" s="9">
        <f t="shared" si="132"/>
        <v>4.4535656447199416E-2</v>
      </c>
    </row>
    <row r="1071" spans="1:19" ht="17" hidden="1" x14ac:dyDescent="0.3">
      <c r="A1071">
        <v>1095</v>
      </c>
      <c r="B1071" t="s">
        <v>386</v>
      </c>
      <c r="C1071" t="s">
        <v>2</v>
      </c>
      <c r="D1071" s="1">
        <v>41274</v>
      </c>
      <c r="E1071" s="3">
        <f t="shared" si="133"/>
        <v>2012</v>
      </c>
      <c r="F1071" s="3">
        <f t="shared" si="134"/>
        <v>12</v>
      </c>
      <c r="G1071" s="3">
        <f t="shared" si="135"/>
        <v>31</v>
      </c>
      <c r="H1071" s="2">
        <v>82243000000</v>
      </c>
      <c r="I1071" s="2">
        <v>68948000000</v>
      </c>
      <c r="J1071" s="2">
        <v>7202000000</v>
      </c>
      <c r="K1071">
        <v>0</v>
      </c>
      <c r="L1071" s="2">
        <v>995000000</v>
      </c>
      <c r="M1071" t="s">
        <v>73</v>
      </c>
      <c r="N1071" t="s">
        <v>331</v>
      </c>
      <c r="O1071" s="6">
        <f t="shared" si="128"/>
        <v>8197000000</v>
      </c>
      <c r="P1071" s="6">
        <f t="shared" si="129"/>
        <v>13295000000</v>
      </c>
      <c r="Q1071" s="6">
        <f t="shared" si="130"/>
        <v>5098000000</v>
      </c>
      <c r="R1071" s="9">
        <f t="shared" si="131"/>
        <v>0.16165509526646649</v>
      </c>
      <c r="S1071" s="9">
        <f t="shared" si="132"/>
        <v>6.198703841056382E-2</v>
      </c>
    </row>
    <row r="1072" spans="1:19" ht="17" hidden="1" x14ac:dyDescent="0.3">
      <c r="A1072">
        <v>1096</v>
      </c>
      <c r="B1072" t="s">
        <v>386</v>
      </c>
      <c r="C1072" t="s">
        <v>5</v>
      </c>
      <c r="D1072" s="1">
        <v>41639</v>
      </c>
      <c r="E1072" s="3">
        <f t="shared" si="133"/>
        <v>2013</v>
      </c>
      <c r="F1072" s="3">
        <f t="shared" si="134"/>
        <v>12</v>
      </c>
      <c r="G1072" s="3">
        <f t="shared" si="135"/>
        <v>31</v>
      </c>
      <c r="H1072" s="2">
        <v>100160000000</v>
      </c>
      <c r="I1072" s="2">
        <v>87758000000</v>
      </c>
      <c r="J1072" s="2">
        <v>7851000000</v>
      </c>
      <c r="K1072">
        <v>0</v>
      </c>
      <c r="L1072" s="2">
        <v>1220000000</v>
      </c>
      <c r="M1072" t="s">
        <v>73</v>
      </c>
      <c r="N1072" t="s">
        <v>331</v>
      </c>
      <c r="O1072" s="6">
        <f t="shared" si="128"/>
        <v>9071000000</v>
      </c>
      <c r="P1072" s="6">
        <f t="shared" si="129"/>
        <v>12402000000</v>
      </c>
      <c r="Q1072" s="6">
        <f t="shared" si="130"/>
        <v>3331000000</v>
      </c>
      <c r="R1072" s="9">
        <f t="shared" si="131"/>
        <v>0.12382188498402558</v>
      </c>
      <c r="S1072" s="9">
        <f t="shared" si="132"/>
        <v>3.3256789137380192E-2</v>
      </c>
    </row>
    <row r="1073" spans="1:19" ht="17" hidden="1" x14ac:dyDescent="0.3">
      <c r="A1073">
        <v>1097</v>
      </c>
      <c r="B1073" t="s">
        <v>386</v>
      </c>
      <c r="C1073" t="s">
        <v>6</v>
      </c>
      <c r="D1073" s="1">
        <v>42004</v>
      </c>
      <c r="E1073" s="3">
        <f t="shared" si="133"/>
        <v>2014</v>
      </c>
      <c r="F1073" s="3">
        <f t="shared" si="134"/>
        <v>12</v>
      </c>
      <c r="G1073" s="3">
        <f t="shared" si="135"/>
        <v>31</v>
      </c>
      <c r="H1073" s="2">
        <v>97817000000</v>
      </c>
      <c r="I1073" s="2">
        <v>84275000000</v>
      </c>
      <c r="J1073" s="2">
        <v>8450000000</v>
      </c>
      <c r="K1073">
        <v>0</v>
      </c>
      <c r="L1073" s="2">
        <v>1326000000</v>
      </c>
      <c r="M1073" t="s">
        <v>73</v>
      </c>
      <c r="N1073" t="s">
        <v>331</v>
      </c>
      <c r="O1073" s="6">
        <f t="shared" si="128"/>
        <v>9776000000</v>
      </c>
      <c r="P1073" s="6">
        <f t="shared" si="129"/>
        <v>13542000000</v>
      </c>
      <c r="Q1073" s="6">
        <f t="shared" si="130"/>
        <v>3766000000</v>
      </c>
      <c r="R1073" s="9">
        <f t="shared" si="131"/>
        <v>0.13844219307482342</v>
      </c>
      <c r="S1073" s="9">
        <f t="shared" si="132"/>
        <v>3.8500465154318778E-2</v>
      </c>
    </row>
    <row r="1074" spans="1:19" ht="17" hidden="1" x14ac:dyDescent="0.3">
      <c r="A1074">
        <v>1098</v>
      </c>
      <c r="B1074" t="s">
        <v>386</v>
      </c>
      <c r="C1074" t="s">
        <v>7</v>
      </c>
      <c r="D1074" s="1">
        <v>42369</v>
      </c>
      <c r="E1074" s="3">
        <f t="shared" si="133"/>
        <v>2015</v>
      </c>
      <c r="F1074" s="3">
        <f t="shared" si="134"/>
        <v>12</v>
      </c>
      <c r="G1074" s="3">
        <f t="shared" si="135"/>
        <v>31</v>
      </c>
      <c r="H1074" s="2">
        <v>72051000000</v>
      </c>
      <c r="I1074" s="2">
        <v>55891000000</v>
      </c>
      <c r="J1074" s="2">
        <v>10029000000</v>
      </c>
      <c r="K1074">
        <v>0</v>
      </c>
      <c r="L1074" s="2">
        <v>1646000000</v>
      </c>
      <c r="M1074" t="s">
        <v>73</v>
      </c>
      <c r="N1074" t="s">
        <v>331</v>
      </c>
      <c r="O1074" s="6">
        <f t="shared" si="128"/>
        <v>11675000000</v>
      </c>
      <c r="P1074" s="6">
        <f t="shared" si="129"/>
        <v>16160000000</v>
      </c>
      <c r="Q1074" s="6">
        <f t="shared" si="130"/>
        <v>4485000000</v>
      </c>
      <c r="R1074" s="9">
        <f t="shared" si="131"/>
        <v>0.22428557549513539</v>
      </c>
      <c r="S1074" s="9">
        <f t="shared" si="132"/>
        <v>6.2247574634633804E-2</v>
      </c>
    </row>
    <row r="1075" spans="1:19" ht="17" hidden="1" x14ac:dyDescent="0.3">
      <c r="A1075">
        <v>1099</v>
      </c>
      <c r="B1075" t="s">
        <v>387</v>
      </c>
      <c r="C1075" t="s">
        <v>2</v>
      </c>
      <c r="D1075" s="1">
        <v>41274</v>
      </c>
      <c r="E1075" s="3">
        <f t="shared" si="133"/>
        <v>2012</v>
      </c>
      <c r="F1075" s="3">
        <f t="shared" si="134"/>
        <v>12</v>
      </c>
      <c r="G1075" s="3">
        <f t="shared" si="135"/>
        <v>31</v>
      </c>
      <c r="H1075" s="2">
        <v>47267000000</v>
      </c>
      <c r="I1075" s="2">
        <v>16446000000</v>
      </c>
      <c r="J1075" s="2">
        <v>12776000000</v>
      </c>
      <c r="K1075" s="2">
        <v>8168000000</v>
      </c>
      <c r="L1075">
        <v>0</v>
      </c>
      <c r="M1075" t="s">
        <v>15</v>
      </c>
      <c r="N1075" t="s">
        <v>16</v>
      </c>
      <c r="O1075" s="6">
        <f t="shared" si="128"/>
        <v>20944000000</v>
      </c>
      <c r="P1075" s="6">
        <f t="shared" si="129"/>
        <v>30821000000</v>
      </c>
      <c r="Q1075" s="6">
        <f t="shared" si="130"/>
        <v>9877000000</v>
      </c>
      <c r="R1075" s="9">
        <f t="shared" si="131"/>
        <v>0.65206169208961851</v>
      </c>
      <c r="S1075" s="9">
        <f t="shared" si="132"/>
        <v>0.20896185499397044</v>
      </c>
    </row>
    <row r="1076" spans="1:19" ht="17" hidden="1" x14ac:dyDescent="0.3">
      <c r="A1076">
        <v>1100</v>
      </c>
      <c r="B1076" t="s">
        <v>387</v>
      </c>
      <c r="C1076" t="s">
        <v>5</v>
      </c>
      <c r="D1076" s="1">
        <v>41639</v>
      </c>
      <c r="E1076" s="3">
        <f t="shared" si="133"/>
        <v>2013</v>
      </c>
      <c r="F1076" s="3">
        <f t="shared" si="134"/>
        <v>12</v>
      </c>
      <c r="G1076" s="3">
        <f t="shared" si="135"/>
        <v>31</v>
      </c>
      <c r="H1076" s="2">
        <v>44033000000</v>
      </c>
      <c r="I1076" s="2">
        <v>16954000000</v>
      </c>
      <c r="J1076" s="2">
        <v>11911000000</v>
      </c>
      <c r="K1076" s="2">
        <v>7503000000</v>
      </c>
      <c r="L1076">
        <v>0</v>
      </c>
      <c r="M1076" t="s">
        <v>15</v>
      </c>
      <c r="N1076" t="s">
        <v>16</v>
      </c>
      <c r="O1076" s="6">
        <f t="shared" si="128"/>
        <v>19414000000</v>
      </c>
      <c r="P1076" s="6">
        <f t="shared" si="129"/>
        <v>27079000000</v>
      </c>
      <c r="Q1076" s="6">
        <f t="shared" si="130"/>
        <v>7665000000</v>
      </c>
      <c r="R1076" s="9">
        <f t="shared" si="131"/>
        <v>0.6149705902391388</v>
      </c>
      <c r="S1076" s="9">
        <f t="shared" si="132"/>
        <v>0.17407398996207391</v>
      </c>
    </row>
    <row r="1077" spans="1:19" ht="17" hidden="1" x14ac:dyDescent="0.3">
      <c r="A1077">
        <v>1101</v>
      </c>
      <c r="B1077" t="s">
        <v>387</v>
      </c>
      <c r="C1077" t="s">
        <v>6</v>
      </c>
      <c r="D1077" s="1">
        <v>42004</v>
      </c>
      <c r="E1077" s="3">
        <f t="shared" si="133"/>
        <v>2014</v>
      </c>
      <c r="F1077" s="3">
        <f t="shared" si="134"/>
        <v>12</v>
      </c>
      <c r="G1077" s="3">
        <f t="shared" si="135"/>
        <v>31</v>
      </c>
      <c r="H1077" s="2">
        <v>42237000000</v>
      </c>
      <c r="I1077" s="2">
        <v>16768000000</v>
      </c>
      <c r="J1077" s="2">
        <v>11606000000</v>
      </c>
      <c r="K1077" s="2">
        <v>7180000000</v>
      </c>
      <c r="L1077">
        <v>0</v>
      </c>
      <c r="M1077" t="s">
        <v>15</v>
      </c>
      <c r="N1077" t="s">
        <v>16</v>
      </c>
      <c r="O1077" s="6">
        <f t="shared" si="128"/>
        <v>18786000000</v>
      </c>
      <c r="P1077" s="6">
        <f t="shared" si="129"/>
        <v>25469000000</v>
      </c>
      <c r="Q1077" s="6">
        <f t="shared" si="130"/>
        <v>6683000000</v>
      </c>
      <c r="R1077" s="9">
        <f t="shared" si="131"/>
        <v>0.60300210715723179</v>
      </c>
      <c r="S1077" s="9">
        <f t="shared" si="132"/>
        <v>0.15822619977744631</v>
      </c>
    </row>
    <row r="1078" spans="1:19" ht="17" hidden="1" x14ac:dyDescent="0.3">
      <c r="A1078">
        <v>1102</v>
      </c>
      <c r="B1078" t="s">
        <v>387</v>
      </c>
      <c r="C1078" t="s">
        <v>7</v>
      </c>
      <c r="D1078" s="1">
        <v>42369</v>
      </c>
      <c r="E1078" s="3">
        <f t="shared" si="133"/>
        <v>2015</v>
      </c>
      <c r="F1078" s="3">
        <f t="shared" si="134"/>
        <v>12</v>
      </c>
      <c r="G1078" s="3">
        <f t="shared" si="135"/>
        <v>31</v>
      </c>
      <c r="H1078" s="2">
        <v>39498000000</v>
      </c>
      <c r="I1078" s="2">
        <v>14934000000</v>
      </c>
      <c r="J1078" s="2">
        <v>10313000000</v>
      </c>
      <c r="K1078" s="2">
        <v>6704000000</v>
      </c>
      <c r="L1078">
        <v>0</v>
      </c>
      <c r="M1078" t="s">
        <v>15</v>
      </c>
      <c r="N1078" t="s">
        <v>16</v>
      </c>
      <c r="O1078" s="6">
        <f t="shared" si="128"/>
        <v>17017000000</v>
      </c>
      <c r="P1078" s="6">
        <f t="shared" si="129"/>
        <v>24564000000</v>
      </c>
      <c r="Q1078" s="6">
        <f t="shared" si="130"/>
        <v>7547000000</v>
      </c>
      <c r="R1078" s="9">
        <f t="shared" si="131"/>
        <v>0.62190490657754816</v>
      </c>
      <c r="S1078" s="9">
        <f t="shared" si="132"/>
        <v>0.19107296571978327</v>
      </c>
    </row>
    <row r="1079" spans="1:19" ht="17" hidden="1" x14ac:dyDescent="0.3">
      <c r="A1079">
        <v>1103</v>
      </c>
      <c r="B1079" t="s">
        <v>388</v>
      </c>
      <c r="C1079" t="s">
        <v>2</v>
      </c>
      <c r="D1079" s="1">
        <v>41274</v>
      </c>
      <c r="E1079" s="3">
        <f t="shared" si="133"/>
        <v>2012</v>
      </c>
      <c r="F1079" s="3">
        <f t="shared" si="134"/>
        <v>12</v>
      </c>
      <c r="G1079" s="3">
        <f t="shared" si="135"/>
        <v>31</v>
      </c>
      <c r="H1079" s="2">
        <v>11966000000</v>
      </c>
      <c r="I1079" s="2">
        <v>2079000000</v>
      </c>
      <c r="J1079" s="2">
        <v>4017000000</v>
      </c>
      <c r="K1079">
        <v>0</v>
      </c>
      <c r="L1079" s="2">
        <v>2008000000</v>
      </c>
      <c r="M1079" t="s">
        <v>73</v>
      </c>
      <c r="N1079" t="s">
        <v>74</v>
      </c>
      <c r="O1079" s="6">
        <f t="shared" si="128"/>
        <v>6025000000</v>
      </c>
      <c r="P1079" s="6">
        <f t="shared" si="129"/>
        <v>9887000000</v>
      </c>
      <c r="Q1079" s="6">
        <f t="shared" si="130"/>
        <v>3862000000</v>
      </c>
      <c r="R1079" s="9">
        <f t="shared" si="131"/>
        <v>0.82625773023566773</v>
      </c>
      <c r="S1079" s="9">
        <f t="shared" si="132"/>
        <v>0.32274778539194382</v>
      </c>
    </row>
    <row r="1080" spans="1:19" ht="17" hidden="1" x14ac:dyDescent="0.3">
      <c r="A1080">
        <v>1104</v>
      </c>
      <c r="B1080" t="s">
        <v>388</v>
      </c>
      <c r="C1080" t="s">
        <v>5</v>
      </c>
      <c r="D1080" s="1">
        <v>41639</v>
      </c>
      <c r="E1080" s="3">
        <f t="shared" si="133"/>
        <v>2013</v>
      </c>
      <c r="F1080" s="3">
        <f t="shared" si="134"/>
        <v>12</v>
      </c>
      <c r="G1080" s="3">
        <f t="shared" si="135"/>
        <v>31</v>
      </c>
      <c r="H1080" s="2">
        <v>11325000000</v>
      </c>
      <c r="I1080" s="2">
        <v>2156000000</v>
      </c>
      <c r="J1080" s="2">
        <v>3469000000</v>
      </c>
      <c r="K1080">
        <v>0</v>
      </c>
      <c r="L1080" s="2">
        <v>2500000000</v>
      </c>
      <c r="M1080" t="s">
        <v>73</v>
      </c>
      <c r="N1080" t="s">
        <v>74</v>
      </c>
      <c r="O1080" s="6">
        <f t="shared" si="128"/>
        <v>5969000000</v>
      </c>
      <c r="P1080" s="6">
        <f t="shared" si="129"/>
        <v>9169000000</v>
      </c>
      <c r="Q1080" s="6">
        <f t="shared" si="130"/>
        <v>3200000000</v>
      </c>
      <c r="R1080" s="9">
        <f t="shared" si="131"/>
        <v>0.80962472406181019</v>
      </c>
      <c r="S1080" s="9">
        <f t="shared" si="132"/>
        <v>0.282560706401766</v>
      </c>
    </row>
    <row r="1081" spans="1:19" ht="17" hidden="1" x14ac:dyDescent="0.3">
      <c r="A1081">
        <v>1105</v>
      </c>
      <c r="B1081" t="s">
        <v>388</v>
      </c>
      <c r="C1081" t="s">
        <v>6</v>
      </c>
      <c r="D1081" s="1">
        <v>42004</v>
      </c>
      <c r="E1081" s="3">
        <f t="shared" si="133"/>
        <v>2014</v>
      </c>
      <c r="F1081" s="3">
        <f t="shared" si="134"/>
        <v>12</v>
      </c>
      <c r="G1081" s="3">
        <f t="shared" si="135"/>
        <v>31</v>
      </c>
      <c r="H1081" s="2">
        <v>10846000000</v>
      </c>
      <c r="I1081" s="2">
        <v>2246000000</v>
      </c>
      <c r="J1081" s="2">
        <v>3627000000</v>
      </c>
      <c r="K1081">
        <v>0</v>
      </c>
      <c r="L1081" s="2">
        <v>2861000000</v>
      </c>
      <c r="M1081" t="s">
        <v>73</v>
      </c>
      <c r="N1081" t="s">
        <v>74</v>
      </c>
      <c r="O1081" s="6">
        <f t="shared" si="128"/>
        <v>6488000000</v>
      </c>
      <c r="P1081" s="6">
        <f t="shared" si="129"/>
        <v>8600000000</v>
      </c>
      <c r="Q1081" s="6">
        <f t="shared" si="130"/>
        <v>2112000000</v>
      </c>
      <c r="R1081" s="9">
        <f t="shared" si="131"/>
        <v>0.79291904849714179</v>
      </c>
      <c r="S1081" s="9">
        <f t="shared" si="132"/>
        <v>0.1947261663286004</v>
      </c>
    </row>
    <row r="1082" spans="1:19" ht="17" hidden="1" x14ac:dyDescent="0.3">
      <c r="A1082">
        <v>1106</v>
      </c>
      <c r="B1082" t="s">
        <v>388</v>
      </c>
      <c r="C1082" t="s">
        <v>7</v>
      </c>
      <c r="D1082" s="1">
        <v>42369</v>
      </c>
      <c r="E1082" s="3">
        <f t="shared" si="133"/>
        <v>2015</v>
      </c>
      <c r="F1082" s="3">
        <f t="shared" si="134"/>
        <v>12</v>
      </c>
      <c r="G1082" s="3">
        <f t="shared" si="135"/>
        <v>31</v>
      </c>
      <c r="H1082" s="2">
        <v>5522000000</v>
      </c>
      <c r="I1082" s="2">
        <v>1694000000</v>
      </c>
      <c r="J1082" s="2">
        <v>1831000000</v>
      </c>
      <c r="K1082">
        <v>0</v>
      </c>
      <c r="L1082" s="2">
        <v>2957000000</v>
      </c>
      <c r="M1082" t="s">
        <v>73</v>
      </c>
      <c r="N1082" t="s">
        <v>74</v>
      </c>
      <c r="O1082" s="6">
        <f t="shared" si="128"/>
        <v>4788000000</v>
      </c>
      <c r="P1082" s="6">
        <f t="shared" si="129"/>
        <v>3828000000</v>
      </c>
      <c r="Q1082" s="6">
        <f t="shared" si="130"/>
        <v>-960000000</v>
      </c>
      <c r="R1082" s="9">
        <f t="shared" si="131"/>
        <v>0.69322709163346619</v>
      </c>
      <c r="S1082" s="9">
        <f t="shared" si="132"/>
        <v>-0.17385005432814199</v>
      </c>
    </row>
    <row r="1083" spans="1:19" ht="17" hidden="1" x14ac:dyDescent="0.3">
      <c r="A1083">
        <v>1107</v>
      </c>
      <c r="B1083" t="s">
        <v>389</v>
      </c>
      <c r="C1083" t="s">
        <v>2</v>
      </c>
      <c r="D1083" s="1">
        <v>41455</v>
      </c>
      <c r="E1083" s="3">
        <f t="shared" si="133"/>
        <v>2013</v>
      </c>
      <c r="F1083" s="3">
        <f t="shared" si="134"/>
        <v>6</v>
      </c>
      <c r="G1083" s="3">
        <f t="shared" si="135"/>
        <v>30</v>
      </c>
      <c r="H1083" s="2">
        <v>77849000000</v>
      </c>
      <c r="I1083" s="2">
        <v>20385000000</v>
      </c>
      <c r="J1083" s="2">
        <v>20289000000</v>
      </c>
      <c r="K1083" s="2">
        <v>10411000000</v>
      </c>
      <c r="L1083">
        <v>0</v>
      </c>
      <c r="M1083" t="s">
        <v>12</v>
      </c>
      <c r="N1083" t="s">
        <v>390</v>
      </c>
      <c r="O1083" s="6">
        <f t="shared" si="128"/>
        <v>30700000000</v>
      </c>
      <c r="P1083" s="6">
        <f t="shared" si="129"/>
        <v>57464000000</v>
      </c>
      <c r="Q1083" s="6">
        <f t="shared" si="130"/>
        <v>26764000000</v>
      </c>
      <c r="R1083" s="9">
        <f t="shared" si="131"/>
        <v>0.73814692545825888</v>
      </c>
      <c r="S1083" s="9">
        <f t="shared" si="132"/>
        <v>0.34379375457616668</v>
      </c>
    </row>
    <row r="1084" spans="1:19" ht="17" hidden="1" x14ac:dyDescent="0.3">
      <c r="A1084">
        <v>1108</v>
      </c>
      <c r="B1084" t="s">
        <v>389</v>
      </c>
      <c r="C1084" t="s">
        <v>5</v>
      </c>
      <c r="D1084" s="1">
        <v>41820</v>
      </c>
      <c r="E1084" s="3">
        <f t="shared" si="133"/>
        <v>2014</v>
      </c>
      <c r="F1084" s="3">
        <f t="shared" si="134"/>
        <v>6</v>
      </c>
      <c r="G1084" s="3">
        <f t="shared" si="135"/>
        <v>30</v>
      </c>
      <c r="H1084" s="2">
        <v>86833000000</v>
      </c>
      <c r="I1084" s="2">
        <v>27078000000</v>
      </c>
      <c r="J1084" s="2">
        <v>20488000000</v>
      </c>
      <c r="K1084" s="2">
        <v>11381000000</v>
      </c>
      <c r="L1084">
        <v>0</v>
      </c>
      <c r="M1084" t="s">
        <v>12</v>
      </c>
      <c r="N1084" t="s">
        <v>390</v>
      </c>
      <c r="O1084" s="6">
        <f t="shared" si="128"/>
        <v>31869000000</v>
      </c>
      <c r="P1084" s="6">
        <f t="shared" si="129"/>
        <v>59755000000</v>
      </c>
      <c r="Q1084" s="6">
        <f t="shared" si="130"/>
        <v>27886000000</v>
      </c>
      <c r="R1084" s="9">
        <f t="shared" si="131"/>
        <v>0.68816003132449644</v>
      </c>
      <c r="S1084" s="9">
        <f t="shared" si="132"/>
        <v>0.32114518673776099</v>
      </c>
    </row>
    <row r="1085" spans="1:19" ht="17" hidden="1" x14ac:dyDescent="0.3">
      <c r="A1085">
        <v>1109</v>
      </c>
      <c r="B1085" t="s">
        <v>389</v>
      </c>
      <c r="C1085" t="s">
        <v>6</v>
      </c>
      <c r="D1085" s="1">
        <v>42185</v>
      </c>
      <c r="E1085" s="3">
        <f t="shared" si="133"/>
        <v>2015</v>
      </c>
      <c r="F1085" s="3">
        <f t="shared" si="134"/>
        <v>6</v>
      </c>
      <c r="G1085" s="3">
        <f t="shared" si="135"/>
        <v>30</v>
      </c>
      <c r="H1085" s="2">
        <v>93580000000</v>
      </c>
      <c r="I1085" s="2">
        <v>33038000000</v>
      </c>
      <c r="J1085" s="2">
        <v>20324000000</v>
      </c>
      <c r="K1085" s="2">
        <v>12046000000</v>
      </c>
      <c r="L1085">
        <v>0</v>
      </c>
      <c r="M1085" t="s">
        <v>12</v>
      </c>
      <c r="N1085" t="s">
        <v>390</v>
      </c>
      <c r="O1085" s="6">
        <f t="shared" si="128"/>
        <v>32370000000</v>
      </c>
      <c r="P1085" s="6">
        <f t="shared" si="129"/>
        <v>60542000000</v>
      </c>
      <c r="Q1085" s="6">
        <f t="shared" si="130"/>
        <v>28172000000</v>
      </c>
      <c r="R1085" s="9">
        <f t="shared" si="131"/>
        <v>0.64695447745244716</v>
      </c>
      <c r="S1085" s="9">
        <f t="shared" si="132"/>
        <v>0.30104723231459712</v>
      </c>
    </row>
    <row r="1086" spans="1:19" ht="17" hidden="1" x14ac:dyDescent="0.3">
      <c r="A1086">
        <v>1110</v>
      </c>
      <c r="B1086" t="s">
        <v>389</v>
      </c>
      <c r="C1086" t="s">
        <v>7</v>
      </c>
      <c r="D1086" s="1">
        <v>42551</v>
      </c>
      <c r="E1086" s="3">
        <f t="shared" si="133"/>
        <v>2016</v>
      </c>
      <c r="F1086" s="3">
        <f t="shared" si="134"/>
        <v>6</v>
      </c>
      <c r="G1086" s="3">
        <f t="shared" si="135"/>
        <v>30</v>
      </c>
      <c r="H1086" s="2">
        <v>85320000000</v>
      </c>
      <c r="I1086" s="2">
        <v>32780000000</v>
      </c>
      <c r="J1086" s="2">
        <v>19260000000</v>
      </c>
      <c r="K1086" s="2">
        <v>11988000000</v>
      </c>
      <c r="L1086">
        <v>0</v>
      </c>
      <c r="M1086" t="s">
        <v>12</v>
      </c>
      <c r="N1086" t="s">
        <v>390</v>
      </c>
      <c r="O1086" s="6">
        <f t="shared" si="128"/>
        <v>31248000000</v>
      </c>
      <c r="P1086" s="6">
        <f t="shared" si="129"/>
        <v>52540000000</v>
      </c>
      <c r="Q1086" s="6">
        <f t="shared" si="130"/>
        <v>21292000000</v>
      </c>
      <c r="R1086" s="9">
        <f t="shared" si="131"/>
        <v>0.61579934364744493</v>
      </c>
      <c r="S1086" s="9">
        <f t="shared" si="132"/>
        <v>0.24955461790904829</v>
      </c>
    </row>
    <row r="1087" spans="1:19" ht="17" hidden="1" x14ac:dyDescent="0.3">
      <c r="A1087">
        <v>1111</v>
      </c>
      <c r="B1087" t="s">
        <v>391</v>
      </c>
      <c r="C1087" t="s">
        <v>2</v>
      </c>
      <c r="D1087" s="1">
        <v>41274</v>
      </c>
      <c r="E1087" s="3">
        <f t="shared" si="133"/>
        <v>2012</v>
      </c>
      <c r="F1087" s="3">
        <f t="shared" si="134"/>
        <v>12</v>
      </c>
      <c r="G1087" s="3">
        <f t="shared" si="135"/>
        <v>31</v>
      </c>
      <c r="H1087" s="2">
        <v>4608955000</v>
      </c>
      <c r="I1087" s="2">
        <v>116586000</v>
      </c>
      <c r="J1087" s="2">
        <v>2448629000</v>
      </c>
      <c r="K1087">
        <v>0</v>
      </c>
      <c r="L1087" s="2">
        <v>264631000</v>
      </c>
      <c r="M1087" t="s">
        <v>37</v>
      </c>
      <c r="N1087" t="s">
        <v>95</v>
      </c>
      <c r="O1087" s="6">
        <f t="shared" si="128"/>
        <v>2713260000</v>
      </c>
      <c r="P1087" s="6">
        <f t="shared" si="129"/>
        <v>4492369000</v>
      </c>
      <c r="Q1087" s="6">
        <f t="shared" si="130"/>
        <v>1779109000</v>
      </c>
      <c r="R1087" s="9">
        <f t="shared" si="131"/>
        <v>0.97470446120649912</v>
      </c>
      <c r="S1087" s="9">
        <f t="shared" si="132"/>
        <v>0.38601136266246905</v>
      </c>
    </row>
    <row r="1088" spans="1:19" ht="17" hidden="1" x14ac:dyDescent="0.3">
      <c r="A1088">
        <v>1112</v>
      </c>
      <c r="B1088" t="s">
        <v>391</v>
      </c>
      <c r="C1088" t="s">
        <v>5</v>
      </c>
      <c r="D1088" s="1">
        <v>41639</v>
      </c>
      <c r="E1088" s="3">
        <f t="shared" si="133"/>
        <v>2013</v>
      </c>
      <c r="F1088" s="3">
        <f t="shared" si="134"/>
        <v>12</v>
      </c>
      <c r="G1088" s="3">
        <f t="shared" si="135"/>
        <v>31</v>
      </c>
      <c r="H1088" s="2">
        <v>4822539000</v>
      </c>
      <c r="I1088" s="2">
        <v>83692000</v>
      </c>
      <c r="J1088" s="2">
        <v>2540954000</v>
      </c>
      <c r="K1088">
        <v>0</v>
      </c>
      <c r="L1088" s="2">
        <v>231912000</v>
      </c>
      <c r="M1088" t="s">
        <v>37</v>
      </c>
      <c r="N1088" t="s">
        <v>95</v>
      </c>
      <c r="O1088" s="6">
        <f t="shared" si="128"/>
        <v>2772866000</v>
      </c>
      <c r="P1088" s="6">
        <f t="shared" si="129"/>
        <v>4738847000</v>
      </c>
      <c r="Q1088" s="6">
        <f t="shared" si="130"/>
        <v>1965981000</v>
      </c>
      <c r="R1088" s="9">
        <f t="shared" si="131"/>
        <v>0.98264565615747224</v>
      </c>
      <c r="S1088" s="9">
        <f t="shared" si="132"/>
        <v>0.40766513241261504</v>
      </c>
    </row>
    <row r="1089" spans="1:19" ht="17" hidden="1" x14ac:dyDescent="0.3">
      <c r="A1089">
        <v>1113</v>
      </c>
      <c r="B1089" t="s">
        <v>391</v>
      </c>
      <c r="C1089" t="s">
        <v>6</v>
      </c>
      <c r="D1089" s="1">
        <v>42004</v>
      </c>
      <c r="E1089" s="3">
        <f t="shared" si="133"/>
        <v>2014</v>
      </c>
      <c r="F1089" s="3">
        <f t="shared" si="134"/>
        <v>12</v>
      </c>
      <c r="G1089" s="3">
        <f t="shared" si="135"/>
        <v>31</v>
      </c>
      <c r="H1089" s="2">
        <v>4736150000</v>
      </c>
      <c r="I1089" s="2">
        <v>63083000</v>
      </c>
      <c r="J1089" s="2">
        <v>2655650000</v>
      </c>
      <c r="K1089">
        <v>0</v>
      </c>
      <c r="L1089" s="2">
        <v>157824000</v>
      </c>
      <c r="M1089" t="s">
        <v>37</v>
      </c>
      <c r="N1089" t="s">
        <v>95</v>
      </c>
      <c r="O1089" s="6">
        <f t="shared" si="128"/>
        <v>2813474000</v>
      </c>
      <c r="P1089" s="6">
        <f t="shared" si="129"/>
        <v>4673067000</v>
      </c>
      <c r="Q1089" s="6">
        <f t="shared" si="130"/>
        <v>1859593000</v>
      </c>
      <c r="R1089" s="9">
        <f t="shared" si="131"/>
        <v>0.98668053165545855</v>
      </c>
      <c r="S1089" s="9">
        <f t="shared" si="132"/>
        <v>0.39263811323543385</v>
      </c>
    </row>
    <row r="1090" spans="1:19" ht="17" hidden="1" x14ac:dyDescent="0.3">
      <c r="A1090">
        <v>1114</v>
      </c>
      <c r="B1090" t="s">
        <v>391</v>
      </c>
      <c r="C1090" t="s">
        <v>7</v>
      </c>
      <c r="D1090" s="1">
        <v>42369</v>
      </c>
      <c r="E1090" s="3">
        <f t="shared" si="133"/>
        <v>2015</v>
      </c>
      <c r="F1090" s="3">
        <f t="shared" si="134"/>
        <v>12</v>
      </c>
      <c r="G1090" s="3">
        <f t="shared" si="135"/>
        <v>31</v>
      </c>
      <c r="H1090" s="2">
        <v>4995881000</v>
      </c>
      <c r="I1090" s="2">
        <v>73814000</v>
      </c>
      <c r="J1090" s="2">
        <v>2796508000</v>
      </c>
      <c r="K1090">
        <v>0</v>
      </c>
      <c r="L1090" s="2">
        <v>196424000</v>
      </c>
      <c r="M1090" t="s">
        <v>37</v>
      </c>
      <c r="N1090" t="s">
        <v>95</v>
      </c>
      <c r="O1090" s="6">
        <f t="shared" si="128"/>
        <v>2992932000</v>
      </c>
      <c r="P1090" s="6">
        <f t="shared" si="129"/>
        <v>4922067000</v>
      </c>
      <c r="Q1090" s="6">
        <f t="shared" si="130"/>
        <v>1929135000</v>
      </c>
      <c r="R1090" s="9">
        <f t="shared" si="131"/>
        <v>0.98522502837837811</v>
      </c>
      <c r="S1090" s="9">
        <f t="shared" si="132"/>
        <v>0.38614510633860172</v>
      </c>
    </row>
    <row r="1091" spans="1:19" ht="17" hidden="1" x14ac:dyDescent="0.3">
      <c r="A1091">
        <v>1115</v>
      </c>
      <c r="B1091" t="s">
        <v>392</v>
      </c>
      <c r="C1091" t="s">
        <v>2</v>
      </c>
      <c r="D1091" s="1">
        <v>41639</v>
      </c>
      <c r="E1091" s="3">
        <f t="shared" si="133"/>
        <v>2013</v>
      </c>
      <c r="F1091" s="3">
        <f t="shared" si="134"/>
        <v>12</v>
      </c>
      <c r="G1091" s="3">
        <f t="shared" si="135"/>
        <v>31</v>
      </c>
      <c r="H1091" s="2">
        <v>2378972000</v>
      </c>
      <c r="I1091" s="2">
        <v>1097041000</v>
      </c>
      <c r="J1091" s="2">
        <v>692693000</v>
      </c>
      <c r="K1091" s="2">
        <v>116346000</v>
      </c>
      <c r="L1091" s="2">
        <v>24539000</v>
      </c>
      <c r="M1091" t="s">
        <v>15</v>
      </c>
      <c r="N1091" t="s">
        <v>308</v>
      </c>
      <c r="O1091" s="6">
        <f t="shared" si="128"/>
        <v>833578000</v>
      </c>
      <c r="P1091" s="6">
        <f t="shared" si="129"/>
        <v>1281931000</v>
      </c>
      <c r="Q1091" s="6">
        <f t="shared" si="130"/>
        <v>448353000</v>
      </c>
      <c r="R1091" s="9">
        <f t="shared" si="131"/>
        <v>0.53885922154611321</v>
      </c>
      <c r="S1091" s="9">
        <f t="shared" si="132"/>
        <v>0.18846501766309146</v>
      </c>
    </row>
    <row r="1092" spans="1:19" ht="17" hidden="1" x14ac:dyDescent="0.3">
      <c r="A1092">
        <v>1116</v>
      </c>
      <c r="B1092" t="s">
        <v>392</v>
      </c>
      <c r="C1092" t="s">
        <v>5</v>
      </c>
      <c r="D1092" s="1">
        <v>42004</v>
      </c>
      <c r="E1092" s="3">
        <f t="shared" si="133"/>
        <v>2014</v>
      </c>
      <c r="F1092" s="3">
        <f t="shared" si="134"/>
        <v>12</v>
      </c>
      <c r="G1092" s="3">
        <f t="shared" si="135"/>
        <v>31</v>
      </c>
      <c r="H1092" s="2">
        <v>2485983000</v>
      </c>
      <c r="I1092" s="2">
        <v>1127233000</v>
      </c>
      <c r="J1092" s="2">
        <v>728582000</v>
      </c>
      <c r="K1092" s="2">
        <v>123297000</v>
      </c>
      <c r="L1092" s="2">
        <v>29185000</v>
      </c>
      <c r="M1092" t="s">
        <v>15</v>
      </c>
      <c r="N1092" t="s">
        <v>308</v>
      </c>
      <c r="O1092" s="6">
        <f t="shared" ref="O1092:O1155" si="136">SUM(J1092:L1092)</f>
        <v>881064000</v>
      </c>
      <c r="P1092" s="6">
        <f t="shared" ref="P1092:P1155" si="137">H1092-I1092</f>
        <v>1358750000</v>
      </c>
      <c r="Q1092" s="6">
        <f t="shared" ref="Q1092:Q1155" si="138">P1092-SUM(J1092:L1092)</f>
        <v>477686000</v>
      </c>
      <c r="R1092" s="9">
        <f t="shared" ref="R1092:R1155" si="139">1-(I1092/H1092)</f>
        <v>0.54656447771364491</v>
      </c>
      <c r="S1092" s="9">
        <f t="shared" ref="S1092:S1155" si="140">Q1092/H1092</f>
        <v>0.19215175646816571</v>
      </c>
    </row>
    <row r="1093" spans="1:19" ht="17" hidden="1" x14ac:dyDescent="0.3">
      <c r="A1093">
        <v>1117</v>
      </c>
      <c r="B1093" t="s">
        <v>392</v>
      </c>
      <c r="C1093" t="s">
        <v>6</v>
      </c>
      <c r="D1093" s="1">
        <v>42369</v>
      </c>
      <c r="E1093" s="3">
        <f t="shared" ref="E1093:E1156" si="141">YEAR(D1093)</f>
        <v>2015</v>
      </c>
      <c r="F1093" s="3">
        <f t="shared" ref="F1093:F1156" si="142">MONTH(D1093)</f>
        <v>12</v>
      </c>
      <c r="G1093" s="3">
        <f t="shared" ref="G1093:G1156" si="143">DAY(D1093)</f>
        <v>31</v>
      </c>
      <c r="H1093" s="2">
        <v>2395447000</v>
      </c>
      <c r="I1093" s="2">
        <v>1043454000</v>
      </c>
      <c r="J1093" s="2">
        <v>700810000</v>
      </c>
      <c r="K1093" s="2">
        <v>119076000</v>
      </c>
      <c r="L1093" s="2">
        <v>30951000</v>
      </c>
      <c r="M1093" t="s">
        <v>15</v>
      </c>
      <c r="N1093" t="s">
        <v>308</v>
      </c>
      <c r="O1093" s="6">
        <f t="shared" si="136"/>
        <v>850837000</v>
      </c>
      <c r="P1093" s="6">
        <f t="shared" si="137"/>
        <v>1351993000</v>
      </c>
      <c r="Q1093" s="6">
        <f t="shared" si="138"/>
        <v>501156000</v>
      </c>
      <c r="R1093" s="9">
        <f t="shared" si="139"/>
        <v>0.56440113264872904</v>
      </c>
      <c r="S1093" s="9">
        <f t="shared" si="140"/>
        <v>0.20921189239419616</v>
      </c>
    </row>
    <row r="1094" spans="1:19" ht="17" hidden="1" x14ac:dyDescent="0.3">
      <c r="A1094">
        <v>1118</v>
      </c>
      <c r="B1094" t="s">
        <v>392</v>
      </c>
      <c r="C1094" t="s">
        <v>7</v>
      </c>
      <c r="D1094" s="1">
        <v>42735</v>
      </c>
      <c r="E1094" s="3">
        <f t="shared" si="141"/>
        <v>2016</v>
      </c>
      <c r="F1094" s="3">
        <f t="shared" si="142"/>
        <v>12</v>
      </c>
      <c r="G1094" s="3">
        <f t="shared" si="143"/>
        <v>31</v>
      </c>
      <c r="H1094" s="2">
        <v>2508257000</v>
      </c>
      <c r="I1094" s="2">
        <v>1072670000</v>
      </c>
      <c r="J1094" s="2">
        <v>732622000</v>
      </c>
      <c r="K1094" s="2">
        <v>119968000</v>
      </c>
      <c r="L1094" s="2">
        <v>36052000</v>
      </c>
      <c r="M1094" t="s">
        <v>15</v>
      </c>
      <c r="N1094" t="s">
        <v>308</v>
      </c>
      <c r="O1094" s="6">
        <f t="shared" si="136"/>
        <v>888642000</v>
      </c>
      <c r="P1094" s="6">
        <f t="shared" si="137"/>
        <v>1435587000</v>
      </c>
      <c r="Q1094" s="6">
        <f t="shared" si="138"/>
        <v>546945000</v>
      </c>
      <c r="R1094" s="9">
        <f t="shared" si="139"/>
        <v>0.57234446071514999</v>
      </c>
      <c r="S1094" s="9">
        <f t="shared" si="140"/>
        <v>0.21805779870244557</v>
      </c>
    </row>
    <row r="1095" spans="1:19" ht="17" hidden="1" x14ac:dyDescent="0.3">
      <c r="A1095">
        <v>1119</v>
      </c>
      <c r="B1095" t="s">
        <v>393</v>
      </c>
      <c r="C1095" t="s">
        <v>2</v>
      </c>
      <c r="D1095" s="1">
        <v>41515</v>
      </c>
      <c r="E1095" s="3">
        <f t="shared" si="141"/>
        <v>2013</v>
      </c>
      <c r="F1095" s="3">
        <f t="shared" si="142"/>
        <v>8</v>
      </c>
      <c r="G1095" s="3">
        <f t="shared" si="143"/>
        <v>29</v>
      </c>
      <c r="H1095" s="2">
        <v>9073000000</v>
      </c>
      <c r="I1095" s="2">
        <v>7226000000</v>
      </c>
      <c r="J1095" s="2">
        <v>554000000</v>
      </c>
      <c r="K1095" s="2">
        <v>931000000</v>
      </c>
      <c r="L1095">
        <v>0</v>
      </c>
      <c r="M1095" t="s">
        <v>12</v>
      </c>
      <c r="N1095" t="s">
        <v>24</v>
      </c>
      <c r="O1095" s="6">
        <f t="shared" si="136"/>
        <v>1485000000</v>
      </c>
      <c r="P1095" s="6">
        <f t="shared" si="137"/>
        <v>1847000000</v>
      </c>
      <c r="Q1095" s="6">
        <f t="shared" si="138"/>
        <v>362000000</v>
      </c>
      <c r="R1095" s="9">
        <f t="shared" si="139"/>
        <v>0.20357103493882944</v>
      </c>
      <c r="S1095" s="9">
        <f t="shared" si="140"/>
        <v>3.9898600242477683E-2</v>
      </c>
    </row>
    <row r="1096" spans="1:19" ht="17" hidden="1" x14ac:dyDescent="0.3">
      <c r="A1096">
        <v>1120</v>
      </c>
      <c r="B1096" t="s">
        <v>393</v>
      </c>
      <c r="C1096" t="s">
        <v>5</v>
      </c>
      <c r="D1096" s="1">
        <v>41879</v>
      </c>
      <c r="E1096" s="3">
        <f t="shared" si="141"/>
        <v>2014</v>
      </c>
      <c r="F1096" s="3">
        <f t="shared" si="142"/>
        <v>8</v>
      </c>
      <c r="G1096" s="3">
        <f t="shared" si="143"/>
        <v>28</v>
      </c>
      <c r="H1096" s="2">
        <v>16358000000</v>
      </c>
      <c r="I1096" s="2">
        <v>10921000000</v>
      </c>
      <c r="J1096" s="2">
        <v>939000000</v>
      </c>
      <c r="K1096" s="2">
        <v>1371000000</v>
      </c>
      <c r="L1096">
        <v>0</v>
      </c>
      <c r="M1096" t="s">
        <v>12</v>
      </c>
      <c r="N1096" t="s">
        <v>24</v>
      </c>
      <c r="O1096" s="6">
        <f t="shared" si="136"/>
        <v>2310000000</v>
      </c>
      <c r="P1096" s="6">
        <f t="shared" si="137"/>
        <v>5437000000</v>
      </c>
      <c r="Q1096" s="6">
        <f t="shared" si="138"/>
        <v>3127000000</v>
      </c>
      <c r="R1096" s="9">
        <f t="shared" si="139"/>
        <v>0.33237559603863553</v>
      </c>
      <c r="S1096" s="9">
        <f t="shared" si="140"/>
        <v>0.19116028854383177</v>
      </c>
    </row>
    <row r="1097" spans="1:19" ht="17" hidden="1" x14ac:dyDescent="0.3">
      <c r="A1097">
        <v>1121</v>
      </c>
      <c r="B1097" t="s">
        <v>393</v>
      </c>
      <c r="C1097" t="s">
        <v>6</v>
      </c>
      <c r="D1097" s="1">
        <v>42250</v>
      </c>
      <c r="E1097" s="3">
        <f t="shared" si="141"/>
        <v>2015</v>
      </c>
      <c r="F1097" s="3">
        <f t="shared" si="142"/>
        <v>9</v>
      </c>
      <c r="G1097" s="3">
        <f t="shared" si="143"/>
        <v>3</v>
      </c>
      <c r="H1097" s="2">
        <v>16192000000</v>
      </c>
      <c r="I1097" s="2">
        <v>10977000000</v>
      </c>
      <c r="J1097" s="2">
        <v>674000000</v>
      </c>
      <c r="K1097" s="2">
        <v>1540000000</v>
      </c>
      <c r="L1097">
        <v>0</v>
      </c>
      <c r="M1097" t="s">
        <v>12</v>
      </c>
      <c r="N1097" t="s">
        <v>24</v>
      </c>
      <c r="O1097" s="6">
        <f t="shared" si="136"/>
        <v>2214000000</v>
      </c>
      <c r="P1097" s="6">
        <f t="shared" si="137"/>
        <v>5215000000</v>
      </c>
      <c r="Q1097" s="6">
        <f t="shared" si="138"/>
        <v>3001000000</v>
      </c>
      <c r="R1097" s="9">
        <f t="shared" si="139"/>
        <v>0.32207262845849804</v>
      </c>
      <c r="S1097" s="9">
        <f t="shared" si="140"/>
        <v>0.18533843873517786</v>
      </c>
    </row>
    <row r="1098" spans="1:19" ht="17" hidden="1" x14ac:dyDescent="0.3">
      <c r="A1098">
        <v>1122</v>
      </c>
      <c r="B1098" t="s">
        <v>393</v>
      </c>
      <c r="C1098" t="s">
        <v>7</v>
      </c>
      <c r="D1098" s="1">
        <v>42614</v>
      </c>
      <c r="E1098" s="3">
        <f t="shared" si="141"/>
        <v>2016</v>
      </c>
      <c r="F1098" s="3">
        <f t="shared" si="142"/>
        <v>9</v>
      </c>
      <c r="G1098" s="3">
        <f t="shared" si="143"/>
        <v>1</v>
      </c>
      <c r="H1098" s="2">
        <v>12399000000</v>
      </c>
      <c r="I1098" s="2">
        <v>9894000000</v>
      </c>
      <c r="J1098" s="2">
        <v>653000000</v>
      </c>
      <c r="K1098" s="2">
        <v>1617000000</v>
      </c>
      <c r="L1098">
        <v>0</v>
      </c>
      <c r="M1098" t="s">
        <v>12</v>
      </c>
      <c r="N1098" t="s">
        <v>24</v>
      </c>
      <c r="O1098" s="6">
        <f t="shared" si="136"/>
        <v>2270000000</v>
      </c>
      <c r="P1098" s="6">
        <f t="shared" si="137"/>
        <v>2505000000</v>
      </c>
      <c r="Q1098" s="6">
        <f t="shared" si="138"/>
        <v>235000000</v>
      </c>
      <c r="R1098" s="9">
        <f t="shared" si="139"/>
        <v>0.20203242196951365</v>
      </c>
      <c r="S1098" s="9">
        <f t="shared" si="140"/>
        <v>1.8953141382369545E-2</v>
      </c>
    </row>
    <row r="1099" spans="1:19" ht="17" hidden="1" x14ac:dyDescent="0.3">
      <c r="A1099">
        <v>1123</v>
      </c>
      <c r="B1099" t="s">
        <v>394</v>
      </c>
      <c r="C1099" t="s">
        <v>2</v>
      </c>
      <c r="D1099" s="1">
        <v>41274</v>
      </c>
      <c r="E1099" s="3">
        <f t="shared" si="141"/>
        <v>2012</v>
      </c>
      <c r="F1099" s="3">
        <f t="shared" si="142"/>
        <v>12</v>
      </c>
      <c r="G1099" s="3">
        <f t="shared" si="143"/>
        <v>31</v>
      </c>
      <c r="H1099" s="2">
        <v>4608563000</v>
      </c>
      <c r="I1099" s="2">
        <v>1079136000</v>
      </c>
      <c r="J1099" s="2">
        <v>285144000</v>
      </c>
      <c r="K1099">
        <v>0</v>
      </c>
      <c r="L1099" s="2">
        <v>1291456000</v>
      </c>
      <c r="M1099" t="s">
        <v>73</v>
      </c>
      <c r="N1099" t="s">
        <v>134</v>
      </c>
      <c r="O1099" s="6">
        <f t="shared" si="136"/>
        <v>1576600000</v>
      </c>
      <c r="P1099" s="6">
        <f t="shared" si="137"/>
        <v>3529427000</v>
      </c>
      <c r="Q1099" s="6">
        <f t="shared" si="138"/>
        <v>1952827000</v>
      </c>
      <c r="R1099" s="9">
        <f t="shared" si="139"/>
        <v>0.76584110925683335</v>
      </c>
      <c r="S1099" s="9">
        <f t="shared" si="140"/>
        <v>0.42373880968970157</v>
      </c>
    </row>
    <row r="1100" spans="1:19" ht="17" hidden="1" x14ac:dyDescent="0.3">
      <c r="A1100">
        <v>1124</v>
      </c>
      <c r="B1100" t="s">
        <v>394</v>
      </c>
      <c r="C1100" t="s">
        <v>5</v>
      </c>
      <c r="D1100" s="1">
        <v>41639</v>
      </c>
      <c r="E1100" s="3">
        <f t="shared" si="141"/>
        <v>2013</v>
      </c>
      <c r="F1100" s="3">
        <f t="shared" si="142"/>
        <v>12</v>
      </c>
      <c r="G1100" s="3">
        <f t="shared" si="143"/>
        <v>31</v>
      </c>
      <c r="H1100" s="2">
        <v>5312686000</v>
      </c>
      <c r="I1100" s="2">
        <v>1252812000</v>
      </c>
      <c r="J1100" s="2">
        <v>466498000</v>
      </c>
      <c r="K1100">
        <v>0</v>
      </c>
      <c r="L1100" s="2">
        <v>1602390000</v>
      </c>
      <c r="M1100" t="s">
        <v>73</v>
      </c>
      <c r="N1100" t="s">
        <v>134</v>
      </c>
      <c r="O1100" s="6">
        <f t="shared" si="136"/>
        <v>2068888000</v>
      </c>
      <c r="P1100" s="6">
        <f t="shared" si="137"/>
        <v>4059874000</v>
      </c>
      <c r="Q1100" s="6">
        <f t="shared" si="138"/>
        <v>1990986000</v>
      </c>
      <c r="R1100" s="9">
        <f t="shared" si="139"/>
        <v>0.76418482101144314</v>
      </c>
      <c r="S1100" s="9">
        <f t="shared" si="140"/>
        <v>0.37476071426016894</v>
      </c>
    </row>
    <row r="1101" spans="1:19" ht="17" hidden="1" x14ac:dyDescent="0.3">
      <c r="A1101">
        <v>1125</v>
      </c>
      <c r="B1101" t="s">
        <v>394</v>
      </c>
      <c r="C1101" t="s">
        <v>6</v>
      </c>
      <c r="D1101" s="1">
        <v>42004</v>
      </c>
      <c r="E1101" s="3">
        <f t="shared" si="141"/>
        <v>2014</v>
      </c>
      <c r="F1101" s="3">
        <f t="shared" si="142"/>
        <v>12</v>
      </c>
      <c r="G1101" s="3">
        <f t="shared" si="143"/>
        <v>31</v>
      </c>
      <c r="H1101" s="2">
        <v>5288933000</v>
      </c>
      <c r="I1101" s="2">
        <v>1089888000</v>
      </c>
      <c r="J1101" s="2">
        <v>471219000</v>
      </c>
      <c r="K1101">
        <v>0</v>
      </c>
      <c r="L1101" s="2">
        <v>1957025000</v>
      </c>
      <c r="M1101" t="s">
        <v>73</v>
      </c>
      <c r="N1101" t="s">
        <v>134</v>
      </c>
      <c r="O1101" s="6">
        <f t="shared" si="136"/>
        <v>2428244000</v>
      </c>
      <c r="P1101" s="6">
        <f t="shared" si="137"/>
        <v>4199045000</v>
      </c>
      <c r="Q1101" s="6">
        <f t="shared" si="138"/>
        <v>1770801000</v>
      </c>
      <c r="R1101" s="9">
        <f t="shared" si="139"/>
        <v>0.79393045818504415</v>
      </c>
      <c r="S1101" s="9">
        <f t="shared" si="140"/>
        <v>0.33481252267706929</v>
      </c>
    </row>
    <row r="1102" spans="1:19" ht="17" hidden="1" x14ac:dyDescent="0.3">
      <c r="A1102">
        <v>1126</v>
      </c>
      <c r="B1102" t="s">
        <v>394</v>
      </c>
      <c r="C1102" t="s">
        <v>7</v>
      </c>
      <c r="D1102" s="1">
        <v>42369</v>
      </c>
      <c r="E1102" s="3">
        <f t="shared" si="141"/>
        <v>2015</v>
      </c>
      <c r="F1102" s="3">
        <f t="shared" si="142"/>
        <v>12</v>
      </c>
      <c r="G1102" s="3">
        <f t="shared" si="143"/>
        <v>31</v>
      </c>
      <c r="H1102" s="2">
        <v>2787116000</v>
      </c>
      <c r="I1102" s="2">
        <v>832306000</v>
      </c>
      <c r="J1102" s="2">
        <v>372457000</v>
      </c>
      <c r="K1102">
        <v>0</v>
      </c>
      <c r="L1102" s="2">
        <v>1668489000</v>
      </c>
      <c r="M1102" t="s">
        <v>73</v>
      </c>
      <c r="N1102" t="s">
        <v>134</v>
      </c>
      <c r="O1102" s="6">
        <f t="shared" si="136"/>
        <v>2040946000</v>
      </c>
      <c r="P1102" s="6">
        <f t="shared" si="137"/>
        <v>1954810000</v>
      </c>
      <c r="Q1102" s="6">
        <f t="shared" si="138"/>
        <v>-86136000</v>
      </c>
      <c r="R1102" s="9">
        <f t="shared" si="139"/>
        <v>0.70137374978292977</v>
      </c>
      <c r="S1102" s="9">
        <f t="shared" si="140"/>
        <v>-3.0905064590063709E-2</v>
      </c>
    </row>
    <row r="1103" spans="1:19" ht="17" hidden="1" x14ac:dyDescent="0.3">
      <c r="A1103">
        <v>1127</v>
      </c>
      <c r="B1103" t="s">
        <v>395</v>
      </c>
      <c r="C1103" t="s">
        <v>2</v>
      </c>
      <c r="D1103" s="1">
        <v>42004</v>
      </c>
      <c r="E1103" s="3">
        <f t="shared" si="141"/>
        <v>2014</v>
      </c>
      <c r="F1103" s="3">
        <f t="shared" si="142"/>
        <v>12</v>
      </c>
      <c r="G1103" s="3">
        <f t="shared" si="143"/>
        <v>31</v>
      </c>
      <c r="H1103" s="2">
        <v>7719600000</v>
      </c>
      <c r="I1103" s="2">
        <v>4191600000</v>
      </c>
      <c r="J1103" s="2">
        <v>1545700000</v>
      </c>
      <c r="K1103" s="2">
        <v>581800000</v>
      </c>
      <c r="L1103">
        <v>0</v>
      </c>
      <c r="M1103" t="s">
        <v>15</v>
      </c>
      <c r="N1103" t="s">
        <v>16</v>
      </c>
      <c r="O1103" s="6">
        <f t="shared" si="136"/>
        <v>2127500000</v>
      </c>
      <c r="P1103" s="6">
        <f t="shared" si="137"/>
        <v>3528000000</v>
      </c>
      <c r="Q1103" s="6">
        <f t="shared" si="138"/>
        <v>1400500000</v>
      </c>
      <c r="R1103" s="9">
        <f t="shared" si="139"/>
        <v>0.45701849836779107</v>
      </c>
      <c r="S1103" s="9">
        <f t="shared" si="140"/>
        <v>0.18142131716669258</v>
      </c>
    </row>
    <row r="1104" spans="1:19" ht="17" hidden="1" x14ac:dyDescent="0.3">
      <c r="A1104">
        <v>1128</v>
      </c>
      <c r="B1104" t="s">
        <v>395</v>
      </c>
      <c r="C1104" t="s">
        <v>5</v>
      </c>
      <c r="D1104" s="1">
        <v>42369</v>
      </c>
      <c r="E1104" s="3">
        <f t="shared" si="141"/>
        <v>2015</v>
      </c>
      <c r="F1104" s="3">
        <f t="shared" si="142"/>
        <v>12</v>
      </c>
      <c r="G1104" s="3">
        <f t="shared" si="143"/>
        <v>31</v>
      </c>
      <c r="H1104" s="2">
        <v>9429300000</v>
      </c>
      <c r="I1104" s="2">
        <v>5213200000</v>
      </c>
      <c r="J1104" s="2">
        <v>2180700000</v>
      </c>
      <c r="K1104" s="2">
        <v>671900000</v>
      </c>
      <c r="L1104">
        <v>0</v>
      </c>
      <c r="M1104" t="s">
        <v>15</v>
      </c>
      <c r="N1104" t="s">
        <v>16</v>
      </c>
      <c r="O1104" s="6">
        <f t="shared" si="136"/>
        <v>2852600000</v>
      </c>
      <c r="P1104" s="6">
        <f t="shared" si="137"/>
        <v>4216100000</v>
      </c>
      <c r="Q1104" s="6">
        <f t="shared" si="138"/>
        <v>1363500000</v>
      </c>
      <c r="R1104" s="9">
        <f t="shared" si="139"/>
        <v>0.44712757044531404</v>
      </c>
      <c r="S1104" s="9">
        <f t="shared" si="140"/>
        <v>0.14460246253698578</v>
      </c>
    </row>
    <row r="1105" spans="1:19" ht="17" hidden="1" x14ac:dyDescent="0.3">
      <c r="A1105">
        <v>1132</v>
      </c>
      <c r="B1105" t="s">
        <v>396</v>
      </c>
      <c r="C1105" t="s">
        <v>2</v>
      </c>
      <c r="D1105" s="1">
        <v>41639</v>
      </c>
      <c r="E1105" s="3">
        <f t="shared" si="141"/>
        <v>2013</v>
      </c>
      <c r="F1105" s="3">
        <f t="shared" si="142"/>
        <v>12</v>
      </c>
      <c r="G1105" s="3">
        <f t="shared" si="143"/>
        <v>31</v>
      </c>
      <c r="H1105" s="2">
        <v>5015000000</v>
      </c>
      <c r="I1105" s="2">
        <v>844000000</v>
      </c>
      <c r="J1105" s="2">
        <v>446000000</v>
      </c>
      <c r="K1105">
        <v>0</v>
      </c>
      <c r="L1105" s="2">
        <v>1568000000</v>
      </c>
      <c r="M1105" t="s">
        <v>73</v>
      </c>
      <c r="N1105" t="s">
        <v>74</v>
      </c>
      <c r="O1105" s="6">
        <f t="shared" si="136"/>
        <v>2014000000</v>
      </c>
      <c r="P1105" s="6">
        <f t="shared" si="137"/>
        <v>4171000000</v>
      </c>
      <c r="Q1105" s="6">
        <f t="shared" si="138"/>
        <v>2157000000</v>
      </c>
      <c r="R1105" s="9">
        <f t="shared" si="139"/>
        <v>0.83170488534396814</v>
      </c>
      <c r="S1105" s="9">
        <f t="shared" si="140"/>
        <v>0.43010967098703889</v>
      </c>
    </row>
    <row r="1106" spans="1:19" ht="17" hidden="1" x14ac:dyDescent="0.3">
      <c r="A1106">
        <v>1133</v>
      </c>
      <c r="B1106" t="s">
        <v>396</v>
      </c>
      <c r="C1106" t="s">
        <v>5</v>
      </c>
      <c r="D1106" s="1">
        <v>42004</v>
      </c>
      <c r="E1106" s="3">
        <f t="shared" si="141"/>
        <v>2014</v>
      </c>
      <c r="F1106" s="3">
        <f t="shared" si="142"/>
        <v>12</v>
      </c>
      <c r="G1106" s="3">
        <f t="shared" si="143"/>
        <v>31</v>
      </c>
      <c r="H1106" s="2">
        <v>5115000000</v>
      </c>
      <c r="I1106" s="2">
        <v>945000000</v>
      </c>
      <c r="J1106" s="2">
        <v>495000000</v>
      </c>
      <c r="K1106">
        <v>0</v>
      </c>
      <c r="L1106" s="2">
        <v>1759000000</v>
      </c>
      <c r="M1106" t="s">
        <v>73</v>
      </c>
      <c r="N1106" t="s">
        <v>74</v>
      </c>
      <c r="O1106" s="6">
        <f t="shared" si="136"/>
        <v>2254000000</v>
      </c>
      <c r="P1106" s="6">
        <f t="shared" si="137"/>
        <v>4170000000</v>
      </c>
      <c r="Q1106" s="6">
        <f t="shared" si="138"/>
        <v>1916000000</v>
      </c>
      <c r="R1106" s="9">
        <f t="shared" si="139"/>
        <v>0.81524926686217003</v>
      </c>
      <c r="S1106" s="9">
        <f t="shared" si="140"/>
        <v>0.37458455522971651</v>
      </c>
    </row>
    <row r="1107" spans="1:19" ht="17" hidden="1" x14ac:dyDescent="0.3">
      <c r="A1107">
        <v>1134</v>
      </c>
      <c r="B1107" t="s">
        <v>396</v>
      </c>
      <c r="C1107" t="s">
        <v>6</v>
      </c>
      <c r="D1107" s="1">
        <v>42369</v>
      </c>
      <c r="E1107" s="3">
        <f t="shared" si="141"/>
        <v>2015</v>
      </c>
      <c r="F1107" s="3">
        <f t="shared" si="142"/>
        <v>12</v>
      </c>
      <c r="G1107" s="3">
        <f t="shared" si="143"/>
        <v>31</v>
      </c>
      <c r="H1107" s="2">
        <v>3183000000</v>
      </c>
      <c r="I1107" s="2">
        <v>979000000</v>
      </c>
      <c r="J1107" s="2">
        <v>745000000</v>
      </c>
      <c r="K1107">
        <v>0</v>
      </c>
      <c r="L1107" s="2">
        <v>2131000000</v>
      </c>
      <c r="M1107" t="s">
        <v>73</v>
      </c>
      <c r="N1107" t="s">
        <v>74</v>
      </c>
      <c r="O1107" s="6">
        <f t="shared" si="136"/>
        <v>2876000000</v>
      </c>
      <c r="P1107" s="6">
        <f t="shared" si="137"/>
        <v>2204000000</v>
      </c>
      <c r="Q1107" s="6">
        <f t="shared" si="138"/>
        <v>-672000000</v>
      </c>
      <c r="R1107" s="9">
        <f t="shared" si="139"/>
        <v>0.69242852654728249</v>
      </c>
      <c r="S1107" s="9">
        <f t="shared" si="140"/>
        <v>-0.21112158341187559</v>
      </c>
    </row>
    <row r="1108" spans="1:19" ht="17" hidden="1" x14ac:dyDescent="0.3">
      <c r="A1108">
        <v>1135</v>
      </c>
      <c r="B1108" t="s">
        <v>396</v>
      </c>
      <c r="C1108" t="s">
        <v>7</v>
      </c>
      <c r="D1108" s="1">
        <v>42735</v>
      </c>
      <c r="E1108" s="3">
        <f t="shared" si="141"/>
        <v>2016</v>
      </c>
      <c r="F1108" s="3">
        <f t="shared" si="142"/>
        <v>12</v>
      </c>
      <c r="G1108" s="3">
        <f t="shared" si="143"/>
        <v>31</v>
      </c>
      <c r="H1108" s="2">
        <v>3491000000</v>
      </c>
      <c r="I1108" s="2">
        <v>1083000000</v>
      </c>
      <c r="J1108" s="2">
        <v>233000000</v>
      </c>
      <c r="K1108">
        <v>0</v>
      </c>
      <c r="L1108" s="2">
        <v>2454000000</v>
      </c>
      <c r="M1108" t="s">
        <v>73</v>
      </c>
      <c r="N1108" t="s">
        <v>74</v>
      </c>
      <c r="O1108" s="6">
        <f t="shared" si="136"/>
        <v>2687000000</v>
      </c>
      <c r="P1108" s="6">
        <f t="shared" si="137"/>
        <v>2408000000</v>
      </c>
      <c r="Q1108" s="6">
        <f t="shared" si="138"/>
        <v>-279000000</v>
      </c>
      <c r="R1108" s="9">
        <f t="shared" si="139"/>
        <v>0.68977370380979663</v>
      </c>
      <c r="S1108" s="9">
        <f t="shared" si="140"/>
        <v>-7.9919793755370949E-2</v>
      </c>
    </row>
    <row r="1109" spans="1:19" ht="17" hidden="1" x14ac:dyDescent="0.3">
      <c r="A1109">
        <v>1136</v>
      </c>
      <c r="B1109" t="s">
        <v>397</v>
      </c>
      <c r="C1109" t="s">
        <v>2</v>
      </c>
      <c r="D1109" s="1">
        <v>41274</v>
      </c>
      <c r="E1109" s="3">
        <f t="shared" si="141"/>
        <v>2012</v>
      </c>
      <c r="F1109" s="3">
        <f t="shared" si="142"/>
        <v>12</v>
      </c>
      <c r="G1109" s="3">
        <f t="shared" si="143"/>
        <v>31</v>
      </c>
      <c r="H1109" s="2">
        <v>3023000000</v>
      </c>
      <c r="I1109" s="2">
        <v>1446000000</v>
      </c>
      <c r="J1109" s="2">
        <v>832000000</v>
      </c>
      <c r="K1109">
        <v>0</v>
      </c>
      <c r="L1109" s="2">
        <v>104000000</v>
      </c>
      <c r="M1109" t="s">
        <v>37</v>
      </c>
      <c r="N1109" t="s">
        <v>369</v>
      </c>
      <c r="O1109" s="6">
        <f t="shared" si="136"/>
        <v>936000000</v>
      </c>
      <c r="P1109" s="6">
        <f t="shared" si="137"/>
        <v>1577000000</v>
      </c>
      <c r="Q1109" s="6">
        <f t="shared" si="138"/>
        <v>641000000</v>
      </c>
      <c r="R1109" s="9">
        <f t="shared" si="139"/>
        <v>0.52166721799536886</v>
      </c>
      <c r="S1109" s="9">
        <f t="shared" si="140"/>
        <v>0.2120410188554416</v>
      </c>
    </row>
    <row r="1110" spans="1:19" ht="17" hidden="1" x14ac:dyDescent="0.3">
      <c r="A1110">
        <v>1137</v>
      </c>
      <c r="B1110" t="s">
        <v>397</v>
      </c>
      <c r="C1110" t="s">
        <v>5</v>
      </c>
      <c r="D1110" s="1">
        <v>41639</v>
      </c>
      <c r="E1110" s="3">
        <f t="shared" si="141"/>
        <v>2013</v>
      </c>
      <c r="F1110" s="3">
        <f t="shared" si="142"/>
        <v>12</v>
      </c>
      <c r="G1110" s="3">
        <f t="shared" si="143"/>
        <v>31</v>
      </c>
      <c r="H1110" s="2">
        <v>3100000000</v>
      </c>
      <c r="I1110" s="2">
        <v>1316000000</v>
      </c>
      <c r="J1110" s="2">
        <v>1054000000</v>
      </c>
      <c r="K1110">
        <v>0</v>
      </c>
      <c r="L1110" s="2">
        <v>122000000</v>
      </c>
      <c r="M1110" t="s">
        <v>37</v>
      </c>
      <c r="N1110" t="s">
        <v>369</v>
      </c>
      <c r="O1110" s="6">
        <f t="shared" si="136"/>
        <v>1176000000</v>
      </c>
      <c r="P1110" s="6">
        <f t="shared" si="137"/>
        <v>1784000000</v>
      </c>
      <c r="Q1110" s="6">
        <f t="shared" si="138"/>
        <v>608000000</v>
      </c>
      <c r="R1110" s="9">
        <f t="shared" si="139"/>
        <v>0.5754838709677419</v>
      </c>
      <c r="S1110" s="9">
        <f t="shared" si="140"/>
        <v>0.19612903225806452</v>
      </c>
    </row>
    <row r="1111" spans="1:19" ht="17" hidden="1" x14ac:dyDescent="0.3">
      <c r="A1111">
        <v>1138</v>
      </c>
      <c r="B1111" t="s">
        <v>397</v>
      </c>
      <c r="C1111" t="s">
        <v>6</v>
      </c>
      <c r="D1111" s="1">
        <v>42004</v>
      </c>
      <c r="E1111" s="3">
        <f t="shared" si="141"/>
        <v>2014</v>
      </c>
      <c r="F1111" s="3">
        <f t="shared" si="142"/>
        <v>12</v>
      </c>
      <c r="G1111" s="3">
        <f t="shared" si="143"/>
        <v>31</v>
      </c>
      <c r="H1111" s="2">
        <v>3383000000</v>
      </c>
      <c r="I1111" s="2">
        <v>1433000000</v>
      </c>
      <c r="J1111" s="2">
        <v>1095000000</v>
      </c>
      <c r="K1111">
        <v>0</v>
      </c>
      <c r="L1111" s="2">
        <v>137000000</v>
      </c>
      <c r="M1111" t="s">
        <v>37</v>
      </c>
      <c r="N1111" t="s">
        <v>369</v>
      </c>
      <c r="O1111" s="6">
        <f t="shared" si="136"/>
        <v>1232000000</v>
      </c>
      <c r="P1111" s="6">
        <f t="shared" si="137"/>
        <v>1950000000</v>
      </c>
      <c r="Q1111" s="6">
        <f t="shared" si="138"/>
        <v>718000000</v>
      </c>
      <c r="R1111" s="9">
        <f t="shared" si="139"/>
        <v>0.57641146911025709</v>
      </c>
      <c r="S1111" s="9">
        <f t="shared" si="140"/>
        <v>0.21223765888264853</v>
      </c>
    </row>
    <row r="1112" spans="1:19" ht="17" hidden="1" x14ac:dyDescent="0.3">
      <c r="A1112">
        <v>1139</v>
      </c>
      <c r="B1112" t="s">
        <v>397</v>
      </c>
      <c r="C1112" t="s">
        <v>7</v>
      </c>
      <c r="D1112" s="1">
        <v>42369</v>
      </c>
      <c r="E1112" s="3">
        <f t="shared" si="141"/>
        <v>2015</v>
      </c>
      <c r="F1112" s="3">
        <f t="shared" si="142"/>
        <v>12</v>
      </c>
      <c r="G1112" s="3">
        <f t="shared" si="143"/>
        <v>31</v>
      </c>
      <c r="H1112" s="2">
        <v>3292000000</v>
      </c>
      <c r="I1112" s="2">
        <v>1313000000</v>
      </c>
      <c r="J1112" s="2">
        <v>1050000000</v>
      </c>
      <c r="K1112">
        <v>0</v>
      </c>
      <c r="L1112" s="2">
        <v>138000000</v>
      </c>
      <c r="M1112" t="s">
        <v>37</v>
      </c>
      <c r="N1112" t="s">
        <v>369</v>
      </c>
      <c r="O1112" s="6">
        <f t="shared" si="136"/>
        <v>1188000000</v>
      </c>
      <c r="P1112" s="6">
        <f t="shared" si="137"/>
        <v>1979000000</v>
      </c>
      <c r="Q1112" s="6">
        <f t="shared" si="138"/>
        <v>791000000</v>
      </c>
      <c r="R1112" s="9">
        <f t="shared" si="139"/>
        <v>0.6011543134872418</v>
      </c>
      <c r="S1112" s="9">
        <f t="shared" si="140"/>
        <v>0.24027946537059539</v>
      </c>
    </row>
    <row r="1113" spans="1:19" ht="17" hidden="1" x14ac:dyDescent="0.3">
      <c r="A1113">
        <v>1140</v>
      </c>
      <c r="B1113" t="s">
        <v>398</v>
      </c>
      <c r="C1113" t="s">
        <v>2</v>
      </c>
      <c r="D1113" s="1">
        <v>41274</v>
      </c>
      <c r="E1113" s="3">
        <f t="shared" si="141"/>
        <v>2012</v>
      </c>
      <c r="F1113" s="3">
        <f t="shared" si="142"/>
        <v>12</v>
      </c>
      <c r="G1113" s="3">
        <f t="shared" si="143"/>
        <v>31</v>
      </c>
      <c r="H1113" s="2">
        <v>14256000000</v>
      </c>
      <c r="I1113" s="2">
        <v>8276000000</v>
      </c>
      <c r="J1113" s="2">
        <v>1186000000</v>
      </c>
      <c r="K1113">
        <v>0</v>
      </c>
      <c r="L1113" s="2">
        <v>1518000000</v>
      </c>
      <c r="M1113" t="s">
        <v>32</v>
      </c>
      <c r="N1113" t="s">
        <v>33</v>
      </c>
      <c r="O1113" s="6">
        <f t="shared" si="136"/>
        <v>2704000000</v>
      </c>
      <c r="P1113" s="6">
        <f t="shared" si="137"/>
        <v>5980000000</v>
      </c>
      <c r="Q1113" s="6">
        <f t="shared" si="138"/>
        <v>3276000000</v>
      </c>
      <c r="R1113" s="9">
        <f t="shared" si="139"/>
        <v>0.41947250280583614</v>
      </c>
      <c r="S1113" s="9">
        <f t="shared" si="140"/>
        <v>0.22979797979797981</v>
      </c>
    </row>
    <row r="1114" spans="1:19" ht="17" hidden="1" x14ac:dyDescent="0.3">
      <c r="A1114">
        <v>1141</v>
      </c>
      <c r="B1114" t="s">
        <v>398</v>
      </c>
      <c r="C1114" t="s">
        <v>5</v>
      </c>
      <c r="D1114" s="1">
        <v>41639</v>
      </c>
      <c r="E1114" s="3">
        <f t="shared" si="141"/>
        <v>2013</v>
      </c>
      <c r="F1114" s="3">
        <f t="shared" si="142"/>
        <v>12</v>
      </c>
      <c r="G1114" s="3">
        <f t="shared" si="143"/>
        <v>31</v>
      </c>
      <c r="H1114" s="2">
        <v>15136000000</v>
      </c>
      <c r="I1114" s="2">
        <v>8152000000</v>
      </c>
      <c r="J1114" s="2">
        <v>1280000000</v>
      </c>
      <c r="K1114">
        <v>0</v>
      </c>
      <c r="L1114" s="2">
        <v>2163000000</v>
      </c>
      <c r="M1114" t="s">
        <v>32</v>
      </c>
      <c r="N1114" t="s">
        <v>33</v>
      </c>
      <c r="O1114" s="6">
        <f t="shared" si="136"/>
        <v>3443000000</v>
      </c>
      <c r="P1114" s="6">
        <f t="shared" si="137"/>
        <v>6984000000</v>
      </c>
      <c r="Q1114" s="6">
        <f t="shared" si="138"/>
        <v>3541000000</v>
      </c>
      <c r="R1114" s="9">
        <f t="shared" si="139"/>
        <v>0.46141649048625788</v>
      </c>
      <c r="S1114" s="9">
        <f t="shared" si="140"/>
        <v>0.23394556025369978</v>
      </c>
    </row>
    <row r="1115" spans="1:19" ht="17" hidden="1" x14ac:dyDescent="0.3">
      <c r="A1115">
        <v>1142</v>
      </c>
      <c r="B1115" t="s">
        <v>398</v>
      </c>
      <c r="C1115" t="s">
        <v>6</v>
      </c>
      <c r="D1115" s="1">
        <v>42004</v>
      </c>
      <c r="E1115" s="3">
        <f t="shared" si="141"/>
        <v>2014</v>
      </c>
      <c r="F1115" s="3">
        <f t="shared" si="142"/>
        <v>12</v>
      </c>
      <c r="G1115" s="3">
        <f t="shared" si="143"/>
        <v>31</v>
      </c>
      <c r="H1115" s="2">
        <v>17021000000</v>
      </c>
      <c r="I1115" s="2">
        <v>8751000000</v>
      </c>
      <c r="J1115" s="2">
        <v>1324000000</v>
      </c>
      <c r="K1115">
        <v>0</v>
      </c>
      <c r="L1115" s="2">
        <v>2551000000</v>
      </c>
      <c r="M1115" t="s">
        <v>32</v>
      </c>
      <c r="N1115" t="s">
        <v>33</v>
      </c>
      <c r="O1115" s="6">
        <f t="shared" si="136"/>
        <v>3875000000</v>
      </c>
      <c r="P1115" s="6">
        <f t="shared" si="137"/>
        <v>8270000000</v>
      </c>
      <c r="Q1115" s="6">
        <f t="shared" si="138"/>
        <v>4395000000</v>
      </c>
      <c r="R1115" s="9">
        <f t="shared" si="139"/>
        <v>0.48587039539392518</v>
      </c>
      <c r="S1115" s="9">
        <f t="shared" si="140"/>
        <v>0.25821044591974618</v>
      </c>
    </row>
    <row r="1116" spans="1:19" ht="17" hidden="1" x14ac:dyDescent="0.3">
      <c r="A1116">
        <v>1143</v>
      </c>
      <c r="B1116" t="s">
        <v>398</v>
      </c>
      <c r="C1116" t="s">
        <v>7</v>
      </c>
      <c r="D1116" s="1">
        <v>42369</v>
      </c>
      <c r="E1116" s="3">
        <f t="shared" si="141"/>
        <v>2015</v>
      </c>
      <c r="F1116" s="3">
        <f t="shared" si="142"/>
        <v>12</v>
      </c>
      <c r="G1116" s="3">
        <f t="shared" si="143"/>
        <v>31</v>
      </c>
      <c r="H1116" s="2">
        <v>17486000000</v>
      </c>
      <c r="I1116" s="2">
        <v>8596000000</v>
      </c>
      <c r="J1116" s="2">
        <v>1399000000</v>
      </c>
      <c r="K1116">
        <v>0</v>
      </c>
      <c r="L1116" s="2">
        <v>2831000000</v>
      </c>
      <c r="M1116" t="s">
        <v>32</v>
      </c>
      <c r="N1116" t="s">
        <v>33</v>
      </c>
      <c r="O1116" s="6">
        <f t="shared" si="136"/>
        <v>4230000000</v>
      </c>
      <c r="P1116" s="6">
        <f t="shared" si="137"/>
        <v>8890000000</v>
      </c>
      <c r="Q1116" s="6">
        <f t="shared" si="138"/>
        <v>4660000000</v>
      </c>
      <c r="R1116" s="9">
        <f t="shared" si="139"/>
        <v>0.50840672538030418</v>
      </c>
      <c r="S1116" s="9">
        <f t="shared" si="140"/>
        <v>0.26649891341644744</v>
      </c>
    </row>
    <row r="1117" spans="1:19" ht="17" hidden="1" x14ac:dyDescent="0.3">
      <c r="A1117">
        <v>1144</v>
      </c>
      <c r="B1117" t="s">
        <v>399</v>
      </c>
      <c r="C1117" t="s">
        <v>2</v>
      </c>
      <c r="D1117" s="1">
        <v>41274</v>
      </c>
      <c r="E1117" s="3">
        <f t="shared" si="141"/>
        <v>2012</v>
      </c>
      <c r="F1117" s="3">
        <f t="shared" si="142"/>
        <v>12</v>
      </c>
      <c r="G1117" s="3">
        <f t="shared" si="143"/>
        <v>31</v>
      </c>
      <c r="H1117" s="2">
        <v>9964000000</v>
      </c>
      <c r="I1117" s="2">
        <v>4334000000</v>
      </c>
      <c r="J1117" s="2">
        <v>757000000</v>
      </c>
      <c r="K1117" s="2">
        <v>704000000</v>
      </c>
      <c r="L1117" s="2">
        <v>1032000000</v>
      </c>
      <c r="M1117" t="s">
        <v>49</v>
      </c>
      <c r="N1117" t="s">
        <v>400</v>
      </c>
      <c r="O1117" s="6">
        <f t="shared" si="136"/>
        <v>2493000000</v>
      </c>
      <c r="P1117" s="6">
        <f t="shared" si="137"/>
        <v>5630000000</v>
      </c>
      <c r="Q1117" s="6">
        <f t="shared" si="138"/>
        <v>3137000000</v>
      </c>
      <c r="R1117" s="9">
        <f t="shared" si="139"/>
        <v>0.56503412284223198</v>
      </c>
      <c r="S1117" s="9">
        <f t="shared" si="140"/>
        <v>0.31483340024086715</v>
      </c>
    </row>
    <row r="1118" spans="1:19" ht="17" hidden="1" x14ac:dyDescent="0.3">
      <c r="A1118">
        <v>1145</v>
      </c>
      <c r="B1118" t="s">
        <v>399</v>
      </c>
      <c r="C1118" t="s">
        <v>5</v>
      </c>
      <c r="D1118" s="1">
        <v>41639</v>
      </c>
      <c r="E1118" s="3">
        <f t="shared" si="141"/>
        <v>2013</v>
      </c>
      <c r="F1118" s="3">
        <f t="shared" si="142"/>
        <v>12</v>
      </c>
      <c r="G1118" s="3">
        <f t="shared" si="143"/>
        <v>31</v>
      </c>
      <c r="H1118" s="2">
        <v>8414000000</v>
      </c>
      <c r="I1118" s="2">
        <v>5299000000</v>
      </c>
      <c r="J1118" s="2">
        <v>584000000</v>
      </c>
      <c r="K1118" s="2">
        <v>469000000</v>
      </c>
      <c r="L1118" s="2">
        <v>1362000000</v>
      </c>
      <c r="M1118" t="s">
        <v>49</v>
      </c>
      <c r="N1118" t="s">
        <v>400</v>
      </c>
      <c r="O1118" s="6">
        <f t="shared" si="136"/>
        <v>2415000000</v>
      </c>
      <c r="P1118" s="6">
        <f t="shared" si="137"/>
        <v>3115000000</v>
      </c>
      <c r="Q1118" s="6">
        <f t="shared" si="138"/>
        <v>700000000</v>
      </c>
      <c r="R1118" s="9">
        <f t="shared" si="139"/>
        <v>0.37021630615640599</v>
      </c>
      <c r="S1118" s="9">
        <f t="shared" si="140"/>
        <v>8.3194675540765387E-2</v>
      </c>
    </row>
    <row r="1119" spans="1:19" ht="17" hidden="1" x14ac:dyDescent="0.3">
      <c r="A1119">
        <v>1146</v>
      </c>
      <c r="B1119" t="s">
        <v>399</v>
      </c>
      <c r="C1119" t="s">
        <v>6</v>
      </c>
      <c r="D1119" s="1">
        <v>42004</v>
      </c>
      <c r="E1119" s="3">
        <f t="shared" si="141"/>
        <v>2014</v>
      </c>
      <c r="F1119" s="3">
        <f t="shared" si="142"/>
        <v>12</v>
      </c>
      <c r="G1119" s="3">
        <f t="shared" si="143"/>
        <v>31</v>
      </c>
      <c r="H1119" s="2">
        <v>7292000000</v>
      </c>
      <c r="I1119" s="2">
        <v>4457000000</v>
      </c>
      <c r="J1119" s="2">
        <v>545000000</v>
      </c>
      <c r="K1119" s="2">
        <v>325000000</v>
      </c>
      <c r="L1119" s="2">
        <v>1229000000</v>
      </c>
      <c r="M1119" t="s">
        <v>49</v>
      </c>
      <c r="N1119" t="s">
        <v>400</v>
      </c>
      <c r="O1119" s="6">
        <f t="shared" si="136"/>
        <v>2099000000</v>
      </c>
      <c r="P1119" s="6">
        <f t="shared" si="137"/>
        <v>2835000000</v>
      </c>
      <c r="Q1119" s="6">
        <f t="shared" si="138"/>
        <v>736000000</v>
      </c>
      <c r="R1119" s="9">
        <f t="shared" si="139"/>
        <v>0.38878222709818977</v>
      </c>
      <c r="S1119" s="9">
        <f t="shared" si="140"/>
        <v>0.10093252879868349</v>
      </c>
    </row>
    <row r="1120" spans="1:19" ht="17" hidden="1" x14ac:dyDescent="0.3">
      <c r="A1120">
        <v>1147</v>
      </c>
      <c r="B1120" t="s">
        <v>399</v>
      </c>
      <c r="C1120" t="s">
        <v>7</v>
      </c>
      <c r="D1120" s="1">
        <v>42369</v>
      </c>
      <c r="E1120" s="3">
        <f t="shared" si="141"/>
        <v>2015</v>
      </c>
      <c r="F1120" s="3">
        <f t="shared" si="142"/>
        <v>12</v>
      </c>
      <c r="G1120" s="3">
        <f t="shared" si="143"/>
        <v>31</v>
      </c>
      <c r="H1120" s="2">
        <v>7729000000</v>
      </c>
      <c r="I1120" s="2">
        <v>4312000000</v>
      </c>
      <c r="J1120" s="2">
        <v>670000000</v>
      </c>
      <c r="K1120" s="2">
        <v>289000000</v>
      </c>
      <c r="L1120" s="2">
        <v>1239000000</v>
      </c>
      <c r="M1120" t="s">
        <v>49</v>
      </c>
      <c r="N1120" t="s">
        <v>400</v>
      </c>
      <c r="O1120" s="6">
        <f t="shared" si="136"/>
        <v>2198000000</v>
      </c>
      <c r="P1120" s="6">
        <f t="shared" si="137"/>
        <v>3417000000</v>
      </c>
      <c r="Q1120" s="6">
        <f t="shared" si="138"/>
        <v>1219000000</v>
      </c>
      <c r="R1120" s="9">
        <f t="shared" si="139"/>
        <v>0.44210117738387888</v>
      </c>
      <c r="S1120" s="9">
        <f t="shared" si="140"/>
        <v>0.15771768663475222</v>
      </c>
    </row>
    <row r="1121" spans="1:19" ht="17" x14ac:dyDescent="0.3">
      <c r="A1121">
        <v>1148</v>
      </c>
      <c r="B1121" t="s">
        <v>401</v>
      </c>
      <c r="C1121" t="s">
        <v>2</v>
      </c>
      <c r="D1121" s="1">
        <v>41639</v>
      </c>
      <c r="E1121" s="3">
        <f t="shared" si="141"/>
        <v>2013</v>
      </c>
      <c r="F1121" s="3">
        <f t="shared" si="142"/>
        <v>12</v>
      </c>
      <c r="G1121" s="3">
        <f t="shared" si="143"/>
        <v>31</v>
      </c>
      <c r="H1121" s="2">
        <v>4374562000</v>
      </c>
      <c r="I1121" s="2">
        <v>3117203000</v>
      </c>
      <c r="J1121" s="2">
        <v>650243000</v>
      </c>
      <c r="K1121" s="2">
        <v>378769000</v>
      </c>
      <c r="L1121">
        <v>0</v>
      </c>
      <c r="M1121" t="s">
        <v>12</v>
      </c>
      <c r="N1121" t="s">
        <v>47</v>
      </c>
      <c r="O1121" s="6">
        <f t="shared" si="136"/>
        <v>1029012000</v>
      </c>
      <c r="P1121" s="6">
        <f t="shared" si="137"/>
        <v>1257359000</v>
      </c>
      <c r="Q1121" s="6">
        <f t="shared" si="138"/>
        <v>228347000</v>
      </c>
      <c r="R1121" s="9">
        <f t="shared" si="139"/>
        <v>0.28742511821754957</v>
      </c>
      <c r="S1121" s="9">
        <f t="shared" si="140"/>
        <v>5.2198825848164911E-2</v>
      </c>
    </row>
    <row r="1122" spans="1:19" ht="17" x14ac:dyDescent="0.3">
      <c r="A1122">
        <v>1149</v>
      </c>
      <c r="B1122" t="s">
        <v>401</v>
      </c>
      <c r="C1122" t="s">
        <v>5</v>
      </c>
      <c r="D1122" s="1">
        <v>42004</v>
      </c>
      <c r="E1122" s="3">
        <f t="shared" si="141"/>
        <v>2014</v>
      </c>
      <c r="F1122" s="3">
        <f t="shared" si="142"/>
        <v>12</v>
      </c>
      <c r="G1122" s="3">
        <f t="shared" si="143"/>
        <v>31</v>
      </c>
      <c r="H1122" s="2">
        <v>5504656000</v>
      </c>
      <c r="I1122" s="2">
        <v>3752760000</v>
      </c>
      <c r="J1122" s="2">
        <v>876927000</v>
      </c>
      <c r="K1122" s="2">
        <v>472321000</v>
      </c>
      <c r="L1122">
        <v>0</v>
      </c>
      <c r="M1122" t="s">
        <v>12</v>
      </c>
      <c r="N1122" t="s">
        <v>47</v>
      </c>
      <c r="O1122" s="6">
        <f t="shared" si="136"/>
        <v>1349248000</v>
      </c>
      <c r="P1122" s="6">
        <f t="shared" si="137"/>
        <v>1751896000</v>
      </c>
      <c r="Q1122" s="6">
        <f t="shared" si="138"/>
        <v>402648000</v>
      </c>
      <c r="R1122" s="9">
        <f t="shared" si="139"/>
        <v>0.31825712633087333</v>
      </c>
      <c r="S1122" s="9">
        <f t="shared" si="140"/>
        <v>7.3146805177289914E-2</v>
      </c>
    </row>
    <row r="1123" spans="1:19" ht="17" x14ac:dyDescent="0.3">
      <c r="A1123">
        <v>1150</v>
      </c>
      <c r="B1123" t="s">
        <v>401</v>
      </c>
      <c r="C1123" t="s">
        <v>6</v>
      </c>
      <c r="D1123" s="1">
        <v>42369</v>
      </c>
      <c r="E1123" s="3">
        <f t="shared" si="141"/>
        <v>2015</v>
      </c>
      <c r="F1123" s="3">
        <f t="shared" si="142"/>
        <v>12</v>
      </c>
      <c r="G1123" s="3">
        <f t="shared" si="143"/>
        <v>31</v>
      </c>
      <c r="H1123" s="2">
        <v>6779511000</v>
      </c>
      <c r="I1123" s="2">
        <v>4591476000</v>
      </c>
      <c r="J1123" s="2">
        <v>1231421000</v>
      </c>
      <c r="K1123" s="2">
        <v>650788000</v>
      </c>
      <c r="L1123">
        <v>0</v>
      </c>
      <c r="M1123" t="s">
        <v>12</v>
      </c>
      <c r="N1123" t="s">
        <v>47</v>
      </c>
      <c r="O1123" s="6">
        <f t="shared" si="136"/>
        <v>1882209000</v>
      </c>
      <c r="P1123" s="6">
        <f t="shared" si="137"/>
        <v>2188035000</v>
      </c>
      <c r="Q1123" s="6">
        <f t="shared" si="138"/>
        <v>305826000</v>
      </c>
      <c r="R1123" s="9">
        <f t="shared" si="139"/>
        <v>0.32274230398033132</v>
      </c>
      <c r="S1123" s="9">
        <f t="shared" si="140"/>
        <v>4.5110333178897413E-2</v>
      </c>
    </row>
    <row r="1124" spans="1:19" ht="17" x14ac:dyDescent="0.3">
      <c r="A1124">
        <v>1151</v>
      </c>
      <c r="B1124" t="s">
        <v>401</v>
      </c>
      <c r="C1124" t="s">
        <v>7</v>
      </c>
      <c r="D1124" s="1">
        <v>42735</v>
      </c>
      <c r="E1124" s="3">
        <f t="shared" si="141"/>
        <v>2016</v>
      </c>
      <c r="F1124" s="3">
        <f t="shared" si="142"/>
        <v>12</v>
      </c>
      <c r="G1124" s="3">
        <f t="shared" si="143"/>
        <v>31</v>
      </c>
      <c r="H1124" s="2">
        <v>8830669000</v>
      </c>
      <c r="I1124" s="2">
        <v>6029901000</v>
      </c>
      <c r="J1124" s="2">
        <v>1568877000</v>
      </c>
      <c r="K1124" s="2">
        <v>852098000</v>
      </c>
      <c r="L1124">
        <v>0</v>
      </c>
      <c r="M1124" t="s">
        <v>12</v>
      </c>
      <c r="N1124" t="s">
        <v>47</v>
      </c>
      <c r="O1124" s="6">
        <f t="shared" si="136"/>
        <v>2420975000</v>
      </c>
      <c r="P1124" s="6">
        <f t="shared" si="137"/>
        <v>2800768000</v>
      </c>
      <c r="Q1124" s="6">
        <f t="shared" si="138"/>
        <v>379793000</v>
      </c>
      <c r="R1124" s="9">
        <f t="shared" si="139"/>
        <v>0.31716373923651764</v>
      </c>
      <c r="S1124" s="9">
        <f t="shared" si="140"/>
        <v>4.3008406271370835E-2</v>
      </c>
    </row>
    <row r="1125" spans="1:19" ht="17" hidden="1" x14ac:dyDescent="0.3">
      <c r="A1125">
        <v>1152</v>
      </c>
      <c r="B1125" t="s">
        <v>402</v>
      </c>
      <c r="C1125" t="s">
        <v>2</v>
      </c>
      <c r="D1125" s="1">
        <v>41274</v>
      </c>
      <c r="E1125" s="3">
        <f t="shared" si="141"/>
        <v>2012</v>
      </c>
      <c r="F1125" s="3">
        <f t="shared" si="142"/>
        <v>12</v>
      </c>
      <c r="G1125" s="3">
        <f t="shared" si="143"/>
        <v>31</v>
      </c>
      <c r="H1125" s="2">
        <v>1562000000</v>
      </c>
      <c r="I1125" s="2">
        <v>413000000</v>
      </c>
      <c r="J1125" s="2">
        <v>311000000</v>
      </c>
      <c r="K1125">
        <v>0</v>
      </c>
      <c r="L1125" s="2">
        <v>704000000</v>
      </c>
      <c r="M1125" t="s">
        <v>73</v>
      </c>
      <c r="N1125" t="s">
        <v>74</v>
      </c>
      <c r="O1125" s="6">
        <f t="shared" si="136"/>
        <v>1015000000</v>
      </c>
      <c r="P1125" s="6">
        <f t="shared" si="137"/>
        <v>1149000000</v>
      </c>
      <c r="Q1125" s="6">
        <f t="shared" si="138"/>
        <v>134000000</v>
      </c>
      <c r="R1125" s="9">
        <f t="shared" si="139"/>
        <v>0.73559539052496792</v>
      </c>
      <c r="S1125" s="9">
        <f t="shared" si="140"/>
        <v>8.5787451984635082E-2</v>
      </c>
    </row>
    <row r="1126" spans="1:19" ht="17" hidden="1" x14ac:dyDescent="0.3">
      <c r="A1126">
        <v>1153</v>
      </c>
      <c r="B1126" t="s">
        <v>402</v>
      </c>
      <c r="C1126" t="s">
        <v>5</v>
      </c>
      <c r="D1126" s="1">
        <v>41639</v>
      </c>
      <c r="E1126" s="3">
        <f t="shared" si="141"/>
        <v>2013</v>
      </c>
      <c r="F1126" s="3">
        <f t="shared" si="142"/>
        <v>12</v>
      </c>
      <c r="G1126" s="3">
        <f t="shared" si="143"/>
        <v>31</v>
      </c>
      <c r="H1126" s="2">
        <v>1857000000</v>
      </c>
      <c r="I1126" s="2">
        <v>411000000</v>
      </c>
      <c r="J1126" s="2">
        <v>311000000</v>
      </c>
      <c r="K1126">
        <v>0</v>
      </c>
      <c r="L1126" s="2">
        <v>685000000</v>
      </c>
      <c r="M1126" t="s">
        <v>73</v>
      </c>
      <c r="N1126" t="s">
        <v>74</v>
      </c>
      <c r="O1126" s="6">
        <f t="shared" si="136"/>
        <v>996000000</v>
      </c>
      <c r="P1126" s="6">
        <f t="shared" si="137"/>
        <v>1446000000</v>
      </c>
      <c r="Q1126" s="6">
        <f t="shared" si="138"/>
        <v>450000000</v>
      </c>
      <c r="R1126" s="9">
        <f t="shared" si="139"/>
        <v>0.77867528271405495</v>
      </c>
      <c r="S1126" s="9">
        <f t="shared" si="140"/>
        <v>0.24232633279483037</v>
      </c>
    </row>
    <row r="1127" spans="1:19" ht="17" hidden="1" x14ac:dyDescent="0.3">
      <c r="A1127">
        <v>1154</v>
      </c>
      <c r="B1127" t="s">
        <v>402</v>
      </c>
      <c r="C1127" t="s">
        <v>6</v>
      </c>
      <c r="D1127" s="1">
        <v>42004</v>
      </c>
      <c r="E1127" s="3">
        <f t="shared" si="141"/>
        <v>2014</v>
      </c>
      <c r="F1127" s="3">
        <f t="shared" si="142"/>
        <v>12</v>
      </c>
      <c r="G1127" s="3">
        <f t="shared" si="143"/>
        <v>31</v>
      </c>
      <c r="H1127" s="2">
        <v>2288000000</v>
      </c>
      <c r="I1127" s="2">
        <v>485000000</v>
      </c>
      <c r="J1127" s="2">
        <v>358000000</v>
      </c>
      <c r="K1127">
        <v>0</v>
      </c>
      <c r="L1127" s="2">
        <v>870000000</v>
      </c>
      <c r="M1127" t="s">
        <v>73</v>
      </c>
      <c r="N1127" t="s">
        <v>74</v>
      </c>
      <c r="O1127" s="6">
        <f t="shared" si="136"/>
        <v>1228000000</v>
      </c>
      <c r="P1127" s="6">
        <f t="shared" si="137"/>
        <v>1803000000</v>
      </c>
      <c r="Q1127" s="6">
        <f t="shared" si="138"/>
        <v>575000000</v>
      </c>
      <c r="R1127" s="9">
        <f t="shared" si="139"/>
        <v>0.78802447552447552</v>
      </c>
      <c r="S1127" s="9">
        <f t="shared" si="140"/>
        <v>0.2513111888111888</v>
      </c>
    </row>
    <row r="1128" spans="1:19" ht="17" hidden="1" x14ac:dyDescent="0.3">
      <c r="A1128">
        <v>1155</v>
      </c>
      <c r="B1128" t="s">
        <v>402</v>
      </c>
      <c r="C1128" t="s">
        <v>7</v>
      </c>
      <c r="D1128" s="1">
        <v>42369</v>
      </c>
      <c r="E1128" s="3">
        <f t="shared" si="141"/>
        <v>2015</v>
      </c>
      <c r="F1128" s="3">
        <f t="shared" si="142"/>
        <v>12</v>
      </c>
      <c r="G1128" s="3">
        <f t="shared" si="143"/>
        <v>31</v>
      </c>
      <c r="H1128" s="2">
        <v>1557000000</v>
      </c>
      <c r="I1128" s="2">
        <v>497000000</v>
      </c>
      <c r="J1128" s="2">
        <v>5204000000</v>
      </c>
      <c r="K1128">
        <v>0</v>
      </c>
      <c r="L1128" s="2">
        <v>917000000</v>
      </c>
      <c r="M1128" t="s">
        <v>73</v>
      </c>
      <c r="N1128" t="s">
        <v>74</v>
      </c>
      <c r="O1128" s="6">
        <f t="shared" si="136"/>
        <v>6121000000</v>
      </c>
      <c r="P1128" s="6">
        <f t="shared" si="137"/>
        <v>1060000000</v>
      </c>
      <c r="Q1128" s="6">
        <f t="shared" si="138"/>
        <v>-5061000000</v>
      </c>
      <c r="R1128" s="9">
        <f t="shared" si="139"/>
        <v>0.680796403339756</v>
      </c>
      <c r="S1128" s="9">
        <f t="shared" si="140"/>
        <v>-3.2504816955684008</v>
      </c>
    </row>
    <row r="1129" spans="1:19" ht="17" hidden="1" x14ac:dyDescent="0.3">
      <c r="A1129">
        <v>1156</v>
      </c>
      <c r="B1129" t="s">
        <v>403</v>
      </c>
      <c r="C1129" t="s">
        <v>2</v>
      </c>
      <c r="D1129" s="1">
        <v>41425</v>
      </c>
      <c r="E1129" s="3">
        <f t="shared" si="141"/>
        <v>2013</v>
      </c>
      <c r="F1129" s="3">
        <f t="shared" si="142"/>
        <v>5</v>
      </c>
      <c r="G1129" s="3">
        <f t="shared" si="143"/>
        <v>31</v>
      </c>
      <c r="H1129" s="2">
        <v>25313000000</v>
      </c>
      <c r="I1129" s="2">
        <v>14279000000</v>
      </c>
      <c r="J1129" s="2">
        <v>7796000000</v>
      </c>
      <c r="K1129">
        <v>0</v>
      </c>
      <c r="L1129">
        <v>0</v>
      </c>
      <c r="M1129" t="s">
        <v>9</v>
      </c>
      <c r="N1129" t="s">
        <v>279</v>
      </c>
      <c r="O1129" s="6">
        <f t="shared" si="136"/>
        <v>7796000000</v>
      </c>
      <c r="P1129" s="6">
        <f t="shared" si="137"/>
        <v>11034000000</v>
      </c>
      <c r="Q1129" s="6">
        <f t="shared" si="138"/>
        <v>3238000000</v>
      </c>
      <c r="R1129" s="9">
        <f t="shared" si="139"/>
        <v>0.4359025006913444</v>
      </c>
      <c r="S1129" s="9">
        <f t="shared" si="140"/>
        <v>0.12791846086990874</v>
      </c>
    </row>
    <row r="1130" spans="1:19" ht="17" hidden="1" x14ac:dyDescent="0.3">
      <c r="A1130">
        <v>1157</v>
      </c>
      <c r="B1130" t="s">
        <v>403</v>
      </c>
      <c r="C1130" t="s">
        <v>5</v>
      </c>
      <c r="D1130" s="1">
        <v>41790</v>
      </c>
      <c r="E1130" s="3">
        <f t="shared" si="141"/>
        <v>2014</v>
      </c>
      <c r="F1130" s="3">
        <f t="shared" si="142"/>
        <v>5</v>
      </c>
      <c r="G1130" s="3">
        <f t="shared" si="143"/>
        <v>31</v>
      </c>
      <c r="H1130" s="2">
        <v>27799000000</v>
      </c>
      <c r="I1130" s="2">
        <v>15353000000</v>
      </c>
      <c r="J1130" s="2">
        <v>8766000000</v>
      </c>
      <c r="K1130">
        <v>0</v>
      </c>
      <c r="L1130">
        <v>0</v>
      </c>
      <c r="M1130" t="s">
        <v>9</v>
      </c>
      <c r="N1130" t="s">
        <v>279</v>
      </c>
      <c r="O1130" s="6">
        <f t="shared" si="136"/>
        <v>8766000000</v>
      </c>
      <c r="P1130" s="6">
        <f t="shared" si="137"/>
        <v>12446000000</v>
      </c>
      <c r="Q1130" s="6">
        <f t="shared" si="138"/>
        <v>3680000000</v>
      </c>
      <c r="R1130" s="9">
        <f t="shared" si="139"/>
        <v>0.44771394654483976</v>
      </c>
      <c r="S1130" s="9">
        <f t="shared" si="140"/>
        <v>0.13237886254901254</v>
      </c>
    </row>
    <row r="1131" spans="1:19" ht="17" hidden="1" x14ac:dyDescent="0.3">
      <c r="A1131">
        <v>1158</v>
      </c>
      <c r="B1131" t="s">
        <v>403</v>
      </c>
      <c r="C1131" t="s">
        <v>6</v>
      </c>
      <c r="D1131" s="1">
        <v>42155</v>
      </c>
      <c r="E1131" s="3">
        <f t="shared" si="141"/>
        <v>2015</v>
      </c>
      <c r="F1131" s="3">
        <f t="shared" si="142"/>
        <v>5</v>
      </c>
      <c r="G1131" s="3">
        <f t="shared" si="143"/>
        <v>31</v>
      </c>
      <c r="H1131" s="2">
        <v>30601000000</v>
      </c>
      <c r="I1131" s="2">
        <v>16534000000</v>
      </c>
      <c r="J1131" s="2">
        <v>9892000000</v>
      </c>
      <c r="K1131">
        <v>0</v>
      </c>
      <c r="L1131">
        <v>0</v>
      </c>
      <c r="M1131" t="s">
        <v>9</v>
      </c>
      <c r="N1131" t="s">
        <v>279</v>
      </c>
      <c r="O1131" s="6">
        <f t="shared" si="136"/>
        <v>9892000000</v>
      </c>
      <c r="P1131" s="6">
        <f t="shared" si="137"/>
        <v>14067000000</v>
      </c>
      <c r="Q1131" s="6">
        <f t="shared" si="138"/>
        <v>4175000000</v>
      </c>
      <c r="R1131" s="9">
        <f t="shared" si="139"/>
        <v>0.45969085977582436</v>
      </c>
      <c r="S1131" s="9">
        <f t="shared" si="140"/>
        <v>0.13643344988725858</v>
      </c>
    </row>
    <row r="1132" spans="1:19" ht="17" hidden="1" x14ac:dyDescent="0.3">
      <c r="A1132">
        <v>1159</v>
      </c>
      <c r="B1132" t="s">
        <v>403</v>
      </c>
      <c r="C1132" t="s">
        <v>7</v>
      </c>
      <c r="D1132" s="1">
        <v>42521</v>
      </c>
      <c r="E1132" s="3">
        <f t="shared" si="141"/>
        <v>2016</v>
      </c>
      <c r="F1132" s="3">
        <f t="shared" si="142"/>
        <v>5</v>
      </c>
      <c r="G1132" s="3">
        <f t="shared" si="143"/>
        <v>31</v>
      </c>
      <c r="H1132" s="2">
        <v>32376000000</v>
      </c>
      <c r="I1132" s="2">
        <v>17405000000</v>
      </c>
      <c r="J1132" s="2">
        <v>10469000000</v>
      </c>
      <c r="K1132">
        <v>0</v>
      </c>
      <c r="L1132">
        <v>0</v>
      </c>
      <c r="M1132" t="s">
        <v>9</v>
      </c>
      <c r="N1132" t="s">
        <v>279</v>
      </c>
      <c r="O1132" s="6">
        <f t="shared" si="136"/>
        <v>10469000000</v>
      </c>
      <c r="P1132" s="6">
        <f t="shared" si="137"/>
        <v>14971000000</v>
      </c>
      <c r="Q1132" s="6">
        <f t="shared" si="138"/>
        <v>4502000000</v>
      </c>
      <c r="R1132" s="9">
        <f t="shared" si="139"/>
        <v>0.46241042747714356</v>
      </c>
      <c r="S1132" s="9">
        <f t="shared" si="140"/>
        <v>0.13905361996540647</v>
      </c>
    </row>
    <row r="1133" spans="1:19" ht="17" hidden="1" x14ac:dyDescent="0.3">
      <c r="A1133">
        <v>1160</v>
      </c>
      <c r="B1133" t="s">
        <v>404</v>
      </c>
      <c r="C1133" t="s">
        <v>2</v>
      </c>
      <c r="D1133" s="1">
        <v>41639</v>
      </c>
      <c r="E1133" s="3">
        <f t="shared" si="141"/>
        <v>2013</v>
      </c>
      <c r="F1133" s="3">
        <f t="shared" si="142"/>
        <v>12</v>
      </c>
      <c r="G1133" s="3">
        <f t="shared" si="143"/>
        <v>31</v>
      </c>
      <c r="H1133" s="2">
        <v>5703000000</v>
      </c>
      <c r="I1133" s="2">
        <v>2398000000</v>
      </c>
      <c r="J1133" s="2">
        <v>1815000000</v>
      </c>
      <c r="K1133">
        <v>0</v>
      </c>
      <c r="L1133" s="2">
        <v>510000000</v>
      </c>
      <c r="M1133" t="s">
        <v>3</v>
      </c>
      <c r="N1133" t="s">
        <v>201</v>
      </c>
      <c r="O1133" s="6">
        <f t="shared" si="136"/>
        <v>2325000000</v>
      </c>
      <c r="P1133" s="6">
        <f t="shared" si="137"/>
        <v>3305000000</v>
      </c>
      <c r="Q1133" s="6">
        <f t="shared" si="138"/>
        <v>980000000</v>
      </c>
      <c r="R1133" s="9">
        <f t="shared" si="139"/>
        <v>0.57951955111344899</v>
      </c>
      <c r="S1133" s="9">
        <f t="shared" si="140"/>
        <v>0.17183938278099245</v>
      </c>
    </row>
    <row r="1134" spans="1:19" ht="17" hidden="1" x14ac:dyDescent="0.3">
      <c r="A1134">
        <v>1161</v>
      </c>
      <c r="B1134" t="s">
        <v>404</v>
      </c>
      <c r="C1134" t="s">
        <v>5</v>
      </c>
      <c r="D1134" s="1">
        <v>42004</v>
      </c>
      <c r="E1134" s="3">
        <f t="shared" si="141"/>
        <v>2014</v>
      </c>
      <c r="F1134" s="3">
        <f t="shared" si="142"/>
        <v>12</v>
      </c>
      <c r="G1134" s="3">
        <f t="shared" si="143"/>
        <v>31</v>
      </c>
      <c r="H1134" s="2">
        <v>6288000000</v>
      </c>
      <c r="I1134" s="2">
        <v>2620000000</v>
      </c>
      <c r="J1134" s="2">
        <v>1917000000</v>
      </c>
      <c r="K1134">
        <v>0</v>
      </c>
      <c r="L1134" s="2">
        <v>573000000</v>
      </c>
      <c r="M1134" t="s">
        <v>3</v>
      </c>
      <c r="N1134" t="s">
        <v>201</v>
      </c>
      <c r="O1134" s="6">
        <f t="shared" si="136"/>
        <v>2490000000</v>
      </c>
      <c r="P1134" s="6">
        <f t="shared" si="137"/>
        <v>3668000000</v>
      </c>
      <c r="Q1134" s="6">
        <f t="shared" si="138"/>
        <v>1178000000</v>
      </c>
      <c r="R1134" s="9">
        <f t="shared" si="139"/>
        <v>0.58333333333333326</v>
      </c>
      <c r="S1134" s="9">
        <f t="shared" si="140"/>
        <v>0.18734096692111959</v>
      </c>
    </row>
    <row r="1135" spans="1:19" ht="17" hidden="1" x14ac:dyDescent="0.3">
      <c r="A1135">
        <v>1162</v>
      </c>
      <c r="B1135" t="s">
        <v>404</v>
      </c>
      <c r="C1135" t="s">
        <v>6</v>
      </c>
      <c r="D1135" s="1">
        <v>42369</v>
      </c>
      <c r="E1135" s="3">
        <f t="shared" si="141"/>
        <v>2015</v>
      </c>
      <c r="F1135" s="3">
        <f t="shared" si="142"/>
        <v>12</v>
      </c>
      <c r="G1135" s="3">
        <f t="shared" si="143"/>
        <v>31</v>
      </c>
      <c r="H1135" s="2">
        <v>6172000000</v>
      </c>
      <c r="I1135" s="2">
        <v>2539000000</v>
      </c>
      <c r="J1135" s="2">
        <v>1915000000</v>
      </c>
      <c r="K1135">
        <v>0</v>
      </c>
      <c r="L1135" s="2">
        <v>574000000</v>
      </c>
      <c r="M1135" t="s">
        <v>3</v>
      </c>
      <c r="N1135" t="s">
        <v>201</v>
      </c>
      <c r="O1135" s="6">
        <f t="shared" si="136"/>
        <v>2489000000</v>
      </c>
      <c r="P1135" s="6">
        <f t="shared" si="137"/>
        <v>3633000000</v>
      </c>
      <c r="Q1135" s="6">
        <f t="shared" si="138"/>
        <v>1144000000</v>
      </c>
      <c r="R1135" s="9">
        <f t="shared" si="139"/>
        <v>0.58862605314322747</v>
      </c>
      <c r="S1135" s="9">
        <f t="shared" si="140"/>
        <v>0.18535320803629293</v>
      </c>
    </row>
    <row r="1136" spans="1:19" ht="17" hidden="1" x14ac:dyDescent="0.3">
      <c r="A1136">
        <v>1163</v>
      </c>
      <c r="B1136" t="s">
        <v>404</v>
      </c>
      <c r="C1136" t="s">
        <v>7</v>
      </c>
      <c r="D1136" s="1">
        <v>42735</v>
      </c>
      <c r="E1136" s="3">
        <f t="shared" si="141"/>
        <v>2016</v>
      </c>
      <c r="F1136" s="3">
        <f t="shared" si="142"/>
        <v>12</v>
      </c>
      <c r="G1136" s="3">
        <f t="shared" si="143"/>
        <v>31</v>
      </c>
      <c r="H1136" s="2">
        <v>6309000000</v>
      </c>
      <c r="I1136" s="2">
        <v>2607000000</v>
      </c>
      <c r="J1136" s="2">
        <v>1851000000</v>
      </c>
      <c r="K1136">
        <v>0</v>
      </c>
      <c r="L1136" s="2">
        <v>603000000</v>
      </c>
      <c r="M1136" t="s">
        <v>3</v>
      </c>
      <c r="N1136" t="s">
        <v>201</v>
      </c>
      <c r="O1136" s="6">
        <f t="shared" si="136"/>
        <v>2454000000</v>
      </c>
      <c r="P1136" s="6">
        <f t="shared" si="137"/>
        <v>3702000000</v>
      </c>
      <c r="Q1136" s="6">
        <f t="shared" si="138"/>
        <v>1248000000</v>
      </c>
      <c r="R1136" s="9">
        <f t="shared" si="139"/>
        <v>0.58678078934854971</v>
      </c>
      <c r="S1136" s="9">
        <f t="shared" si="140"/>
        <v>0.19781264859724204</v>
      </c>
    </row>
    <row r="1137" spans="1:19" ht="17" hidden="1" x14ac:dyDescent="0.3">
      <c r="A1137">
        <v>1164</v>
      </c>
      <c r="B1137" t="s">
        <v>405</v>
      </c>
      <c r="C1137" t="s">
        <v>2</v>
      </c>
      <c r="D1137" s="1">
        <v>41274</v>
      </c>
      <c r="E1137" s="3">
        <f t="shared" si="141"/>
        <v>2012</v>
      </c>
      <c r="F1137" s="3">
        <f t="shared" si="142"/>
        <v>12</v>
      </c>
      <c r="G1137" s="3">
        <f t="shared" si="143"/>
        <v>31</v>
      </c>
      <c r="H1137" s="2">
        <v>17194000000</v>
      </c>
      <c r="I1137" s="2">
        <v>12151000000</v>
      </c>
      <c r="J1137" s="2">
        <v>1654000000</v>
      </c>
      <c r="K1137">
        <v>0</v>
      </c>
      <c r="L1137">
        <v>0</v>
      </c>
      <c r="M1137" t="s">
        <v>73</v>
      </c>
      <c r="N1137" t="s">
        <v>104</v>
      </c>
      <c r="O1137" s="6">
        <f t="shared" si="136"/>
        <v>1654000000</v>
      </c>
      <c r="P1137" s="6">
        <f t="shared" si="137"/>
        <v>5043000000</v>
      </c>
      <c r="Q1137" s="6">
        <f t="shared" si="138"/>
        <v>3389000000</v>
      </c>
      <c r="R1137" s="9">
        <f t="shared" si="139"/>
        <v>0.29329998836803539</v>
      </c>
      <c r="S1137" s="9">
        <f t="shared" si="140"/>
        <v>0.19710364080493195</v>
      </c>
    </row>
    <row r="1138" spans="1:19" ht="17" hidden="1" x14ac:dyDescent="0.3">
      <c r="A1138">
        <v>1165</v>
      </c>
      <c r="B1138" t="s">
        <v>405</v>
      </c>
      <c r="C1138" t="s">
        <v>5</v>
      </c>
      <c r="D1138" s="1">
        <v>41639</v>
      </c>
      <c r="E1138" s="3">
        <f t="shared" si="141"/>
        <v>2013</v>
      </c>
      <c r="F1138" s="3">
        <f t="shared" si="142"/>
        <v>12</v>
      </c>
      <c r="G1138" s="3">
        <f t="shared" si="143"/>
        <v>31</v>
      </c>
      <c r="H1138" s="2">
        <v>19221000000</v>
      </c>
      <c r="I1138" s="2">
        <v>14117000000</v>
      </c>
      <c r="J1138" s="2">
        <v>1905000000</v>
      </c>
      <c r="K1138">
        <v>0</v>
      </c>
      <c r="L1138">
        <v>0</v>
      </c>
      <c r="M1138" t="s">
        <v>73</v>
      </c>
      <c r="N1138" t="s">
        <v>104</v>
      </c>
      <c r="O1138" s="6">
        <f t="shared" si="136"/>
        <v>1905000000</v>
      </c>
      <c r="P1138" s="6">
        <f t="shared" si="137"/>
        <v>5104000000</v>
      </c>
      <c r="Q1138" s="6">
        <f t="shared" si="138"/>
        <v>3199000000</v>
      </c>
      <c r="R1138" s="9">
        <f t="shared" si="139"/>
        <v>0.26554289579106183</v>
      </c>
      <c r="S1138" s="9">
        <f t="shared" si="140"/>
        <v>0.16643254773424901</v>
      </c>
    </row>
    <row r="1139" spans="1:19" ht="17" hidden="1" x14ac:dyDescent="0.3">
      <c r="A1139">
        <v>1166</v>
      </c>
      <c r="B1139" t="s">
        <v>405</v>
      </c>
      <c r="C1139" t="s">
        <v>6</v>
      </c>
      <c r="D1139" s="1">
        <v>42004</v>
      </c>
      <c r="E1139" s="3">
        <f t="shared" si="141"/>
        <v>2014</v>
      </c>
      <c r="F1139" s="3">
        <f t="shared" si="142"/>
        <v>12</v>
      </c>
      <c r="G1139" s="3">
        <f t="shared" si="143"/>
        <v>31</v>
      </c>
      <c r="H1139" s="2">
        <v>21440000000</v>
      </c>
      <c r="I1139" s="2">
        <v>15631000000</v>
      </c>
      <c r="J1139" s="2">
        <v>2092000000</v>
      </c>
      <c r="K1139">
        <v>0</v>
      </c>
      <c r="L1139">
        <v>0</v>
      </c>
      <c r="M1139" t="s">
        <v>73</v>
      </c>
      <c r="N1139" t="s">
        <v>104</v>
      </c>
      <c r="O1139" s="6">
        <f t="shared" si="136"/>
        <v>2092000000</v>
      </c>
      <c r="P1139" s="6">
        <f t="shared" si="137"/>
        <v>5809000000</v>
      </c>
      <c r="Q1139" s="6">
        <f t="shared" si="138"/>
        <v>3717000000</v>
      </c>
      <c r="R1139" s="9">
        <f t="shared" si="139"/>
        <v>0.27094216417910444</v>
      </c>
      <c r="S1139" s="9">
        <f t="shared" si="140"/>
        <v>0.17336753731343282</v>
      </c>
    </row>
    <row r="1140" spans="1:19" ht="17" hidden="1" x14ac:dyDescent="0.3">
      <c r="A1140">
        <v>1167</v>
      </c>
      <c r="B1140" t="s">
        <v>405</v>
      </c>
      <c r="C1140" t="s">
        <v>7</v>
      </c>
      <c r="D1140" s="1">
        <v>42369</v>
      </c>
      <c r="E1140" s="3">
        <f t="shared" si="141"/>
        <v>2015</v>
      </c>
      <c r="F1140" s="3">
        <f t="shared" si="142"/>
        <v>12</v>
      </c>
      <c r="G1140" s="3">
        <f t="shared" si="143"/>
        <v>31</v>
      </c>
      <c r="H1140" s="2">
        <v>14757000000</v>
      </c>
      <c r="I1140" s="2">
        <v>11694000000</v>
      </c>
      <c r="J1140" s="2">
        <v>1764000000</v>
      </c>
      <c r="K1140">
        <v>0</v>
      </c>
      <c r="L1140">
        <v>0</v>
      </c>
      <c r="M1140" t="s">
        <v>73</v>
      </c>
      <c r="N1140" t="s">
        <v>104</v>
      </c>
      <c r="O1140" s="6">
        <f t="shared" si="136"/>
        <v>1764000000</v>
      </c>
      <c r="P1140" s="6">
        <f t="shared" si="137"/>
        <v>3063000000</v>
      </c>
      <c r="Q1140" s="6">
        <f t="shared" si="138"/>
        <v>1299000000</v>
      </c>
      <c r="R1140" s="9">
        <f t="shared" si="139"/>
        <v>0.20756251270583448</v>
      </c>
      <c r="S1140" s="9">
        <f t="shared" si="140"/>
        <v>8.8026021549095348E-2</v>
      </c>
    </row>
    <row r="1141" spans="1:19" ht="17" hidden="1" x14ac:dyDescent="0.3">
      <c r="A1141">
        <v>1168</v>
      </c>
      <c r="B1141" t="s">
        <v>406</v>
      </c>
      <c r="C1141" t="s">
        <v>2</v>
      </c>
      <c r="D1141" s="1">
        <v>41639</v>
      </c>
      <c r="E1141" s="3">
        <f t="shared" si="141"/>
        <v>2013</v>
      </c>
      <c r="F1141" s="3">
        <f t="shared" si="142"/>
        <v>12</v>
      </c>
      <c r="G1141" s="3">
        <f t="shared" si="143"/>
        <v>31</v>
      </c>
      <c r="H1141" s="2">
        <v>11245000000</v>
      </c>
      <c r="I1141" s="2">
        <v>4070000000</v>
      </c>
      <c r="J1141" s="2">
        <v>3002000000</v>
      </c>
      <c r="K1141">
        <v>0</v>
      </c>
      <c r="L1141" s="2">
        <v>916000000</v>
      </c>
      <c r="M1141" t="s">
        <v>3</v>
      </c>
      <c r="N1141" t="s">
        <v>168</v>
      </c>
      <c r="O1141" s="6">
        <f t="shared" si="136"/>
        <v>3918000000</v>
      </c>
      <c r="P1141" s="6">
        <f t="shared" si="137"/>
        <v>7175000000</v>
      </c>
      <c r="Q1141" s="6">
        <f t="shared" si="138"/>
        <v>3257000000</v>
      </c>
      <c r="R1141" s="9">
        <f t="shared" si="139"/>
        <v>0.63806136060471319</v>
      </c>
      <c r="S1141" s="9">
        <f t="shared" si="140"/>
        <v>0.28963983992885728</v>
      </c>
    </row>
    <row r="1142" spans="1:19" ht="17" hidden="1" x14ac:dyDescent="0.3">
      <c r="A1142">
        <v>1169</v>
      </c>
      <c r="B1142" t="s">
        <v>406</v>
      </c>
      <c r="C1142" t="s">
        <v>5</v>
      </c>
      <c r="D1142" s="1">
        <v>42004</v>
      </c>
      <c r="E1142" s="3">
        <f t="shared" si="141"/>
        <v>2014</v>
      </c>
      <c r="F1142" s="3">
        <f t="shared" si="142"/>
        <v>12</v>
      </c>
      <c r="G1142" s="3">
        <f t="shared" si="143"/>
        <v>31</v>
      </c>
      <c r="H1142" s="2">
        <v>11624000000</v>
      </c>
      <c r="I1142" s="2">
        <v>4201000000</v>
      </c>
      <c r="J1142" s="2">
        <v>2897000000</v>
      </c>
      <c r="K1142">
        <v>0</v>
      </c>
      <c r="L1142" s="2">
        <v>951000000</v>
      </c>
      <c r="M1142" t="s">
        <v>3</v>
      </c>
      <c r="N1142" t="s">
        <v>168</v>
      </c>
      <c r="O1142" s="6">
        <f t="shared" si="136"/>
        <v>3848000000</v>
      </c>
      <c r="P1142" s="6">
        <f t="shared" si="137"/>
        <v>7423000000</v>
      </c>
      <c r="Q1142" s="6">
        <f t="shared" si="138"/>
        <v>3575000000</v>
      </c>
      <c r="R1142" s="9">
        <f t="shared" si="139"/>
        <v>0.63859256710254653</v>
      </c>
      <c r="S1142" s="9">
        <f t="shared" si="140"/>
        <v>0.30755333792154166</v>
      </c>
    </row>
    <row r="1143" spans="1:19" ht="17" hidden="1" x14ac:dyDescent="0.3">
      <c r="A1143">
        <v>1170</v>
      </c>
      <c r="B1143" t="s">
        <v>406</v>
      </c>
      <c r="C1143" t="s">
        <v>6</v>
      </c>
      <c r="D1143" s="1">
        <v>42369</v>
      </c>
      <c r="E1143" s="3">
        <f t="shared" si="141"/>
        <v>2015</v>
      </c>
      <c r="F1143" s="3">
        <f t="shared" si="142"/>
        <v>12</v>
      </c>
      <c r="G1143" s="3">
        <f t="shared" si="143"/>
        <v>31</v>
      </c>
      <c r="H1143" s="2">
        <v>10511000000</v>
      </c>
      <c r="I1143" s="2">
        <v>3662000000</v>
      </c>
      <c r="J1143" s="2">
        <v>2911000000</v>
      </c>
      <c r="K1143">
        <v>0</v>
      </c>
      <c r="L1143" s="2">
        <v>1054000000</v>
      </c>
      <c r="M1143" t="s">
        <v>3</v>
      </c>
      <c r="N1143" t="s">
        <v>168</v>
      </c>
      <c r="O1143" s="6">
        <f t="shared" si="136"/>
        <v>3965000000</v>
      </c>
      <c r="P1143" s="6">
        <f t="shared" si="137"/>
        <v>6849000000</v>
      </c>
      <c r="Q1143" s="6">
        <f t="shared" si="138"/>
        <v>2884000000</v>
      </c>
      <c r="R1143" s="9">
        <f t="shared" si="139"/>
        <v>0.65160308248501564</v>
      </c>
      <c r="S1143" s="9">
        <f t="shared" si="140"/>
        <v>0.27437922176767199</v>
      </c>
    </row>
    <row r="1144" spans="1:19" ht="17" hidden="1" x14ac:dyDescent="0.3">
      <c r="A1144">
        <v>1171</v>
      </c>
      <c r="B1144" t="s">
        <v>406</v>
      </c>
      <c r="C1144" t="s">
        <v>7</v>
      </c>
      <c r="D1144" s="1">
        <v>42735</v>
      </c>
      <c r="E1144" s="3">
        <f t="shared" si="141"/>
        <v>2016</v>
      </c>
      <c r="F1144" s="3">
        <f t="shared" si="142"/>
        <v>12</v>
      </c>
      <c r="G1144" s="3">
        <f t="shared" si="143"/>
        <v>31</v>
      </c>
      <c r="H1144" s="2">
        <v>9888000000</v>
      </c>
      <c r="I1144" s="2">
        <v>3045000000</v>
      </c>
      <c r="J1144" s="2">
        <v>2743000000</v>
      </c>
      <c r="K1144">
        <v>0</v>
      </c>
      <c r="L1144" s="2">
        <v>1026000000</v>
      </c>
      <c r="M1144" t="s">
        <v>3</v>
      </c>
      <c r="N1144" t="s">
        <v>168</v>
      </c>
      <c r="O1144" s="6">
        <f t="shared" si="136"/>
        <v>3769000000</v>
      </c>
      <c r="P1144" s="6">
        <f t="shared" si="137"/>
        <v>6843000000</v>
      </c>
      <c r="Q1144" s="6">
        <f t="shared" si="138"/>
        <v>3074000000</v>
      </c>
      <c r="R1144" s="9">
        <f t="shared" si="139"/>
        <v>0.69205097087378642</v>
      </c>
      <c r="S1144" s="9">
        <f t="shared" si="140"/>
        <v>0.31088187702265374</v>
      </c>
    </row>
    <row r="1145" spans="1:19" ht="17" hidden="1" x14ac:dyDescent="0.3">
      <c r="A1145">
        <v>1172</v>
      </c>
      <c r="B1145" t="s">
        <v>407</v>
      </c>
      <c r="C1145" t="s">
        <v>2</v>
      </c>
      <c r="D1145" s="1">
        <v>41390</v>
      </c>
      <c r="E1145" s="3">
        <f t="shared" si="141"/>
        <v>2013</v>
      </c>
      <c r="F1145" s="3">
        <f t="shared" si="142"/>
        <v>4</v>
      </c>
      <c r="G1145" s="3">
        <f t="shared" si="143"/>
        <v>26</v>
      </c>
      <c r="H1145" s="2">
        <v>6332400000</v>
      </c>
      <c r="I1145" s="2">
        <v>2571300000</v>
      </c>
      <c r="J1145" s="2">
        <v>2247400000</v>
      </c>
      <c r="K1145" s="2">
        <v>904200000</v>
      </c>
      <c r="L1145">
        <v>0</v>
      </c>
      <c r="M1145" t="s">
        <v>12</v>
      </c>
      <c r="N1145" t="s">
        <v>47</v>
      </c>
      <c r="O1145" s="6">
        <f t="shared" si="136"/>
        <v>3151600000</v>
      </c>
      <c r="P1145" s="6">
        <f t="shared" si="137"/>
        <v>3761100000</v>
      </c>
      <c r="Q1145" s="6">
        <f t="shared" si="138"/>
        <v>609500000</v>
      </c>
      <c r="R1145" s="9">
        <f t="shared" si="139"/>
        <v>0.59394542353610014</v>
      </c>
      <c r="S1145" s="9">
        <f t="shared" si="140"/>
        <v>9.6251026467058298E-2</v>
      </c>
    </row>
    <row r="1146" spans="1:19" ht="17" hidden="1" x14ac:dyDescent="0.3">
      <c r="A1146">
        <v>1173</v>
      </c>
      <c r="B1146" t="s">
        <v>407</v>
      </c>
      <c r="C1146" t="s">
        <v>5</v>
      </c>
      <c r="D1146" s="1">
        <v>41754</v>
      </c>
      <c r="E1146" s="3">
        <f t="shared" si="141"/>
        <v>2014</v>
      </c>
      <c r="F1146" s="3">
        <f t="shared" si="142"/>
        <v>4</v>
      </c>
      <c r="G1146" s="3">
        <f t="shared" si="143"/>
        <v>25</v>
      </c>
      <c r="H1146" s="2">
        <v>6325000000</v>
      </c>
      <c r="I1146" s="2">
        <v>2406000000</v>
      </c>
      <c r="J1146" s="2">
        <v>2179000000</v>
      </c>
      <c r="K1146" s="2">
        <v>918000000</v>
      </c>
      <c r="L1146">
        <v>0</v>
      </c>
      <c r="M1146" t="s">
        <v>12</v>
      </c>
      <c r="N1146" t="s">
        <v>47</v>
      </c>
      <c r="O1146" s="6">
        <f t="shared" si="136"/>
        <v>3097000000</v>
      </c>
      <c r="P1146" s="6">
        <f t="shared" si="137"/>
        <v>3919000000</v>
      </c>
      <c r="Q1146" s="6">
        <f t="shared" si="138"/>
        <v>822000000</v>
      </c>
      <c r="R1146" s="9">
        <f t="shared" si="139"/>
        <v>0.61960474308300395</v>
      </c>
      <c r="S1146" s="9">
        <f t="shared" si="140"/>
        <v>0.12996047430830041</v>
      </c>
    </row>
    <row r="1147" spans="1:19" ht="17" hidden="1" x14ac:dyDescent="0.3">
      <c r="A1147">
        <v>1174</v>
      </c>
      <c r="B1147" t="s">
        <v>407</v>
      </c>
      <c r="C1147" t="s">
        <v>6</v>
      </c>
      <c r="D1147" s="1">
        <v>42118</v>
      </c>
      <c r="E1147" s="3">
        <f t="shared" si="141"/>
        <v>2015</v>
      </c>
      <c r="F1147" s="3">
        <f t="shared" si="142"/>
        <v>4</v>
      </c>
      <c r="G1147" s="3">
        <f t="shared" si="143"/>
        <v>24</v>
      </c>
      <c r="H1147" s="2">
        <v>6123000000</v>
      </c>
      <c r="I1147" s="2">
        <v>2290000000</v>
      </c>
      <c r="J1147" s="2">
        <v>2197000000</v>
      </c>
      <c r="K1147" s="2">
        <v>920000000</v>
      </c>
      <c r="L1147">
        <v>0</v>
      </c>
      <c r="M1147" t="s">
        <v>12</v>
      </c>
      <c r="N1147" t="s">
        <v>47</v>
      </c>
      <c r="O1147" s="6">
        <f t="shared" si="136"/>
        <v>3117000000</v>
      </c>
      <c r="P1147" s="6">
        <f t="shared" si="137"/>
        <v>3833000000</v>
      </c>
      <c r="Q1147" s="6">
        <f t="shared" si="138"/>
        <v>716000000</v>
      </c>
      <c r="R1147" s="9">
        <f t="shared" si="139"/>
        <v>0.62600032663726934</v>
      </c>
      <c r="S1147" s="9">
        <f t="shared" si="140"/>
        <v>0.11693614241384942</v>
      </c>
    </row>
    <row r="1148" spans="1:19" ht="17" hidden="1" x14ac:dyDescent="0.3">
      <c r="A1148">
        <v>1175</v>
      </c>
      <c r="B1148" t="s">
        <v>407</v>
      </c>
      <c r="C1148" t="s">
        <v>7</v>
      </c>
      <c r="D1148" s="1">
        <v>42489</v>
      </c>
      <c r="E1148" s="3">
        <f t="shared" si="141"/>
        <v>2016</v>
      </c>
      <c r="F1148" s="3">
        <f t="shared" si="142"/>
        <v>4</v>
      </c>
      <c r="G1148" s="3">
        <f t="shared" si="143"/>
        <v>29</v>
      </c>
      <c r="H1148" s="2">
        <v>5546000000</v>
      </c>
      <c r="I1148" s="2">
        <v>2173000000</v>
      </c>
      <c r="J1148" s="2">
        <v>2099000000</v>
      </c>
      <c r="K1148" s="2">
        <v>861000000</v>
      </c>
      <c r="L1148">
        <v>0</v>
      </c>
      <c r="M1148" t="s">
        <v>12</v>
      </c>
      <c r="N1148" t="s">
        <v>47</v>
      </c>
      <c r="O1148" s="6">
        <f t="shared" si="136"/>
        <v>2960000000</v>
      </c>
      <c r="P1148" s="6">
        <f t="shared" si="137"/>
        <v>3373000000</v>
      </c>
      <c r="Q1148" s="6">
        <f t="shared" si="138"/>
        <v>413000000</v>
      </c>
      <c r="R1148" s="9">
        <f t="shared" si="139"/>
        <v>0.60818608005769925</v>
      </c>
      <c r="S1148" s="9">
        <f t="shared" si="140"/>
        <v>7.4468085106382975E-2</v>
      </c>
    </row>
    <row r="1149" spans="1:19" ht="17" hidden="1" x14ac:dyDescent="0.3">
      <c r="A1149">
        <v>1180</v>
      </c>
      <c r="B1149" t="s">
        <v>408</v>
      </c>
      <c r="C1149" t="s">
        <v>2</v>
      </c>
      <c r="D1149" s="1">
        <v>41274</v>
      </c>
      <c r="E1149" s="3">
        <f t="shared" si="141"/>
        <v>2012</v>
      </c>
      <c r="F1149" s="3">
        <f t="shared" si="142"/>
        <v>12</v>
      </c>
      <c r="G1149" s="3">
        <f t="shared" si="143"/>
        <v>31</v>
      </c>
      <c r="H1149" s="2">
        <v>19429273000</v>
      </c>
      <c r="I1149" s="2">
        <v>17915735000</v>
      </c>
      <c r="J1149" s="2">
        <v>454900000</v>
      </c>
      <c r="K1149">
        <v>0</v>
      </c>
      <c r="L1149">
        <v>0</v>
      </c>
      <c r="M1149" t="s">
        <v>49</v>
      </c>
      <c r="N1149" t="s">
        <v>409</v>
      </c>
      <c r="O1149" s="6">
        <f t="shared" si="136"/>
        <v>454900000</v>
      </c>
      <c r="P1149" s="6">
        <f t="shared" si="137"/>
        <v>1513538000</v>
      </c>
      <c r="Q1149" s="6">
        <f t="shared" si="138"/>
        <v>1058638000</v>
      </c>
      <c r="R1149" s="9">
        <f t="shared" si="139"/>
        <v>7.7899878188957494E-2</v>
      </c>
      <c r="S1149" s="9">
        <f t="shared" si="140"/>
        <v>5.448675305555694E-2</v>
      </c>
    </row>
    <row r="1150" spans="1:19" ht="17" hidden="1" x14ac:dyDescent="0.3">
      <c r="A1150">
        <v>1181</v>
      </c>
      <c r="B1150" t="s">
        <v>408</v>
      </c>
      <c r="C1150" t="s">
        <v>5</v>
      </c>
      <c r="D1150" s="1">
        <v>41639</v>
      </c>
      <c r="E1150" s="3">
        <f t="shared" si="141"/>
        <v>2013</v>
      </c>
      <c r="F1150" s="3">
        <f t="shared" si="142"/>
        <v>12</v>
      </c>
      <c r="G1150" s="3">
        <f t="shared" si="143"/>
        <v>31</v>
      </c>
      <c r="H1150" s="2">
        <v>19052046000</v>
      </c>
      <c r="I1150" s="2">
        <v>17641421000</v>
      </c>
      <c r="J1150" s="2">
        <v>467904000</v>
      </c>
      <c r="K1150">
        <v>0</v>
      </c>
      <c r="L1150">
        <v>0</v>
      </c>
      <c r="M1150" t="s">
        <v>49</v>
      </c>
      <c r="N1150" t="s">
        <v>409</v>
      </c>
      <c r="O1150" s="6">
        <f t="shared" si="136"/>
        <v>467904000</v>
      </c>
      <c r="P1150" s="6">
        <f t="shared" si="137"/>
        <v>1410625000</v>
      </c>
      <c r="Q1150" s="6">
        <f t="shared" si="138"/>
        <v>942721000</v>
      </c>
      <c r="R1150" s="9">
        <f t="shared" si="139"/>
        <v>7.4040604352939354E-2</v>
      </c>
      <c r="S1150" s="9">
        <f t="shared" si="140"/>
        <v>4.9481352291507172E-2</v>
      </c>
    </row>
    <row r="1151" spans="1:19" ht="17" hidden="1" x14ac:dyDescent="0.3">
      <c r="A1151">
        <v>1182</v>
      </c>
      <c r="B1151" t="s">
        <v>408</v>
      </c>
      <c r="C1151" t="s">
        <v>6</v>
      </c>
      <c r="D1151" s="1">
        <v>42004</v>
      </c>
      <c r="E1151" s="3">
        <f t="shared" si="141"/>
        <v>2014</v>
      </c>
      <c r="F1151" s="3">
        <f t="shared" si="142"/>
        <v>12</v>
      </c>
      <c r="G1151" s="3">
        <f t="shared" si="143"/>
        <v>31</v>
      </c>
      <c r="H1151" s="2">
        <v>21105141000</v>
      </c>
      <c r="I1151" s="2">
        <v>19198615000</v>
      </c>
      <c r="J1151" s="2">
        <v>520805000</v>
      </c>
      <c r="K1151">
        <v>0</v>
      </c>
      <c r="L1151">
        <v>0</v>
      </c>
      <c r="M1151" t="s">
        <v>49</v>
      </c>
      <c r="N1151" t="s">
        <v>409</v>
      </c>
      <c r="O1151" s="6">
        <f t="shared" si="136"/>
        <v>520805000</v>
      </c>
      <c r="P1151" s="6">
        <f t="shared" si="137"/>
        <v>1906526000</v>
      </c>
      <c r="Q1151" s="6">
        <f t="shared" si="138"/>
        <v>1385721000</v>
      </c>
      <c r="R1151" s="9">
        <f t="shared" si="139"/>
        <v>9.03346724857228E-2</v>
      </c>
      <c r="S1151" s="9">
        <f t="shared" si="140"/>
        <v>6.5657983521645272E-2</v>
      </c>
    </row>
    <row r="1152" spans="1:19" ht="17" hidden="1" x14ac:dyDescent="0.3">
      <c r="A1152">
        <v>1183</v>
      </c>
      <c r="B1152" t="s">
        <v>408</v>
      </c>
      <c r="C1152" t="s">
        <v>7</v>
      </c>
      <c r="D1152" s="1">
        <v>42369</v>
      </c>
      <c r="E1152" s="3">
        <f t="shared" si="141"/>
        <v>2015</v>
      </c>
      <c r="F1152" s="3">
        <f t="shared" si="142"/>
        <v>12</v>
      </c>
      <c r="G1152" s="3">
        <f t="shared" si="143"/>
        <v>31</v>
      </c>
      <c r="H1152" s="2">
        <v>16439276000</v>
      </c>
      <c r="I1152" s="2">
        <v>14858014000</v>
      </c>
      <c r="J1152" s="2">
        <v>458989000</v>
      </c>
      <c r="K1152">
        <v>0</v>
      </c>
      <c r="L1152">
        <v>0</v>
      </c>
      <c r="M1152" t="s">
        <v>49</v>
      </c>
      <c r="N1152" t="s">
        <v>409</v>
      </c>
      <c r="O1152" s="6">
        <f t="shared" si="136"/>
        <v>458989000</v>
      </c>
      <c r="P1152" s="6">
        <f t="shared" si="137"/>
        <v>1581262000</v>
      </c>
      <c r="Q1152" s="6">
        <f t="shared" si="138"/>
        <v>1122273000</v>
      </c>
      <c r="R1152" s="9">
        <f t="shared" si="139"/>
        <v>9.6188055970348074E-2</v>
      </c>
      <c r="S1152" s="9">
        <f t="shared" si="140"/>
        <v>6.8267787462172907E-2</v>
      </c>
    </row>
    <row r="1153" spans="1:19" ht="17" hidden="1" x14ac:dyDescent="0.3">
      <c r="A1153">
        <v>1184</v>
      </c>
      <c r="B1153" t="s">
        <v>410</v>
      </c>
      <c r="C1153" t="s">
        <v>2</v>
      </c>
      <c r="D1153" s="1">
        <v>41301</v>
      </c>
      <c r="E1153" s="3">
        <f t="shared" si="141"/>
        <v>2013</v>
      </c>
      <c r="F1153" s="3">
        <f t="shared" si="142"/>
        <v>1</v>
      </c>
      <c r="G1153" s="3">
        <f t="shared" si="143"/>
        <v>27</v>
      </c>
      <c r="H1153" s="2">
        <v>4280159000</v>
      </c>
      <c r="I1153" s="2">
        <v>2053816000</v>
      </c>
      <c r="J1153" s="2">
        <v>430822000</v>
      </c>
      <c r="K1153" s="2">
        <v>1147282000</v>
      </c>
      <c r="L1153">
        <v>0</v>
      </c>
      <c r="M1153" t="s">
        <v>12</v>
      </c>
      <c r="N1153" t="s">
        <v>24</v>
      </c>
      <c r="O1153" s="6">
        <f t="shared" si="136"/>
        <v>1578104000</v>
      </c>
      <c r="P1153" s="6">
        <f t="shared" si="137"/>
        <v>2226343000</v>
      </c>
      <c r="Q1153" s="6">
        <f t="shared" si="138"/>
        <v>648239000</v>
      </c>
      <c r="R1153" s="9">
        <f t="shared" si="139"/>
        <v>0.52015427464260089</v>
      </c>
      <c r="S1153" s="9">
        <f t="shared" si="140"/>
        <v>0.15145208390622872</v>
      </c>
    </row>
    <row r="1154" spans="1:19" ht="17" hidden="1" x14ac:dyDescent="0.3">
      <c r="A1154">
        <v>1185</v>
      </c>
      <c r="B1154" t="s">
        <v>410</v>
      </c>
      <c r="C1154" t="s">
        <v>5</v>
      </c>
      <c r="D1154" s="1">
        <v>41665</v>
      </c>
      <c r="E1154" s="3">
        <f t="shared" si="141"/>
        <v>2014</v>
      </c>
      <c r="F1154" s="3">
        <f t="shared" si="142"/>
        <v>1</v>
      </c>
      <c r="G1154" s="3">
        <f t="shared" si="143"/>
        <v>26</v>
      </c>
      <c r="H1154" s="2">
        <v>4130000000</v>
      </c>
      <c r="I1154" s="2">
        <v>1862000000</v>
      </c>
      <c r="J1154" s="2">
        <v>436000000</v>
      </c>
      <c r="K1154" s="2">
        <v>1336000000</v>
      </c>
      <c r="L1154">
        <v>0</v>
      </c>
      <c r="M1154" t="s">
        <v>12</v>
      </c>
      <c r="N1154" t="s">
        <v>24</v>
      </c>
      <c r="O1154" s="6">
        <f t="shared" si="136"/>
        <v>1772000000</v>
      </c>
      <c r="P1154" s="6">
        <f t="shared" si="137"/>
        <v>2268000000</v>
      </c>
      <c r="Q1154" s="6">
        <f t="shared" si="138"/>
        <v>496000000</v>
      </c>
      <c r="R1154" s="9">
        <f t="shared" si="139"/>
        <v>0.54915254237288136</v>
      </c>
      <c r="S1154" s="9">
        <f t="shared" si="140"/>
        <v>0.12009685230024213</v>
      </c>
    </row>
    <row r="1155" spans="1:19" ht="17" hidden="1" x14ac:dyDescent="0.3">
      <c r="A1155">
        <v>1186</v>
      </c>
      <c r="B1155" t="s">
        <v>410</v>
      </c>
      <c r="C1155" t="s">
        <v>6</v>
      </c>
      <c r="D1155" s="1">
        <v>42029</v>
      </c>
      <c r="E1155" s="3">
        <f t="shared" si="141"/>
        <v>2015</v>
      </c>
      <c r="F1155" s="3">
        <f t="shared" si="142"/>
        <v>1</v>
      </c>
      <c r="G1155" s="3">
        <f t="shared" si="143"/>
        <v>25</v>
      </c>
      <c r="H1155" s="2">
        <v>4682000000</v>
      </c>
      <c r="I1155" s="2">
        <v>2083000000</v>
      </c>
      <c r="J1155" s="2">
        <v>480000000</v>
      </c>
      <c r="K1155" s="2">
        <v>1360000000</v>
      </c>
      <c r="L1155">
        <v>0</v>
      </c>
      <c r="M1155" t="s">
        <v>12</v>
      </c>
      <c r="N1155" t="s">
        <v>24</v>
      </c>
      <c r="O1155" s="6">
        <f t="shared" si="136"/>
        <v>1840000000</v>
      </c>
      <c r="P1155" s="6">
        <f t="shared" si="137"/>
        <v>2599000000</v>
      </c>
      <c r="Q1155" s="6">
        <f t="shared" si="138"/>
        <v>759000000</v>
      </c>
      <c r="R1155" s="9">
        <f t="shared" si="139"/>
        <v>0.55510465612985904</v>
      </c>
      <c r="S1155" s="9">
        <f t="shared" si="140"/>
        <v>0.16211020931225972</v>
      </c>
    </row>
    <row r="1156" spans="1:19" ht="17" hidden="1" x14ac:dyDescent="0.3">
      <c r="A1156">
        <v>1187</v>
      </c>
      <c r="B1156" t="s">
        <v>410</v>
      </c>
      <c r="C1156" t="s">
        <v>7</v>
      </c>
      <c r="D1156" s="1">
        <v>42400</v>
      </c>
      <c r="E1156" s="3">
        <f t="shared" si="141"/>
        <v>2016</v>
      </c>
      <c r="F1156" s="3">
        <f t="shared" si="142"/>
        <v>1</v>
      </c>
      <c r="G1156" s="3">
        <f t="shared" si="143"/>
        <v>31</v>
      </c>
      <c r="H1156" s="2">
        <v>5010000000</v>
      </c>
      <c r="I1156" s="2">
        <v>2199000000</v>
      </c>
      <c r="J1156" s="2">
        <v>602000000</v>
      </c>
      <c r="K1156" s="2">
        <v>1331000000</v>
      </c>
      <c r="L1156">
        <v>0</v>
      </c>
      <c r="M1156" t="s">
        <v>12</v>
      </c>
      <c r="N1156" t="s">
        <v>24</v>
      </c>
      <c r="O1156" s="6">
        <f t="shared" ref="O1156:O1219" si="144">SUM(J1156:L1156)</f>
        <v>1933000000</v>
      </c>
      <c r="P1156" s="6">
        <f t="shared" ref="P1156:P1219" si="145">H1156-I1156</f>
        <v>2811000000</v>
      </c>
      <c r="Q1156" s="6">
        <f t="shared" ref="Q1156:Q1219" si="146">P1156-SUM(J1156:L1156)</f>
        <v>878000000</v>
      </c>
      <c r="R1156" s="9">
        <f t="shared" ref="R1156:R1219" si="147">1-(I1156/H1156)</f>
        <v>0.56107784431137731</v>
      </c>
      <c r="S1156" s="9">
        <f t="shared" ref="S1156:S1219" si="148">Q1156/H1156</f>
        <v>0.17524950099800399</v>
      </c>
    </row>
    <row r="1157" spans="1:19" ht="17" hidden="1" x14ac:dyDescent="0.3">
      <c r="A1157">
        <v>1188</v>
      </c>
      <c r="B1157" t="s">
        <v>411</v>
      </c>
      <c r="C1157" t="s">
        <v>2</v>
      </c>
      <c r="D1157" s="1">
        <v>41274</v>
      </c>
      <c r="E1157" s="3">
        <f t="shared" ref="E1157:E1220" si="149">YEAR(D1157)</f>
        <v>2012</v>
      </c>
      <c r="F1157" s="3">
        <f t="shared" ref="F1157:F1220" si="150">MONTH(D1157)</f>
        <v>12</v>
      </c>
      <c r="G1157" s="3">
        <f t="shared" ref="G1157:G1220" si="151">DAY(D1157)</f>
        <v>31</v>
      </c>
      <c r="H1157" s="2">
        <v>5508500000</v>
      </c>
      <c r="I1157" s="2">
        <v>3414400000</v>
      </c>
      <c r="J1157" s="2">
        <v>1403500000</v>
      </c>
      <c r="K1157">
        <v>0</v>
      </c>
      <c r="L1157">
        <v>0</v>
      </c>
      <c r="M1157" t="s">
        <v>9</v>
      </c>
      <c r="N1157" t="s">
        <v>412</v>
      </c>
      <c r="O1157" s="6">
        <f t="shared" si="144"/>
        <v>1403500000</v>
      </c>
      <c r="P1157" s="6">
        <f t="shared" si="145"/>
        <v>2094100000</v>
      </c>
      <c r="Q1157" s="6">
        <f t="shared" si="146"/>
        <v>690600000</v>
      </c>
      <c r="R1157" s="9">
        <f t="shared" si="147"/>
        <v>0.3801579377325951</v>
      </c>
      <c r="S1157" s="9">
        <f t="shared" si="148"/>
        <v>0.12536988290823273</v>
      </c>
    </row>
    <row r="1158" spans="1:19" ht="17" hidden="1" x14ac:dyDescent="0.3">
      <c r="A1158">
        <v>1189</v>
      </c>
      <c r="B1158" t="s">
        <v>411</v>
      </c>
      <c r="C1158" t="s">
        <v>5</v>
      </c>
      <c r="D1158" s="1">
        <v>41639</v>
      </c>
      <c r="E1158" s="3">
        <f t="shared" si="149"/>
        <v>2013</v>
      </c>
      <c r="F1158" s="3">
        <f t="shared" si="150"/>
        <v>12</v>
      </c>
      <c r="G1158" s="3">
        <f t="shared" si="151"/>
        <v>31</v>
      </c>
      <c r="H1158" s="2">
        <v>5607000000</v>
      </c>
      <c r="I1158" s="2">
        <v>3482100000</v>
      </c>
      <c r="J1158" s="2">
        <v>1399500000</v>
      </c>
      <c r="K1158">
        <v>0</v>
      </c>
      <c r="L1158">
        <v>0</v>
      </c>
      <c r="M1158" t="s">
        <v>9</v>
      </c>
      <c r="N1158" t="s">
        <v>412</v>
      </c>
      <c r="O1158" s="6">
        <f t="shared" si="144"/>
        <v>1399500000</v>
      </c>
      <c r="P1158" s="6">
        <f t="shared" si="145"/>
        <v>2124900000</v>
      </c>
      <c r="Q1158" s="6">
        <f t="shared" si="146"/>
        <v>725400000</v>
      </c>
      <c r="R1158" s="9">
        <f t="shared" si="147"/>
        <v>0.37897271268057786</v>
      </c>
      <c r="S1158" s="9">
        <f t="shared" si="148"/>
        <v>0.12937399678972714</v>
      </c>
    </row>
    <row r="1159" spans="1:19" ht="17" hidden="1" x14ac:dyDescent="0.3">
      <c r="A1159">
        <v>1190</v>
      </c>
      <c r="B1159" t="s">
        <v>411</v>
      </c>
      <c r="C1159" t="s">
        <v>6</v>
      </c>
      <c r="D1159" s="1">
        <v>42004</v>
      </c>
      <c r="E1159" s="3">
        <f t="shared" si="149"/>
        <v>2014</v>
      </c>
      <c r="F1159" s="3">
        <f t="shared" si="150"/>
        <v>12</v>
      </c>
      <c r="G1159" s="3">
        <f t="shared" si="151"/>
        <v>31</v>
      </c>
      <c r="H1159" s="2">
        <v>5727000000</v>
      </c>
      <c r="I1159" s="2">
        <v>3523600000</v>
      </c>
      <c r="J1159" s="2">
        <v>1545900000</v>
      </c>
      <c r="K1159">
        <v>0</v>
      </c>
      <c r="L1159">
        <v>0</v>
      </c>
      <c r="M1159" t="s">
        <v>9</v>
      </c>
      <c r="N1159" t="s">
        <v>412</v>
      </c>
      <c r="O1159" s="6">
        <f t="shared" si="144"/>
        <v>1545900000</v>
      </c>
      <c r="P1159" s="6">
        <f t="shared" si="145"/>
        <v>2203400000</v>
      </c>
      <c r="Q1159" s="6">
        <f t="shared" si="146"/>
        <v>657500000</v>
      </c>
      <c r="R1159" s="9">
        <f t="shared" si="147"/>
        <v>0.3847389558232932</v>
      </c>
      <c r="S1159" s="9">
        <f t="shared" si="148"/>
        <v>0.11480705430417322</v>
      </c>
    </row>
    <row r="1160" spans="1:19" ht="17" hidden="1" x14ac:dyDescent="0.3">
      <c r="A1160">
        <v>1191</v>
      </c>
      <c r="B1160" t="s">
        <v>411</v>
      </c>
      <c r="C1160" t="s">
        <v>7</v>
      </c>
      <c r="D1160" s="1">
        <v>42369</v>
      </c>
      <c r="E1160" s="3">
        <f t="shared" si="149"/>
        <v>2015</v>
      </c>
      <c r="F1160" s="3">
        <f t="shared" si="150"/>
        <v>12</v>
      </c>
      <c r="G1160" s="3">
        <f t="shared" si="151"/>
        <v>31</v>
      </c>
      <c r="H1160" s="2">
        <v>5915700000</v>
      </c>
      <c r="I1160" s="2">
        <v>3611100000</v>
      </c>
      <c r="J1160" s="2">
        <v>1626000000</v>
      </c>
      <c r="K1160">
        <v>0</v>
      </c>
      <c r="L1160">
        <v>0</v>
      </c>
      <c r="M1160" t="s">
        <v>9</v>
      </c>
      <c r="N1160" t="s">
        <v>412</v>
      </c>
      <c r="O1160" s="6">
        <f t="shared" si="144"/>
        <v>1626000000</v>
      </c>
      <c r="P1160" s="6">
        <f t="shared" si="145"/>
        <v>2304600000</v>
      </c>
      <c r="Q1160" s="6">
        <f t="shared" si="146"/>
        <v>678600000</v>
      </c>
      <c r="R1160" s="9">
        <f t="shared" si="147"/>
        <v>0.38957350778437039</v>
      </c>
      <c r="S1160" s="9">
        <f t="shared" si="148"/>
        <v>0.11471169937623611</v>
      </c>
    </row>
    <row r="1161" spans="1:19" ht="17" hidden="1" x14ac:dyDescent="0.3">
      <c r="A1161">
        <v>1200</v>
      </c>
      <c r="B1161" t="s">
        <v>413</v>
      </c>
      <c r="C1161" t="s">
        <v>2</v>
      </c>
      <c r="D1161" s="1">
        <v>41274</v>
      </c>
      <c r="E1161" s="3">
        <f t="shared" si="149"/>
        <v>2012</v>
      </c>
      <c r="F1161" s="3">
        <f t="shared" si="150"/>
        <v>12</v>
      </c>
      <c r="G1161" s="3">
        <f t="shared" si="151"/>
        <v>31</v>
      </c>
      <c r="H1161" s="2">
        <v>484581000</v>
      </c>
      <c r="I1161" s="2">
        <v>21306000</v>
      </c>
      <c r="J1161" s="2">
        <v>38123000</v>
      </c>
      <c r="K1161">
        <v>0</v>
      </c>
      <c r="L1161" s="2">
        <v>147515000</v>
      </c>
      <c r="M1161" t="s">
        <v>42</v>
      </c>
      <c r="N1161" t="s">
        <v>255</v>
      </c>
      <c r="O1161" s="6">
        <f t="shared" si="144"/>
        <v>185638000</v>
      </c>
      <c r="P1161" s="6">
        <f t="shared" si="145"/>
        <v>463275000</v>
      </c>
      <c r="Q1161" s="6">
        <f t="shared" si="146"/>
        <v>277637000</v>
      </c>
      <c r="R1161" s="9">
        <f t="shared" si="147"/>
        <v>0.95603211846935809</v>
      </c>
      <c r="S1161" s="9">
        <f t="shared" si="148"/>
        <v>0.57294239765900845</v>
      </c>
    </row>
    <row r="1162" spans="1:19" ht="17" hidden="1" x14ac:dyDescent="0.3">
      <c r="A1162">
        <v>1201</v>
      </c>
      <c r="B1162" t="s">
        <v>413</v>
      </c>
      <c r="C1162" t="s">
        <v>5</v>
      </c>
      <c r="D1162" s="1">
        <v>41639</v>
      </c>
      <c r="E1162" s="3">
        <f t="shared" si="149"/>
        <v>2013</v>
      </c>
      <c r="F1162" s="3">
        <f t="shared" si="150"/>
        <v>12</v>
      </c>
      <c r="G1162" s="3">
        <f t="shared" si="151"/>
        <v>31</v>
      </c>
      <c r="H1162" s="2">
        <v>780209000</v>
      </c>
      <c r="I1162" s="2">
        <v>38851000</v>
      </c>
      <c r="J1162" s="2">
        <v>56881000</v>
      </c>
      <c r="K1162">
        <v>0</v>
      </c>
      <c r="L1162" s="2">
        <v>306769000</v>
      </c>
      <c r="M1162" t="s">
        <v>42</v>
      </c>
      <c r="N1162" t="s">
        <v>255</v>
      </c>
      <c r="O1162" s="6">
        <f t="shared" si="144"/>
        <v>363650000</v>
      </c>
      <c r="P1162" s="6">
        <f t="shared" si="145"/>
        <v>741358000</v>
      </c>
      <c r="Q1162" s="6">
        <f t="shared" si="146"/>
        <v>377708000</v>
      </c>
      <c r="R1162" s="9">
        <f t="shared" si="147"/>
        <v>0.95020436831669464</v>
      </c>
      <c r="S1162" s="9">
        <f t="shared" si="148"/>
        <v>0.48411130863653201</v>
      </c>
    </row>
    <row r="1163" spans="1:19" ht="17" hidden="1" x14ac:dyDescent="0.3">
      <c r="A1163">
        <v>1202</v>
      </c>
      <c r="B1163" t="s">
        <v>413</v>
      </c>
      <c r="C1163" t="s">
        <v>6</v>
      </c>
      <c r="D1163" s="1">
        <v>42004</v>
      </c>
      <c r="E1163" s="3">
        <f t="shared" si="149"/>
        <v>2014</v>
      </c>
      <c r="F1163" s="3">
        <f t="shared" si="150"/>
        <v>12</v>
      </c>
      <c r="G1163" s="3">
        <f t="shared" si="151"/>
        <v>31</v>
      </c>
      <c r="H1163" s="2">
        <v>933505000</v>
      </c>
      <c r="I1163" s="2">
        <v>53871000</v>
      </c>
      <c r="J1163" s="2">
        <v>51085000</v>
      </c>
      <c r="K1163">
        <v>0</v>
      </c>
      <c r="L1163" s="2">
        <v>374661000</v>
      </c>
      <c r="M1163" t="s">
        <v>42</v>
      </c>
      <c r="N1163" t="s">
        <v>255</v>
      </c>
      <c r="O1163" s="6">
        <f t="shared" si="144"/>
        <v>425746000</v>
      </c>
      <c r="P1163" s="6">
        <f t="shared" si="145"/>
        <v>879634000</v>
      </c>
      <c r="Q1163" s="6">
        <f t="shared" si="146"/>
        <v>453888000</v>
      </c>
      <c r="R1163" s="9">
        <f t="shared" si="147"/>
        <v>0.94229168563639187</v>
      </c>
      <c r="S1163" s="9">
        <f t="shared" si="148"/>
        <v>0.48621914183641224</v>
      </c>
    </row>
    <row r="1164" spans="1:19" ht="17" hidden="1" x14ac:dyDescent="0.3">
      <c r="A1164">
        <v>1203</v>
      </c>
      <c r="B1164" t="s">
        <v>413</v>
      </c>
      <c r="C1164" t="s">
        <v>7</v>
      </c>
      <c r="D1164" s="1">
        <v>42369</v>
      </c>
      <c r="E1164" s="3">
        <f t="shared" si="149"/>
        <v>2015</v>
      </c>
      <c r="F1164" s="3">
        <f t="shared" si="150"/>
        <v>12</v>
      </c>
      <c r="G1164" s="3">
        <f t="shared" si="151"/>
        <v>31</v>
      </c>
      <c r="H1164" s="2">
        <v>1023285000</v>
      </c>
      <c r="I1164" s="2">
        <v>55352000</v>
      </c>
      <c r="J1164" s="2">
        <v>49298000</v>
      </c>
      <c r="K1164">
        <v>0</v>
      </c>
      <c r="L1164" s="2">
        <v>409215000</v>
      </c>
      <c r="M1164" t="s">
        <v>42</v>
      </c>
      <c r="N1164" t="s">
        <v>255</v>
      </c>
      <c r="O1164" s="6">
        <f t="shared" si="144"/>
        <v>458513000</v>
      </c>
      <c r="P1164" s="6">
        <f t="shared" si="145"/>
        <v>967933000</v>
      </c>
      <c r="Q1164" s="6">
        <f t="shared" si="146"/>
        <v>509420000</v>
      </c>
      <c r="R1164" s="9">
        <f t="shared" si="147"/>
        <v>0.94590754286440237</v>
      </c>
      <c r="S1164" s="9">
        <f t="shared" si="148"/>
        <v>0.4978280733129089</v>
      </c>
    </row>
    <row r="1165" spans="1:19" ht="17" hidden="1" x14ac:dyDescent="0.3">
      <c r="A1165">
        <v>1204</v>
      </c>
      <c r="B1165" t="s">
        <v>414</v>
      </c>
      <c r="C1165" t="s">
        <v>2</v>
      </c>
      <c r="D1165" s="1">
        <v>41274</v>
      </c>
      <c r="E1165" s="3">
        <f t="shared" si="149"/>
        <v>2012</v>
      </c>
      <c r="F1165" s="3">
        <f t="shared" si="150"/>
        <v>12</v>
      </c>
      <c r="G1165" s="3">
        <f t="shared" si="151"/>
        <v>31</v>
      </c>
      <c r="H1165" s="2">
        <v>10184121000</v>
      </c>
      <c r="I1165" s="2">
        <v>8540319000</v>
      </c>
      <c r="J1165" s="2">
        <v>491725000</v>
      </c>
      <c r="K1165">
        <v>0</v>
      </c>
      <c r="L1165" s="2">
        <v>205334000</v>
      </c>
      <c r="M1165" t="s">
        <v>73</v>
      </c>
      <c r="N1165" t="s">
        <v>74</v>
      </c>
      <c r="O1165" s="6">
        <f t="shared" si="144"/>
        <v>697059000</v>
      </c>
      <c r="P1165" s="6">
        <f t="shared" si="145"/>
        <v>1643802000</v>
      </c>
      <c r="Q1165" s="6">
        <f t="shared" si="146"/>
        <v>946743000</v>
      </c>
      <c r="R1165" s="9">
        <f t="shared" si="147"/>
        <v>0.16140833362054519</v>
      </c>
      <c r="S1165" s="9">
        <f t="shared" si="148"/>
        <v>9.2962662167898433E-2</v>
      </c>
    </row>
    <row r="1166" spans="1:19" ht="17" hidden="1" x14ac:dyDescent="0.3">
      <c r="A1166">
        <v>1205</v>
      </c>
      <c r="B1166" t="s">
        <v>414</v>
      </c>
      <c r="C1166" t="s">
        <v>5</v>
      </c>
      <c r="D1166" s="1">
        <v>41639</v>
      </c>
      <c r="E1166" s="3">
        <f t="shared" si="149"/>
        <v>2013</v>
      </c>
      <c r="F1166" s="3">
        <f t="shared" si="150"/>
        <v>12</v>
      </c>
      <c r="G1166" s="3">
        <f t="shared" si="151"/>
        <v>31</v>
      </c>
      <c r="H1166" s="2">
        <v>11871879000</v>
      </c>
      <c r="I1166" s="2">
        <v>10222213000</v>
      </c>
      <c r="J1166" s="2">
        <v>541586000</v>
      </c>
      <c r="K1166">
        <v>0</v>
      </c>
      <c r="L1166" s="2">
        <v>239343000</v>
      </c>
      <c r="M1166" t="s">
        <v>73</v>
      </c>
      <c r="N1166" t="s">
        <v>74</v>
      </c>
      <c r="O1166" s="6">
        <f t="shared" si="144"/>
        <v>780929000</v>
      </c>
      <c r="P1166" s="6">
        <f t="shared" si="145"/>
        <v>1649666000</v>
      </c>
      <c r="Q1166" s="6">
        <f t="shared" si="146"/>
        <v>868737000</v>
      </c>
      <c r="R1166" s="9">
        <f t="shared" si="147"/>
        <v>0.13895576260506026</v>
      </c>
      <c r="S1166" s="9">
        <f t="shared" si="148"/>
        <v>7.3176032201810681E-2</v>
      </c>
    </row>
    <row r="1167" spans="1:19" ht="17" hidden="1" x14ac:dyDescent="0.3">
      <c r="A1167">
        <v>1206</v>
      </c>
      <c r="B1167" t="s">
        <v>414</v>
      </c>
      <c r="C1167" t="s">
        <v>6</v>
      </c>
      <c r="D1167" s="1">
        <v>42004</v>
      </c>
      <c r="E1167" s="3">
        <f t="shared" si="149"/>
        <v>2014</v>
      </c>
      <c r="F1167" s="3">
        <f t="shared" si="150"/>
        <v>12</v>
      </c>
      <c r="G1167" s="3">
        <f t="shared" si="151"/>
        <v>31</v>
      </c>
      <c r="H1167" s="2">
        <v>12195091000</v>
      </c>
      <c r="I1167" s="2">
        <v>10088548000</v>
      </c>
      <c r="J1167" s="2">
        <v>674887000</v>
      </c>
      <c r="K1167">
        <v>0</v>
      </c>
      <c r="L1167" s="2">
        <v>294684000</v>
      </c>
      <c r="M1167" t="s">
        <v>73</v>
      </c>
      <c r="N1167" t="s">
        <v>74</v>
      </c>
      <c r="O1167" s="6">
        <f t="shared" si="144"/>
        <v>969571000</v>
      </c>
      <c r="P1167" s="6">
        <f t="shared" si="145"/>
        <v>2106543000</v>
      </c>
      <c r="Q1167" s="6">
        <f t="shared" si="146"/>
        <v>1136972000</v>
      </c>
      <c r="R1167" s="9">
        <f t="shared" si="147"/>
        <v>0.17273696440641562</v>
      </c>
      <c r="S1167" s="9">
        <f t="shared" si="148"/>
        <v>9.3231940622665294E-2</v>
      </c>
    </row>
    <row r="1168" spans="1:19" ht="17" hidden="1" x14ac:dyDescent="0.3">
      <c r="A1168">
        <v>1207</v>
      </c>
      <c r="B1168" t="s">
        <v>414</v>
      </c>
      <c r="C1168" t="s">
        <v>7</v>
      </c>
      <c r="D1168" s="1">
        <v>42369</v>
      </c>
      <c r="E1168" s="3">
        <f t="shared" si="149"/>
        <v>2015</v>
      </c>
      <c r="F1168" s="3">
        <f t="shared" si="150"/>
        <v>12</v>
      </c>
      <c r="G1168" s="3">
        <f t="shared" si="151"/>
        <v>31</v>
      </c>
      <c r="H1168" s="2">
        <v>7763206000</v>
      </c>
      <c r="I1168" s="2">
        <v>5641052000</v>
      </c>
      <c r="J1168" s="2">
        <v>693331000</v>
      </c>
      <c r="K1168">
        <v>0</v>
      </c>
      <c r="L1168" s="2">
        <v>354620000</v>
      </c>
      <c r="M1168" t="s">
        <v>73</v>
      </c>
      <c r="N1168" t="s">
        <v>74</v>
      </c>
      <c r="O1168" s="6">
        <f t="shared" si="144"/>
        <v>1047951000</v>
      </c>
      <c r="P1168" s="6">
        <f t="shared" si="145"/>
        <v>2122154000</v>
      </c>
      <c r="Q1168" s="6">
        <f t="shared" si="146"/>
        <v>1074203000</v>
      </c>
      <c r="R1168" s="9">
        <f t="shared" si="147"/>
        <v>0.27336051626093649</v>
      </c>
      <c r="S1168" s="9">
        <f t="shared" si="148"/>
        <v>0.13837105443292372</v>
      </c>
    </row>
    <row r="1169" spans="1:19" ht="17" hidden="1" x14ac:dyDescent="0.3">
      <c r="A1169">
        <v>1209</v>
      </c>
      <c r="B1169" t="s">
        <v>415</v>
      </c>
      <c r="C1169" t="s">
        <v>2</v>
      </c>
      <c r="D1169" s="1">
        <v>42004</v>
      </c>
      <c r="E1169" s="3">
        <f t="shared" si="149"/>
        <v>2014</v>
      </c>
      <c r="F1169" s="3">
        <f t="shared" si="150"/>
        <v>12</v>
      </c>
      <c r="G1169" s="3">
        <f t="shared" si="151"/>
        <v>31</v>
      </c>
      <c r="H1169" s="2">
        <v>15317800000</v>
      </c>
      <c r="I1169" s="2">
        <v>12602100000</v>
      </c>
      <c r="J1169" s="2">
        <v>477200000</v>
      </c>
      <c r="K1169">
        <v>0</v>
      </c>
      <c r="L1169" s="2">
        <v>294400000</v>
      </c>
      <c r="M1169" t="s">
        <v>9</v>
      </c>
      <c r="N1169" t="s">
        <v>313</v>
      </c>
      <c r="O1169" s="6">
        <f t="shared" si="144"/>
        <v>771600000</v>
      </c>
      <c r="P1169" s="6">
        <f t="shared" si="145"/>
        <v>2715700000</v>
      </c>
      <c r="Q1169" s="6">
        <f t="shared" si="146"/>
        <v>1944100000</v>
      </c>
      <c r="R1169" s="9">
        <f t="shared" si="147"/>
        <v>0.17729047252216379</v>
      </c>
      <c r="S1169" s="9">
        <f t="shared" si="148"/>
        <v>0.12691770358667695</v>
      </c>
    </row>
    <row r="1170" spans="1:19" ht="17" hidden="1" x14ac:dyDescent="0.3">
      <c r="A1170">
        <v>1210</v>
      </c>
      <c r="B1170" t="s">
        <v>415</v>
      </c>
      <c r="C1170" t="s">
        <v>5</v>
      </c>
      <c r="D1170" s="1">
        <v>42369</v>
      </c>
      <c r="E1170" s="3">
        <f t="shared" si="149"/>
        <v>2015</v>
      </c>
      <c r="F1170" s="3">
        <f t="shared" si="150"/>
        <v>12</v>
      </c>
      <c r="G1170" s="3">
        <f t="shared" si="151"/>
        <v>31</v>
      </c>
      <c r="H1170" s="2">
        <v>15134400000</v>
      </c>
      <c r="I1170" s="2">
        <v>12491400000</v>
      </c>
      <c r="J1170" s="2">
        <v>431800000</v>
      </c>
      <c r="K1170">
        <v>0</v>
      </c>
      <c r="L1170" s="2">
        <v>291100000</v>
      </c>
      <c r="M1170" t="s">
        <v>9</v>
      </c>
      <c r="N1170" t="s">
        <v>313</v>
      </c>
      <c r="O1170" s="6">
        <f t="shared" si="144"/>
        <v>722900000</v>
      </c>
      <c r="P1170" s="6">
        <f t="shared" si="145"/>
        <v>2643000000</v>
      </c>
      <c r="Q1170" s="6">
        <f t="shared" si="146"/>
        <v>1920100000</v>
      </c>
      <c r="R1170" s="9">
        <f t="shared" si="147"/>
        <v>0.17463526799873141</v>
      </c>
      <c r="S1170" s="9">
        <f t="shared" si="148"/>
        <v>0.12686991225288086</v>
      </c>
    </row>
    <row r="1171" spans="1:19" ht="17" hidden="1" x14ac:dyDescent="0.3">
      <c r="A1171">
        <v>1211</v>
      </c>
      <c r="B1171" t="s">
        <v>415</v>
      </c>
      <c r="C1171" t="s">
        <v>6</v>
      </c>
      <c r="D1171" s="1">
        <v>42735</v>
      </c>
      <c r="E1171" s="3">
        <f t="shared" si="149"/>
        <v>2016</v>
      </c>
      <c r="F1171" s="3">
        <f t="shared" si="150"/>
        <v>12</v>
      </c>
      <c r="G1171" s="3">
        <f t="shared" si="151"/>
        <v>31</v>
      </c>
      <c r="H1171" s="2">
        <v>15416900000</v>
      </c>
      <c r="I1171" s="2">
        <v>12671200000</v>
      </c>
      <c r="J1171" s="2">
        <v>443900000</v>
      </c>
      <c r="K1171">
        <v>0</v>
      </c>
      <c r="L1171" s="2">
        <v>292900000</v>
      </c>
      <c r="M1171" t="s">
        <v>9</v>
      </c>
      <c r="N1171" t="s">
        <v>313</v>
      </c>
      <c r="O1171" s="6">
        <f t="shared" si="144"/>
        <v>736800000</v>
      </c>
      <c r="P1171" s="6">
        <f t="shared" si="145"/>
        <v>2745700000</v>
      </c>
      <c r="Q1171" s="6">
        <f t="shared" si="146"/>
        <v>2008900000</v>
      </c>
      <c r="R1171" s="9">
        <f t="shared" si="147"/>
        <v>0.17809676394087004</v>
      </c>
      <c r="S1171" s="9">
        <f t="shared" si="148"/>
        <v>0.1303050548424132</v>
      </c>
    </row>
    <row r="1172" spans="1:19" ht="17" hidden="1" x14ac:dyDescent="0.3">
      <c r="A1172">
        <v>1212</v>
      </c>
      <c r="B1172" t="s">
        <v>416</v>
      </c>
      <c r="C1172" t="s">
        <v>2</v>
      </c>
      <c r="D1172" s="1">
        <v>41274</v>
      </c>
      <c r="E1172" s="3">
        <f t="shared" si="149"/>
        <v>2012</v>
      </c>
      <c r="F1172" s="3">
        <f t="shared" si="150"/>
        <v>12</v>
      </c>
      <c r="G1172" s="3">
        <f t="shared" si="151"/>
        <v>31</v>
      </c>
      <c r="H1172" s="2">
        <v>6182184000</v>
      </c>
      <c r="I1172" s="2">
        <v>3084766000</v>
      </c>
      <c r="J1172" s="2">
        <v>2120025000</v>
      </c>
      <c r="K1172">
        <v>0</v>
      </c>
      <c r="L1172">
        <v>0</v>
      </c>
      <c r="M1172" t="s">
        <v>9</v>
      </c>
      <c r="N1172" t="s">
        <v>69</v>
      </c>
      <c r="O1172" s="6">
        <f t="shared" si="144"/>
        <v>2120025000</v>
      </c>
      <c r="P1172" s="6">
        <f t="shared" si="145"/>
        <v>3097418000</v>
      </c>
      <c r="Q1172" s="6">
        <f t="shared" si="146"/>
        <v>977393000</v>
      </c>
      <c r="R1172" s="9">
        <f t="shared" si="147"/>
        <v>0.50102326297632027</v>
      </c>
      <c r="S1172" s="9">
        <f t="shared" si="148"/>
        <v>0.15809833547497129</v>
      </c>
    </row>
    <row r="1173" spans="1:19" ht="17" hidden="1" x14ac:dyDescent="0.3">
      <c r="A1173">
        <v>1213</v>
      </c>
      <c r="B1173" t="s">
        <v>416</v>
      </c>
      <c r="C1173" t="s">
        <v>5</v>
      </c>
      <c r="D1173" s="1">
        <v>41639</v>
      </c>
      <c r="E1173" s="3">
        <f t="shared" si="149"/>
        <v>2013</v>
      </c>
      <c r="F1173" s="3">
        <f t="shared" si="150"/>
        <v>12</v>
      </c>
      <c r="G1173" s="3">
        <f t="shared" si="151"/>
        <v>31</v>
      </c>
      <c r="H1173" s="2">
        <v>6649237000</v>
      </c>
      <c r="I1173" s="2">
        <v>3280236000</v>
      </c>
      <c r="J1173" s="2">
        <v>2265516000</v>
      </c>
      <c r="K1173">
        <v>0</v>
      </c>
      <c r="L1173">
        <v>0</v>
      </c>
      <c r="M1173" t="s">
        <v>9</v>
      </c>
      <c r="N1173" t="s">
        <v>69</v>
      </c>
      <c r="O1173" s="6">
        <f t="shared" si="144"/>
        <v>2265516000</v>
      </c>
      <c r="P1173" s="6">
        <f t="shared" si="145"/>
        <v>3369001000</v>
      </c>
      <c r="Q1173" s="6">
        <f t="shared" si="146"/>
        <v>1103485000</v>
      </c>
      <c r="R1173" s="9">
        <f t="shared" si="147"/>
        <v>0.50667482599883262</v>
      </c>
      <c r="S1173" s="9">
        <f t="shared" si="148"/>
        <v>0.16595663532522603</v>
      </c>
    </row>
    <row r="1174" spans="1:19" ht="17" hidden="1" x14ac:dyDescent="0.3">
      <c r="A1174">
        <v>1214</v>
      </c>
      <c r="B1174" t="s">
        <v>416</v>
      </c>
      <c r="C1174" t="s">
        <v>6</v>
      </c>
      <c r="D1174" s="1">
        <v>42004</v>
      </c>
      <c r="E1174" s="3">
        <f t="shared" si="149"/>
        <v>2014</v>
      </c>
      <c r="F1174" s="3">
        <f t="shared" si="150"/>
        <v>12</v>
      </c>
      <c r="G1174" s="3">
        <f t="shared" si="151"/>
        <v>31</v>
      </c>
      <c r="H1174" s="2">
        <v>7216081000</v>
      </c>
      <c r="I1174" s="2">
        <v>3507180000</v>
      </c>
      <c r="J1174" s="2">
        <v>2438527000</v>
      </c>
      <c r="K1174">
        <v>0</v>
      </c>
      <c r="L1174">
        <v>0</v>
      </c>
      <c r="M1174" t="s">
        <v>9</v>
      </c>
      <c r="N1174" t="s">
        <v>69</v>
      </c>
      <c r="O1174" s="6">
        <f t="shared" si="144"/>
        <v>2438527000</v>
      </c>
      <c r="P1174" s="6">
        <f t="shared" si="145"/>
        <v>3708901000</v>
      </c>
      <c r="Q1174" s="6">
        <f t="shared" si="146"/>
        <v>1270374000</v>
      </c>
      <c r="R1174" s="9">
        <f t="shared" si="147"/>
        <v>0.51397718512306056</v>
      </c>
      <c r="S1174" s="9">
        <f t="shared" si="148"/>
        <v>0.17604763582892155</v>
      </c>
    </row>
    <row r="1175" spans="1:19" ht="17" hidden="1" x14ac:dyDescent="0.3">
      <c r="A1175">
        <v>1215</v>
      </c>
      <c r="B1175" t="s">
        <v>416</v>
      </c>
      <c r="C1175" t="s">
        <v>7</v>
      </c>
      <c r="D1175" s="1">
        <v>42369</v>
      </c>
      <c r="E1175" s="3">
        <f t="shared" si="149"/>
        <v>2015</v>
      </c>
      <c r="F1175" s="3">
        <f t="shared" si="150"/>
        <v>12</v>
      </c>
      <c r="G1175" s="3">
        <f t="shared" si="151"/>
        <v>31</v>
      </c>
      <c r="H1175" s="2">
        <v>7966674000</v>
      </c>
      <c r="I1175" s="2">
        <v>3804031000</v>
      </c>
      <c r="J1175" s="2">
        <v>2648622000</v>
      </c>
      <c r="K1175">
        <v>0</v>
      </c>
      <c r="L1175">
        <v>0</v>
      </c>
      <c r="M1175" t="s">
        <v>9</v>
      </c>
      <c r="N1175" t="s">
        <v>69</v>
      </c>
      <c r="O1175" s="6">
        <f t="shared" si="144"/>
        <v>2648622000</v>
      </c>
      <c r="P1175" s="6">
        <f t="shared" si="145"/>
        <v>4162643000</v>
      </c>
      <c r="Q1175" s="6">
        <f t="shared" si="146"/>
        <v>1514021000</v>
      </c>
      <c r="R1175" s="9">
        <f t="shared" si="147"/>
        <v>0.52250700857095445</v>
      </c>
      <c r="S1175" s="9">
        <f t="shared" si="148"/>
        <v>0.19004430205127007</v>
      </c>
    </row>
    <row r="1176" spans="1:19" ht="17" hidden="1" x14ac:dyDescent="0.3">
      <c r="A1176">
        <v>1216</v>
      </c>
      <c r="B1176" t="s">
        <v>417</v>
      </c>
      <c r="C1176" t="s">
        <v>2</v>
      </c>
      <c r="D1176" s="1">
        <v>41274</v>
      </c>
      <c r="E1176" s="3">
        <f t="shared" si="149"/>
        <v>2012</v>
      </c>
      <c r="F1176" s="3">
        <f t="shared" si="150"/>
        <v>12</v>
      </c>
      <c r="G1176" s="3">
        <f t="shared" si="151"/>
        <v>31</v>
      </c>
      <c r="H1176" s="2">
        <v>20100000000</v>
      </c>
      <c r="I1176" s="2">
        <v>6530000000</v>
      </c>
      <c r="J1176" s="2">
        <v>1879000000</v>
      </c>
      <c r="K1176">
        <v>0</v>
      </c>
      <c r="L1176" s="2">
        <v>3585000000</v>
      </c>
      <c r="M1176" t="s">
        <v>73</v>
      </c>
      <c r="N1176" t="s">
        <v>74</v>
      </c>
      <c r="O1176" s="6">
        <f t="shared" si="144"/>
        <v>5464000000</v>
      </c>
      <c r="P1176" s="6">
        <f t="shared" si="145"/>
        <v>13570000000</v>
      </c>
      <c r="Q1176" s="6">
        <f t="shared" si="146"/>
        <v>8106000000</v>
      </c>
      <c r="R1176" s="9">
        <f t="shared" si="147"/>
        <v>0.67512437810945269</v>
      </c>
      <c r="S1176" s="9">
        <f t="shared" si="148"/>
        <v>0.40328358208955223</v>
      </c>
    </row>
    <row r="1177" spans="1:19" ht="17" hidden="1" x14ac:dyDescent="0.3">
      <c r="A1177">
        <v>1217</v>
      </c>
      <c r="B1177" t="s">
        <v>417</v>
      </c>
      <c r="C1177" t="s">
        <v>5</v>
      </c>
      <c r="D1177" s="1">
        <v>41639</v>
      </c>
      <c r="E1177" s="3">
        <f t="shared" si="149"/>
        <v>2013</v>
      </c>
      <c r="F1177" s="3">
        <f t="shared" si="150"/>
        <v>12</v>
      </c>
      <c r="G1177" s="3">
        <f t="shared" si="151"/>
        <v>31</v>
      </c>
      <c r="H1177" s="2">
        <v>20170000000</v>
      </c>
      <c r="I1177" s="2">
        <v>6497000000</v>
      </c>
      <c r="J1177" s="2">
        <v>2108000000</v>
      </c>
      <c r="K1177">
        <v>0</v>
      </c>
      <c r="L1177" s="2">
        <v>4203000000</v>
      </c>
      <c r="M1177" t="s">
        <v>73</v>
      </c>
      <c r="N1177" t="s">
        <v>74</v>
      </c>
      <c r="O1177" s="6">
        <f t="shared" si="144"/>
        <v>6311000000</v>
      </c>
      <c r="P1177" s="6">
        <f t="shared" si="145"/>
        <v>13673000000</v>
      </c>
      <c r="Q1177" s="6">
        <f t="shared" si="146"/>
        <v>7362000000</v>
      </c>
      <c r="R1177" s="9">
        <f t="shared" si="147"/>
        <v>0.67788795240456123</v>
      </c>
      <c r="S1177" s="9">
        <f t="shared" si="148"/>
        <v>0.36499752107089739</v>
      </c>
    </row>
    <row r="1178" spans="1:19" ht="17" hidden="1" x14ac:dyDescent="0.3">
      <c r="A1178">
        <v>1218</v>
      </c>
      <c r="B1178" t="s">
        <v>417</v>
      </c>
      <c r="C1178" t="s">
        <v>6</v>
      </c>
      <c r="D1178" s="1">
        <v>42004</v>
      </c>
      <c r="E1178" s="3">
        <f t="shared" si="149"/>
        <v>2014</v>
      </c>
      <c r="F1178" s="3">
        <f t="shared" si="150"/>
        <v>12</v>
      </c>
      <c r="G1178" s="3">
        <f t="shared" si="151"/>
        <v>31</v>
      </c>
      <c r="H1178" s="2">
        <v>19312000000</v>
      </c>
      <c r="I1178" s="2">
        <v>6803000000</v>
      </c>
      <c r="J1178" s="2">
        <v>2053000000</v>
      </c>
      <c r="K1178">
        <v>0</v>
      </c>
      <c r="L1178" s="2">
        <v>4261000000</v>
      </c>
      <c r="M1178" t="s">
        <v>73</v>
      </c>
      <c r="N1178" t="s">
        <v>74</v>
      </c>
      <c r="O1178" s="6">
        <f t="shared" si="144"/>
        <v>6314000000</v>
      </c>
      <c r="P1178" s="6">
        <f t="shared" si="145"/>
        <v>12509000000</v>
      </c>
      <c r="Q1178" s="6">
        <f t="shared" si="146"/>
        <v>6195000000</v>
      </c>
      <c r="R1178" s="9">
        <f t="shared" si="147"/>
        <v>0.64773198011598998</v>
      </c>
      <c r="S1178" s="9">
        <f t="shared" si="148"/>
        <v>0.32078500414250205</v>
      </c>
    </row>
    <row r="1179" spans="1:19" ht="17" hidden="1" x14ac:dyDescent="0.3">
      <c r="A1179">
        <v>1219</v>
      </c>
      <c r="B1179" t="s">
        <v>417</v>
      </c>
      <c r="C1179" t="s">
        <v>7</v>
      </c>
      <c r="D1179" s="1">
        <v>42369</v>
      </c>
      <c r="E1179" s="3">
        <f t="shared" si="149"/>
        <v>2015</v>
      </c>
      <c r="F1179" s="3">
        <f t="shared" si="150"/>
        <v>12</v>
      </c>
      <c r="G1179" s="3">
        <f t="shared" si="151"/>
        <v>31</v>
      </c>
      <c r="H1179" s="2">
        <v>12480000000</v>
      </c>
      <c r="I1179" s="2">
        <v>5804000000</v>
      </c>
      <c r="J1179" s="2">
        <v>1613000000</v>
      </c>
      <c r="K1179">
        <v>0</v>
      </c>
      <c r="L1179" s="2">
        <v>4544000000</v>
      </c>
      <c r="M1179" t="s">
        <v>73</v>
      </c>
      <c r="N1179" t="s">
        <v>74</v>
      </c>
      <c r="O1179" s="6">
        <f t="shared" si="144"/>
        <v>6157000000</v>
      </c>
      <c r="P1179" s="6">
        <f t="shared" si="145"/>
        <v>6676000000</v>
      </c>
      <c r="Q1179" s="6">
        <f t="shared" si="146"/>
        <v>519000000</v>
      </c>
      <c r="R1179" s="9">
        <f t="shared" si="147"/>
        <v>0.53493589743589742</v>
      </c>
      <c r="S1179" s="9">
        <f t="shared" si="148"/>
        <v>4.158653846153846E-2</v>
      </c>
    </row>
    <row r="1180" spans="1:19" ht="17" hidden="1" x14ac:dyDescent="0.3">
      <c r="A1180">
        <v>1224</v>
      </c>
      <c r="B1180" t="s">
        <v>418</v>
      </c>
      <c r="C1180" t="s">
        <v>2</v>
      </c>
      <c r="D1180" s="1">
        <v>41274</v>
      </c>
      <c r="E1180" s="3">
        <f t="shared" si="149"/>
        <v>2012</v>
      </c>
      <c r="F1180" s="3">
        <f t="shared" si="150"/>
        <v>12</v>
      </c>
      <c r="G1180" s="3">
        <f t="shared" si="151"/>
        <v>31</v>
      </c>
      <c r="H1180" s="2">
        <v>1355300000</v>
      </c>
      <c r="I1180" s="2">
        <v>90800000</v>
      </c>
      <c r="J1180" s="2">
        <v>803800000</v>
      </c>
      <c r="K1180">
        <v>0</v>
      </c>
      <c r="L1180" s="2">
        <v>76000000</v>
      </c>
      <c r="M1180" t="s">
        <v>37</v>
      </c>
      <c r="N1180" t="s">
        <v>419</v>
      </c>
      <c r="O1180" s="6">
        <f t="shared" si="144"/>
        <v>879800000</v>
      </c>
      <c r="P1180" s="6">
        <f t="shared" si="145"/>
        <v>1264500000</v>
      </c>
      <c r="Q1180" s="6">
        <f t="shared" si="146"/>
        <v>384700000</v>
      </c>
      <c r="R1180" s="9">
        <f t="shared" si="147"/>
        <v>0.93300376300450083</v>
      </c>
      <c r="S1180" s="9">
        <f t="shared" si="148"/>
        <v>0.28384859440714233</v>
      </c>
    </row>
    <row r="1181" spans="1:19" ht="17" hidden="1" x14ac:dyDescent="0.3">
      <c r="A1181">
        <v>1225</v>
      </c>
      <c r="B1181" t="s">
        <v>418</v>
      </c>
      <c r="C1181" t="s">
        <v>5</v>
      </c>
      <c r="D1181" s="1">
        <v>41639</v>
      </c>
      <c r="E1181" s="3">
        <f t="shared" si="149"/>
        <v>2013</v>
      </c>
      <c r="F1181" s="3">
        <f t="shared" si="150"/>
        <v>12</v>
      </c>
      <c r="G1181" s="3">
        <f t="shared" si="151"/>
        <v>31</v>
      </c>
      <c r="H1181" s="2">
        <v>1346100000</v>
      </c>
      <c r="I1181" s="2">
        <v>81100000</v>
      </c>
      <c r="J1181" s="2">
        <v>812800000</v>
      </c>
      <c r="K1181">
        <v>0</v>
      </c>
      <c r="L1181" s="2">
        <v>69900000</v>
      </c>
      <c r="M1181" t="s">
        <v>37</v>
      </c>
      <c r="N1181" t="s">
        <v>419</v>
      </c>
      <c r="O1181" s="6">
        <f t="shared" si="144"/>
        <v>882700000</v>
      </c>
      <c r="P1181" s="6">
        <f t="shared" si="145"/>
        <v>1265000000</v>
      </c>
      <c r="Q1181" s="6">
        <f t="shared" si="146"/>
        <v>382300000</v>
      </c>
      <c r="R1181" s="9">
        <f t="shared" si="147"/>
        <v>0.93975187578931729</v>
      </c>
      <c r="S1181" s="9">
        <f t="shared" si="148"/>
        <v>0.28400564594012334</v>
      </c>
    </row>
    <row r="1182" spans="1:19" ht="17" hidden="1" x14ac:dyDescent="0.3">
      <c r="A1182">
        <v>1226</v>
      </c>
      <c r="B1182" t="s">
        <v>418</v>
      </c>
      <c r="C1182" t="s">
        <v>6</v>
      </c>
      <c r="D1182" s="1">
        <v>42004</v>
      </c>
      <c r="E1182" s="3">
        <f t="shared" si="149"/>
        <v>2014</v>
      </c>
      <c r="F1182" s="3">
        <f t="shared" si="150"/>
        <v>12</v>
      </c>
      <c r="G1182" s="3">
        <f t="shared" si="151"/>
        <v>31</v>
      </c>
      <c r="H1182" s="2">
        <v>1381400000</v>
      </c>
      <c r="I1182" s="2">
        <v>80900000</v>
      </c>
      <c r="J1182" s="2">
        <v>816700000</v>
      </c>
      <c r="K1182">
        <v>0</v>
      </c>
      <c r="L1182" s="2">
        <v>65400000</v>
      </c>
      <c r="M1182" t="s">
        <v>37</v>
      </c>
      <c r="N1182" t="s">
        <v>419</v>
      </c>
      <c r="O1182" s="6">
        <f t="shared" si="144"/>
        <v>882100000</v>
      </c>
      <c r="P1182" s="6">
        <f t="shared" si="145"/>
        <v>1300500000</v>
      </c>
      <c r="Q1182" s="6">
        <f t="shared" si="146"/>
        <v>418400000</v>
      </c>
      <c r="R1182" s="9">
        <f t="shared" si="147"/>
        <v>0.94143622412045747</v>
      </c>
      <c r="S1182" s="9">
        <f t="shared" si="148"/>
        <v>0.30288113508035325</v>
      </c>
    </row>
    <row r="1183" spans="1:19" ht="17" hidden="1" x14ac:dyDescent="0.3">
      <c r="A1183">
        <v>1227</v>
      </c>
      <c r="B1183" t="s">
        <v>418</v>
      </c>
      <c r="C1183" t="s">
        <v>7</v>
      </c>
      <c r="D1183" s="1">
        <v>42369</v>
      </c>
      <c r="E1183" s="3">
        <f t="shared" si="149"/>
        <v>2015</v>
      </c>
      <c r="F1183" s="3">
        <f t="shared" si="150"/>
        <v>12</v>
      </c>
      <c r="G1183" s="3">
        <f t="shared" si="151"/>
        <v>31</v>
      </c>
      <c r="H1183" s="2">
        <v>1421300000</v>
      </c>
      <c r="I1183" s="2">
        <v>95500000</v>
      </c>
      <c r="J1183" s="2">
        <v>836700000</v>
      </c>
      <c r="K1183">
        <v>0</v>
      </c>
      <c r="L1183" s="2">
        <v>57300000</v>
      </c>
      <c r="M1183" t="s">
        <v>37</v>
      </c>
      <c r="N1183" t="s">
        <v>419</v>
      </c>
      <c r="O1183" s="6">
        <f t="shared" si="144"/>
        <v>894000000</v>
      </c>
      <c r="P1183" s="6">
        <f t="shared" si="145"/>
        <v>1325800000</v>
      </c>
      <c r="Q1183" s="6">
        <f t="shared" si="146"/>
        <v>431800000</v>
      </c>
      <c r="R1183" s="9">
        <f t="shared" si="147"/>
        <v>0.93280799268275527</v>
      </c>
      <c r="S1183" s="9">
        <f t="shared" si="148"/>
        <v>0.30380637444592978</v>
      </c>
    </row>
    <row r="1184" spans="1:19" ht="17" hidden="1" x14ac:dyDescent="0.3">
      <c r="A1184">
        <v>1228</v>
      </c>
      <c r="B1184" t="s">
        <v>420</v>
      </c>
      <c r="C1184" t="s">
        <v>2</v>
      </c>
      <c r="D1184" s="1">
        <v>41274</v>
      </c>
      <c r="E1184" s="3">
        <f t="shared" si="149"/>
        <v>2012</v>
      </c>
      <c r="F1184" s="3">
        <f t="shared" si="150"/>
        <v>12</v>
      </c>
      <c r="G1184" s="3">
        <f t="shared" si="151"/>
        <v>31</v>
      </c>
      <c r="H1184" s="2">
        <v>3823713000</v>
      </c>
      <c r="I1184" s="2">
        <v>1582398000</v>
      </c>
      <c r="J1184" s="2">
        <v>1489735000</v>
      </c>
      <c r="K1184" s="2">
        <v>114250000</v>
      </c>
      <c r="L1184">
        <v>0</v>
      </c>
      <c r="M1184" t="s">
        <v>3</v>
      </c>
      <c r="N1184" t="s">
        <v>421</v>
      </c>
      <c r="O1184" s="6">
        <f t="shared" si="144"/>
        <v>1603985000</v>
      </c>
      <c r="P1184" s="6">
        <f t="shared" si="145"/>
        <v>2241315000</v>
      </c>
      <c r="Q1184" s="6">
        <f t="shared" si="146"/>
        <v>637330000</v>
      </c>
      <c r="R1184" s="9">
        <f t="shared" si="147"/>
        <v>0.58616193213245871</v>
      </c>
      <c r="S1184" s="9">
        <f t="shared" si="148"/>
        <v>0.16667830456940674</v>
      </c>
    </row>
    <row r="1185" spans="1:19" ht="17" hidden="1" x14ac:dyDescent="0.3">
      <c r="A1185">
        <v>1229</v>
      </c>
      <c r="B1185" t="s">
        <v>420</v>
      </c>
      <c r="C1185" t="s">
        <v>5</v>
      </c>
      <c r="D1185" s="1">
        <v>41639</v>
      </c>
      <c r="E1185" s="3">
        <f t="shared" si="149"/>
        <v>2013</v>
      </c>
      <c r="F1185" s="3">
        <f t="shared" si="150"/>
        <v>12</v>
      </c>
      <c r="G1185" s="3">
        <f t="shared" si="151"/>
        <v>31</v>
      </c>
      <c r="H1185" s="2">
        <v>3791335000</v>
      </c>
      <c r="I1185" s="2">
        <v>1650622000</v>
      </c>
      <c r="J1185" s="2">
        <v>1420096000</v>
      </c>
      <c r="K1185" s="2">
        <v>110412000</v>
      </c>
      <c r="L1185">
        <v>0</v>
      </c>
      <c r="M1185" t="s">
        <v>3</v>
      </c>
      <c r="N1185" t="s">
        <v>421</v>
      </c>
      <c r="O1185" s="6">
        <f t="shared" si="144"/>
        <v>1530508000</v>
      </c>
      <c r="P1185" s="6">
        <f t="shared" si="145"/>
        <v>2140713000</v>
      </c>
      <c r="Q1185" s="6">
        <f t="shared" si="146"/>
        <v>610205000</v>
      </c>
      <c r="R1185" s="9">
        <f t="shared" si="147"/>
        <v>0.56463303823059685</v>
      </c>
      <c r="S1185" s="9">
        <f t="shared" si="148"/>
        <v>0.16094726527727041</v>
      </c>
    </row>
    <row r="1186" spans="1:19" ht="17" hidden="1" x14ac:dyDescent="0.3">
      <c r="A1186">
        <v>1230</v>
      </c>
      <c r="B1186" t="s">
        <v>420</v>
      </c>
      <c r="C1186" t="s">
        <v>6</v>
      </c>
      <c r="D1186" s="1">
        <v>42004</v>
      </c>
      <c r="E1186" s="3">
        <f t="shared" si="149"/>
        <v>2014</v>
      </c>
      <c r="F1186" s="3">
        <f t="shared" si="150"/>
        <v>12</v>
      </c>
      <c r="G1186" s="3">
        <f t="shared" si="151"/>
        <v>31</v>
      </c>
      <c r="H1186" s="2">
        <v>3821504000</v>
      </c>
      <c r="I1186" s="2">
        <v>1680791000</v>
      </c>
      <c r="J1186" s="2">
        <v>1378400000</v>
      </c>
      <c r="K1186" s="2">
        <v>109931000</v>
      </c>
      <c r="L1186">
        <v>0</v>
      </c>
      <c r="M1186" t="s">
        <v>3</v>
      </c>
      <c r="N1186" t="s">
        <v>421</v>
      </c>
      <c r="O1186" s="6">
        <f t="shared" si="144"/>
        <v>1488331000</v>
      </c>
      <c r="P1186" s="6">
        <f t="shared" si="145"/>
        <v>2140713000</v>
      </c>
      <c r="Q1186" s="6">
        <f t="shared" si="146"/>
        <v>652382000</v>
      </c>
      <c r="R1186" s="9">
        <f t="shared" si="147"/>
        <v>0.56017552251678926</v>
      </c>
      <c r="S1186" s="9">
        <f t="shared" si="148"/>
        <v>0.17071341545108942</v>
      </c>
    </row>
    <row r="1187" spans="1:19" ht="17" hidden="1" x14ac:dyDescent="0.3">
      <c r="A1187">
        <v>1231</v>
      </c>
      <c r="B1187" t="s">
        <v>420</v>
      </c>
      <c r="C1187" t="s">
        <v>7</v>
      </c>
      <c r="D1187" s="1">
        <v>42369</v>
      </c>
      <c r="E1187" s="3">
        <f t="shared" si="149"/>
        <v>2015</v>
      </c>
      <c r="F1187" s="3">
        <f t="shared" si="150"/>
        <v>12</v>
      </c>
      <c r="G1187" s="3">
        <f t="shared" si="151"/>
        <v>31</v>
      </c>
      <c r="H1187" s="2">
        <v>3578060000</v>
      </c>
      <c r="I1187" s="2">
        <v>1558591000</v>
      </c>
      <c r="J1187" s="2">
        <v>1279961000</v>
      </c>
      <c r="K1187" s="2">
        <v>110156000</v>
      </c>
      <c r="L1187">
        <v>0</v>
      </c>
      <c r="M1187" t="s">
        <v>3</v>
      </c>
      <c r="N1187" t="s">
        <v>421</v>
      </c>
      <c r="O1187" s="6">
        <f t="shared" si="144"/>
        <v>1390117000</v>
      </c>
      <c r="P1187" s="6">
        <f t="shared" si="145"/>
        <v>2019469000</v>
      </c>
      <c r="Q1187" s="6">
        <f t="shared" si="146"/>
        <v>629352000</v>
      </c>
      <c r="R1187" s="9">
        <f t="shared" si="147"/>
        <v>0.56440333588592706</v>
      </c>
      <c r="S1187" s="9">
        <f t="shared" si="148"/>
        <v>0.17589196380161318</v>
      </c>
    </row>
    <row r="1188" spans="1:19" ht="17" hidden="1" x14ac:dyDescent="0.3">
      <c r="A1188">
        <v>1232</v>
      </c>
      <c r="B1188" t="s">
        <v>422</v>
      </c>
      <c r="C1188" t="s">
        <v>2</v>
      </c>
      <c r="D1188" s="1">
        <v>41274</v>
      </c>
      <c r="E1188" s="3">
        <f t="shared" si="149"/>
        <v>2012</v>
      </c>
      <c r="F1188" s="3">
        <f t="shared" si="150"/>
        <v>12</v>
      </c>
      <c r="G1188" s="3">
        <f t="shared" si="151"/>
        <v>31</v>
      </c>
      <c r="H1188" s="2">
        <v>16596800000</v>
      </c>
      <c r="I1188" s="2">
        <v>13908300000</v>
      </c>
      <c r="J1188" s="2">
        <v>571600000</v>
      </c>
      <c r="K1188" s="2">
        <v>279300000</v>
      </c>
      <c r="L1188" s="2">
        <v>517400000</v>
      </c>
      <c r="M1188" t="s">
        <v>3</v>
      </c>
      <c r="N1188" t="s">
        <v>117</v>
      </c>
      <c r="O1188" s="6">
        <f t="shared" si="144"/>
        <v>1368300000</v>
      </c>
      <c r="P1188" s="6">
        <f t="shared" si="145"/>
        <v>2688500000</v>
      </c>
      <c r="Q1188" s="6">
        <f t="shared" si="146"/>
        <v>1320200000</v>
      </c>
      <c r="R1188" s="9">
        <f t="shared" si="147"/>
        <v>0.16198905813168807</v>
      </c>
      <c r="S1188" s="9">
        <f t="shared" si="148"/>
        <v>7.9545454545454544E-2</v>
      </c>
    </row>
    <row r="1189" spans="1:19" ht="17" hidden="1" x14ac:dyDescent="0.3">
      <c r="A1189">
        <v>1233</v>
      </c>
      <c r="B1189" t="s">
        <v>422</v>
      </c>
      <c r="C1189" t="s">
        <v>5</v>
      </c>
      <c r="D1189" s="1">
        <v>41639</v>
      </c>
      <c r="E1189" s="3">
        <f t="shared" si="149"/>
        <v>2013</v>
      </c>
      <c r="F1189" s="3">
        <f t="shared" si="150"/>
        <v>12</v>
      </c>
      <c r="G1189" s="3">
        <f t="shared" si="151"/>
        <v>31</v>
      </c>
      <c r="H1189" s="2">
        <v>16661000000</v>
      </c>
      <c r="I1189" s="2">
        <v>13900700000</v>
      </c>
      <c r="J1189" s="2">
        <v>559500000</v>
      </c>
      <c r="K1189" s="2">
        <v>251400000</v>
      </c>
      <c r="L1189" s="2">
        <v>571700000</v>
      </c>
      <c r="M1189" t="s">
        <v>3</v>
      </c>
      <c r="N1189" t="s">
        <v>117</v>
      </c>
      <c r="O1189" s="6">
        <f t="shared" si="144"/>
        <v>1382600000</v>
      </c>
      <c r="P1189" s="6">
        <f t="shared" si="145"/>
        <v>2760300000</v>
      </c>
      <c r="Q1189" s="6">
        <f t="shared" si="146"/>
        <v>1377700000</v>
      </c>
      <c r="R1189" s="9">
        <f t="shared" si="147"/>
        <v>0.16567432927195247</v>
      </c>
      <c r="S1189" s="9">
        <f t="shared" si="148"/>
        <v>8.2690114638977255E-2</v>
      </c>
    </row>
    <row r="1190" spans="1:19" ht="17" hidden="1" x14ac:dyDescent="0.3">
      <c r="A1190">
        <v>1234</v>
      </c>
      <c r="B1190" t="s">
        <v>422</v>
      </c>
      <c r="C1190" t="s">
        <v>6</v>
      </c>
      <c r="D1190" s="1">
        <v>42004</v>
      </c>
      <c r="E1190" s="3">
        <f t="shared" si="149"/>
        <v>2014</v>
      </c>
      <c r="F1190" s="3">
        <f t="shared" si="150"/>
        <v>12</v>
      </c>
      <c r="G1190" s="3">
        <f t="shared" si="151"/>
        <v>31</v>
      </c>
      <c r="H1190" s="2">
        <v>18534400000</v>
      </c>
      <c r="I1190" s="2">
        <v>15481600000</v>
      </c>
      <c r="J1190" s="2">
        <v>561400000</v>
      </c>
      <c r="K1190" s="2">
        <v>215600000</v>
      </c>
      <c r="L1190" s="2">
        <v>588500000</v>
      </c>
      <c r="M1190" t="s">
        <v>3</v>
      </c>
      <c r="N1190" t="s">
        <v>117</v>
      </c>
      <c r="O1190" s="6">
        <f t="shared" si="144"/>
        <v>1365500000</v>
      </c>
      <c r="P1190" s="6">
        <f t="shared" si="145"/>
        <v>3052800000</v>
      </c>
      <c r="Q1190" s="6">
        <f t="shared" si="146"/>
        <v>1687300000</v>
      </c>
      <c r="R1190" s="9">
        <f t="shared" si="147"/>
        <v>0.16470994475138123</v>
      </c>
      <c r="S1190" s="9">
        <f t="shared" si="148"/>
        <v>9.1036127417127077E-2</v>
      </c>
    </row>
    <row r="1191" spans="1:19" ht="17" hidden="1" x14ac:dyDescent="0.3">
      <c r="A1191">
        <v>1235</v>
      </c>
      <c r="B1191" t="s">
        <v>422</v>
      </c>
      <c r="C1191" t="s">
        <v>7</v>
      </c>
      <c r="D1191" s="1">
        <v>42369</v>
      </c>
      <c r="E1191" s="3">
        <f t="shared" si="149"/>
        <v>2015</v>
      </c>
      <c r="F1191" s="3">
        <f t="shared" si="150"/>
        <v>12</v>
      </c>
      <c r="G1191" s="3">
        <f t="shared" si="151"/>
        <v>31</v>
      </c>
      <c r="H1191" s="2">
        <v>18671300000</v>
      </c>
      <c r="I1191" s="2">
        <v>15292100000</v>
      </c>
      <c r="J1191" s="2">
        <v>541500000</v>
      </c>
      <c r="K1191" s="2">
        <v>239800000</v>
      </c>
      <c r="L1191" s="2">
        <v>583700000</v>
      </c>
      <c r="M1191" t="s">
        <v>3</v>
      </c>
      <c r="N1191" t="s">
        <v>117</v>
      </c>
      <c r="O1191" s="6">
        <f t="shared" si="144"/>
        <v>1365000000</v>
      </c>
      <c r="P1191" s="6">
        <f t="shared" si="145"/>
        <v>3379200000</v>
      </c>
      <c r="Q1191" s="6">
        <f t="shared" si="146"/>
        <v>2014200000</v>
      </c>
      <c r="R1191" s="9">
        <f t="shared" si="147"/>
        <v>0.18098364870148298</v>
      </c>
      <c r="S1191" s="9">
        <f t="shared" si="148"/>
        <v>0.10787679486698837</v>
      </c>
    </row>
    <row r="1192" spans="1:19" ht="17" hidden="1" x14ac:dyDescent="0.3">
      <c r="A1192">
        <v>1236</v>
      </c>
      <c r="B1192" t="s">
        <v>423</v>
      </c>
      <c r="C1192" t="s">
        <v>2</v>
      </c>
      <c r="D1192" s="1">
        <v>41639</v>
      </c>
      <c r="E1192" s="3">
        <f t="shared" si="149"/>
        <v>2013</v>
      </c>
      <c r="F1192" s="3">
        <f t="shared" si="150"/>
        <v>12</v>
      </c>
      <c r="G1192" s="3">
        <f t="shared" si="151"/>
        <v>31</v>
      </c>
      <c r="H1192" s="2">
        <v>15598000000</v>
      </c>
      <c r="I1192" s="2">
        <v>11759000000</v>
      </c>
      <c r="J1192">
        <v>0</v>
      </c>
      <c r="K1192">
        <v>0</v>
      </c>
      <c r="L1192" s="2">
        <v>2077000000</v>
      </c>
      <c r="M1192" t="s">
        <v>32</v>
      </c>
      <c r="N1192" t="s">
        <v>33</v>
      </c>
      <c r="O1192" s="6">
        <f t="shared" si="144"/>
        <v>2077000000</v>
      </c>
      <c r="P1192" s="6">
        <f t="shared" si="145"/>
        <v>3839000000</v>
      </c>
      <c r="Q1192" s="6">
        <f t="shared" si="146"/>
        <v>1762000000</v>
      </c>
      <c r="R1192" s="9">
        <f t="shared" si="147"/>
        <v>0.24612129760225665</v>
      </c>
      <c r="S1192" s="9">
        <f t="shared" si="148"/>
        <v>0.11296320041030901</v>
      </c>
    </row>
    <row r="1193" spans="1:19" ht="17" hidden="1" x14ac:dyDescent="0.3">
      <c r="A1193">
        <v>1237</v>
      </c>
      <c r="B1193" t="s">
        <v>423</v>
      </c>
      <c r="C1193" t="s">
        <v>5</v>
      </c>
      <c r="D1193" s="1">
        <v>42004</v>
      </c>
      <c r="E1193" s="3">
        <f t="shared" si="149"/>
        <v>2014</v>
      </c>
      <c r="F1193" s="3">
        <f t="shared" si="150"/>
        <v>12</v>
      </c>
      <c r="G1193" s="3">
        <f t="shared" si="151"/>
        <v>31</v>
      </c>
      <c r="H1193" s="2">
        <v>17090000000</v>
      </c>
      <c r="I1193" s="2">
        <v>12207000000</v>
      </c>
      <c r="J1193">
        <v>0</v>
      </c>
      <c r="K1193">
        <v>0</v>
      </c>
      <c r="L1193" s="2">
        <v>2433000000</v>
      </c>
      <c r="M1193" t="s">
        <v>32</v>
      </c>
      <c r="N1193" t="s">
        <v>33</v>
      </c>
      <c r="O1193" s="6">
        <f t="shared" si="144"/>
        <v>2433000000</v>
      </c>
      <c r="P1193" s="6">
        <f t="shared" si="145"/>
        <v>4883000000</v>
      </c>
      <c r="Q1193" s="6">
        <f t="shared" si="146"/>
        <v>2450000000</v>
      </c>
      <c r="R1193" s="9">
        <f t="shared" si="147"/>
        <v>0.28572264482153309</v>
      </c>
      <c r="S1193" s="9">
        <f t="shared" si="148"/>
        <v>0.14335868929198362</v>
      </c>
    </row>
    <row r="1194" spans="1:19" ht="17" hidden="1" x14ac:dyDescent="0.3">
      <c r="A1194">
        <v>1238</v>
      </c>
      <c r="B1194" t="s">
        <v>423</v>
      </c>
      <c r="C1194" t="s">
        <v>6</v>
      </c>
      <c r="D1194" s="1">
        <v>42369</v>
      </c>
      <c r="E1194" s="3">
        <f t="shared" si="149"/>
        <v>2015</v>
      </c>
      <c r="F1194" s="3">
        <f t="shared" si="150"/>
        <v>12</v>
      </c>
      <c r="G1194" s="3">
        <f t="shared" si="151"/>
        <v>31</v>
      </c>
      <c r="H1194" s="2">
        <v>16833000000</v>
      </c>
      <c r="I1194" s="2">
        <v>12713000000</v>
      </c>
      <c r="J1194">
        <v>0</v>
      </c>
      <c r="K1194">
        <v>0</v>
      </c>
      <c r="L1194" s="2">
        <v>2612000000</v>
      </c>
      <c r="M1194" t="s">
        <v>32</v>
      </c>
      <c r="N1194" t="s">
        <v>33</v>
      </c>
      <c r="O1194" s="6">
        <f t="shared" si="144"/>
        <v>2612000000</v>
      </c>
      <c r="P1194" s="6">
        <f t="shared" si="145"/>
        <v>4120000000</v>
      </c>
      <c r="Q1194" s="6">
        <f t="shared" si="146"/>
        <v>1508000000</v>
      </c>
      <c r="R1194" s="9">
        <f t="shared" si="147"/>
        <v>0.24475732192716693</v>
      </c>
      <c r="S1194" s="9">
        <f t="shared" si="148"/>
        <v>8.958593239470089E-2</v>
      </c>
    </row>
    <row r="1195" spans="1:19" ht="17" hidden="1" x14ac:dyDescent="0.3">
      <c r="A1195">
        <v>1239</v>
      </c>
      <c r="B1195" t="s">
        <v>423</v>
      </c>
      <c r="C1195" t="s">
        <v>7</v>
      </c>
      <c r="D1195" s="1">
        <v>42735</v>
      </c>
      <c r="E1195" s="3">
        <f t="shared" si="149"/>
        <v>2016</v>
      </c>
      <c r="F1195" s="3">
        <f t="shared" si="150"/>
        <v>12</v>
      </c>
      <c r="G1195" s="3">
        <f t="shared" si="151"/>
        <v>31</v>
      </c>
      <c r="H1195" s="2">
        <v>17666000000</v>
      </c>
      <c r="I1195" s="2">
        <v>12734000000</v>
      </c>
      <c r="J1195">
        <v>0</v>
      </c>
      <c r="K1195">
        <v>0</v>
      </c>
      <c r="L1195" s="2">
        <v>2755000000</v>
      </c>
      <c r="M1195" t="s">
        <v>32</v>
      </c>
      <c r="N1195" t="s">
        <v>33</v>
      </c>
      <c r="O1195" s="6">
        <f t="shared" si="144"/>
        <v>2755000000</v>
      </c>
      <c r="P1195" s="6">
        <f t="shared" si="145"/>
        <v>4932000000</v>
      </c>
      <c r="Q1195" s="6">
        <f t="shared" si="146"/>
        <v>2177000000</v>
      </c>
      <c r="R1195" s="9">
        <f t="shared" si="147"/>
        <v>0.27918034642816714</v>
      </c>
      <c r="S1195" s="9">
        <f t="shared" si="148"/>
        <v>0.12323106532321974</v>
      </c>
    </row>
    <row r="1196" spans="1:19" ht="17" hidden="1" x14ac:dyDescent="0.3">
      <c r="A1196">
        <v>1240</v>
      </c>
      <c r="B1196" t="s">
        <v>424</v>
      </c>
      <c r="C1196" t="s">
        <v>2</v>
      </c>
      <c r="D1196" s="1">
        <v>41274</v>
      </c>
      <c r="E1196" s="3">
        <f t="shared" si="149"/>
        <v>2012</v>
      </c>
      <c r="F1196" s="3">
        <f t="shared" si="150"/>
        <v>12</v>
      </c>
      <c r="G1196" s="3">
        <f t="shared" si="151"/>
        <v>31</v>
      </c>
      <c r="H1196" s="2">
        <v>5260956000</v>
      </c>
      <c r="I1196" s="2">
        <v>1177275000</v>
      </c>
      <c r="J1196" s="2">
        <v>2188747000</v>
      </c>
      <c r="K1196">
        <v>0</v>
      </c>
      <c r="L1196" s="2">
        <v>65141000</v>
      </c>
      <c r="M1196" t="s">
        <v>9</v>
      </c>
      <c r="N1196" t="s">
        <v>67</v>
      </c>
      <c r="O1196" s="6">
        <f t="shared" si="144"/>
        <v>2253888000</v>
      </c>
      <c r="P1196" s="6">
        <f t="shared" si="145"/>
        <v>4083681000</v>
      </c>
      <c r="Q1196" s="6">
        <f t="shared" si="146"/>
        <v>1829793000</v>
      </c>
      <c r="R1196" s="9">
        <f t="shared" si="147"/>
        <v>0.77622413112749844</v>
      </c>
      <c r="S1196" s="9">
        <f t="shared" si="148"/>
        <v>0.3478061781927087</v>
      </c>
    </row>
    <row r="1197" spans="1:19" ht="17" hidden="1" x14ac:dyDescent="0.3">
      <c r="A1197">
        <v>1241</v>
      </c>
      <c r="B1197" t="s">
        <v>424</v>
      </c>
      <c r="C1197" t="s">
        <v>5</v>
      </c>
      <c r="D1197" s="1">
        <v>41639</v>
      </c>
      <c r="E1197" s="3">
        <f t="shared" si="149"/>
        <v>2013</v>
      </c>
      <c r="F1197" s="3">
        <f t="shared" si="150"/>
        <v>12</v>
      </c>
      <c r="G1197" s="3">
        <f t="shared" si="151"/>
        <v>31</v>
      </c>
      <c r="H1197" s="2">
        <v>6793306000</v>
      </c>
      <c r="I1197" s="2">
        <v>1077420000</v>
      </c>
      <c r="J1197" s="2">
        <v>3185497000</v>
      </c>
      <c r="K1197">
        <v>0</v>
      </c>
      <c r="L1197" s="2">
        <v>117975000</v>
      </c>
      <c r="M1197" t="s">
        <v>9</v>
      </c>
      <c r="N1197" t="s">
        <v>67</v>
      </c>
      <c r="O1197" s="6">
        <f t="shared" si="144"/>
        <v>3303472000</v>
      </c>
      <c r="P1197" s="6">
        <f t="shared" si="145"/>
        <v>5715886000</v>
      </c>
      <c r="Q1197" s="6">
        <f t="shared" si="146"/>
        <v>2412414000</v>
      </c>
      <c r="R1197" s="9">
        <f t="shared" si="147"/>
        <v>0.84139975440529247</v>
      </c>
      <c r="S1197" s="9">
        <f t="shared" si="148"/>
        <v>0.35511634541414738</v>
      </c>
    </row>
    <row r="1198" spans="1:19" ht="17" hidden="1" x14ac:dyDescent="0.3">
      <c r="A1198">
        <v>1242</v>
      </c>
      <c r="B1198" t="s">
        <v>424</v>
      </c>
      <c r="C1198" t="s">
        <v>6</v>
      </c>
      <c r="D1198" s="1">
        <v>42004</v>
      </c>
      <c r="E1198" s="3">
        <f t="shared" si="149"/>
        <v>2014</v>
      </c>
      <c r="F1198" s="3">
        <f t="shared" si="150"/>
        <v>12</v>
      </c>
      <c r="G1198" s="3">
        <f t="shared" si="151"/>
        <v>31</v>
      </c>
      <c r="H1198" s="2">
        <v>8441971000</v>
      </c>
      <c r="I1198" s="2">
        <v>857841000</v>
      </c>
      <c r="J1198" s="2">
        <v>4302998000</v>
      </c>
      <c r="K1198">
        <v>0</v>
      </c>
      <c r="L1198" s="2">
        <v>207820000</v>
      </c>
      <c r="M1198" t="s">
        <v>9</v>
      </c>
      <c r="N1198" t="s">
        <v>67</v>
      </c>
      <c r="O1198" s="6">
        <f t="shared" si="144"/>
        <v>4510818000</v>
      </c>
      <c r="P1198" s="6">
        <f t="shared" si="145"/>
        <v>7584130000</v>
      </c>
      <c r="Q1198" s="6">
        <f t="shared" si="146"/>
        <v>3073312000</v>
      </c>
      <c r="R1198" s="9">
        <f t="shared" si="147"/>
        <v>0.89838380160273001</v>
      </c>
      <c r="S1198" s="9">
        <f t="shared" si="148"/>
        <v>0.36405147565657359</v>
      </c>
    </row>
    <row r="1199" spans="1:19" ht="17" hidden="1" x14ac:dyDescent="0.3">
      <c r="A1199">
        <v>1243</v>
      </c>
      <c r="B1199" t="s">
        <v>424</v>
      </c>
      <c r="C1199" t="s">
        <v>7</v>
      </c>
      <c r="D1199" s="1">
        <v>42369</v>
      </c>
      <c r="E1199" s="3">
        <f t="shared" si="149"/>
        <v>2015</v>
      </c>
      <c r="F1199" s="3">
        <f t="shared" si="150"/>
        <v>12</v>
      </c>
      <c r="G1199" s="3">
        <f t="shared" si="151"/>
        <v>31</v>
      </c>
      <c r="H1199" s="2">
        <v>9223987000</v>
      </c>
      <c r="I1199" s="2">
        <v>632180000</v>
      </c>
      <c r="J1199" s="2">
        <v>5060406000</v>
      </c>
      <c r="K1199">
        <v>0</v>
      </c>
      <c r="L1199" s="2">
        <v>272494000</v>
      </c>
      <c r="M1199" t="s">
        <v>9</v>
      </c>
      <c r="N1199" t="s">
        <v>67</v>
      </c>
      <c r="O1199" s="6">
        <f t="shared" si="144"/>
        <v>5332900000</v>
      </c>
      <c r="P1199" s="6">
        <f t="shared" si="145"/>
        <v>8591807000</v>
      </c>
      <c r="Q1199" s="6">
        <f t="shared" si="146"/>
        <v>3258907000</v>
      </c>
      <c r="R1199" s="9">
        <f t="shared" si="147"/>
        <v>0.93146347669397189</v>
      </c>
      <c r="S1199" s="9">
        <f t="shared" si="148"/>
        <v>0.3533078483306622</v>
      </c>
    </row>
    <row r="1200" spans="1:19" ht="17" hidden="1" x14ac:dyDescent="0.3">
      <c r="A1200">
        <v>1244</v>
      </c>
      <c r="B1200" t="s">
        <v>425</v>
      </c>
      <c r="C1200" t="s">
        <v>2</v>
      </c>
      <c r="D1200" s="1">
        <v>41391</v>
      </c>
      <c r="E1200" s="3">
        <f t="shared" si="149"/>
        <v>2013</v>
      </c>
      <c r="F1200" s="3">
        <f t="shared" si="150"/>
        <v>4</v>
      </c>
      <c r="G1200" s="3">
        <f t="shared" si="151"/>
        <v>27</v>
      </c>
      <c r="H1200" s="2">
        <v>3637212000</v>
      </c>
      <c r="I1200" s="2">
        <v>2446443000</v>
      </c>
      <c r="J1200">
        <v>0</v>
      </c>
      <c r="K1200">
        <v>0</v>
      </c>
      <c r="L1200">
        <v>0</v>
      </c>
      <c r="M1200" t="s">
        <v>15</v>
      </c>
      <c r="N1200" t="s">
        <v>156</v>
      </c>
      <c r="O1200" s="6">
        <f t="shared" si="144"/>
        <v>0</v>
      </c>
      <c r="P1200" s="6">
        <f t="shared" si="145"/>
        <v>1190769000</v>
      </c>
      <c r="Q1200" s="6">
        <f t="shared" si="146"/>
        <v>1190769000</v>
      </c>
      <c r="R1200" s="9">
        <f t="shared" si="147"/>
        <v>0.32738509605708987</v>
      </c>
      <c r="S1200" s="9">
        <f t="shared" si="148"/>
        <v>0.32738509605708987</v>
      </c>
    </row>
    <row r="1201" spans="1:19" ht="17" hidden="1" x14ac:dyDescent="0.3">
      <c r="A1201">
        <v>1245</v>
      </c>
      <c r="B1201" t="s">
        <v>425</v>
      </c>
      <c r="C1201" t="s">
        <v>5</v>
      </c>
      <c r="D1201" s="1">
        <v>41755</v>
      </c>
      <c r="E1201" s="3">
        <f t="shared" si="149"/>
        <v>2014</v>
      </c>
      <c r="F1201" s="3">
        <f t="shared" si="150"/>
        <v>4</v>
      </c>
      <c r="G1201" s="3">
        <f t="shared" si="151"/>
        <v>26</v>
      </c>
      <c r="H1201" s="2">
        <v>3585141000</v>
      </c>
      <c r="I1201" s="2">
        <v>2566444000</v>
      </c>
      <c r="J1201">
        <v>0</v>
      </c>
      <c r="K1201">
        <v>0</v>
      </c>
      <c r="L1201">
        <v>0</v>
      </c>
      <c r="M1201" t="s">
        <v>15</v>
      </c>
      <c r="N1201" t="s">
        <v>156</v>
      </c>
      <c r="O1201" s="6">
        <f t="shared" si="144"/>
        <v>0</v>
      </c>
      <c r="P1201" s="6">
        <f t="shared" si="145"/>
        <v>1018697000</v>
      </c>
      <c r="Q1201" s="6">
        <f t="shared" si="146"/>
        <v>1018697000</v>
      </c>
      <c r="R1201" s="9">
        <f t="shared" si="147"/>
        <v>0.2841441940498296</v>
      </c>
      <c r="S1201" s="9">
        <f t="shared" si="148"/>
        <v>0.28414419404982955</v>
      </c>
    </row>
    <row r="1202" spans="1:19" ht="17" hidden="1" x14ac:dyDescent="0.3">
      <c r="A1202">
        <v>1246</v>
      </c>
      <c r="B1202" t="s">
        <v>425</v>
      </c>
      <c r="C1202" t="s">
        <v>6</v>
      </c>
      <c r="D1202" s="1">
        <v>42119</v>
      </c>
      <c r="E1202" s="3">
        <f t="shared" si="149"/>
        <v>2015</v>
      </c>
      <c r="F1202" s="3">
        <f t="shared" si="150"/>
        <v>4</v>
      </c>
      <c r="G1202" s="3">
        <f t="shared" si="151"/>
        <v>25</v>
      </c>
      <c r="H1202" s="2">
        <v>3910865000</v>
      </c>
      <c r="I1202" s="2">
        <v>2850316000</v>
      </c>
      <c r="J1202">
        <v>0</v>
      </c>
      <c r="K1202">
        <v>0</v>
      </c>
      <c r="L1202">
        <v>0</v>
      </c>
      <c r="M1202" t="s">
        <v>15</v>
      </c>
      <c r="N1202" t="s">
        <v>156</v>
      </c>
      <c r="O1202" s="6">
        <f t="shared" si="144"/>
        <v>0</v>
      </c>
      <c r="P1202" s="6">
        <f t="shared" si="145"/>
        <v>1060549000</v>
      </c>
      <c r="Q1202" s="6">
        <f t="shared" si="146"/>
        <v>1060549000</v>
      </c>
      <c r="R1202" s="9">
        <f t="shared" si="147"/>
        <v>0.27118016091069364</v>
      </c>
      <c r="S1202" s="9">
        <f t="shared" si="148"/>
        <v>0.27118016091069369</v>
      </c>
    </row>
    <row r="1203" spans="1:19" ht="17" hidden="1" x14ac:dyDescent="0.3">
      <c r="A1203">
        <v>1247</v>
      </c>
      <c r="B1203" t="s">
        <v>425</v>
      </c>
      <c r="C1203" t="s">
        <v>7</v>
      </c>
      <c r="D1203" s="1">
        <v>42490</v>
      </c>
      <c r="E1203" s="3">
        <f t="shared" si="149"/>
        <v>2016</v>
      </c>
      <c r="F1203" s="3">
        <f t="shared" si="150"/>
        <v>4</v>
      </c>
      <c r="G1203" s="3">
        <f t="shared" si="151"/>
        <v>30</v>
      </c>
      <c r="H1203" s="2">
        <v>5386703000</v>
      </c>
      <c r="I1203" s="2">
        <v>4063955000</v>
      </c>
      <c r="J1203">
        <v>0</v>
      </c>
      <c r="K1203">
        <v>0</v>
      </c>
      <c r="L1203">
        <v>0</v>
      </c>
      <c r="M1203" t="s">
        <v>15</v>
      </c>
      <c r="N1203" t="s">
        <v>156</v>
      </c>
      <c r="O1203" s="6">
        <f t="shared" si="144"/>
        <v>0</v>
      </c>
      <c r="P1203" s="6">
        <f t="shared" si="145"/>
        <v>1322748000</v>
      </c>
      <c r="Q1203" s="6">
        <f t="shared" si="146"/>
        <v>1322748000</v>
      </c>
      <c r="R1203" s="9">
        <f t="shared" si="147"/>
        <v>0.24555799716449933</v>
      </c>
      <c r="S1203" s="9">
        <f t="shared" si="148"/>
        <v>0.24555799716449933</v>
      </c>
    </row>
    <row r="1204" spans="1:19" ht="17" hidden="1" x14ac:dyDescent="0.3">
      <c r="A1204">
        <v>1248</v>
      </c>
      <c r="B1204" t="s">
        <v>426</v>
      </c>
      <c r="C1204" t="s">
        <v>2</v>
      </c>
      <c r="D1204" s="1">
        <v>41274</v>
      </c>
      <c r="E1204" s="3">
        <f t="shared" si="149"/>
        <v>2012</v>
      </c>
      <c r="F1204" s="3">
        <f t="shared" si="150"/>
        <v>12</v>
      </c>
      <c r="G1204" s="3">
        <f t="shared" si="151"/>
        <v>31</v>
      </c>
      <c r="H1204" s="2">
        <v>9781000000</v>
      </c>
      <c r="I1204" s="2">
        <v>6351000000</v>
      </c>
      <c r="J1204" s="2">
        <v>98000000</v>
      </c>
      <c r="K1204">
        <v>0</v>
      </c>
      <c r="L1204" s="2">
        <v>1054000000</v>
      </c>
      <c r="M1204" t="s">
        <v>32</v>
      </c>
      <c r="N1204" t="s">
        <v>35</v>
      </c>
      <c r="O1204" s="6">
        <f t="shared" si="144"/>
        <v>1152000000</v>
      </c>
      <c r="P1204" s="6">
        <f t="shared" si="145"/>
        <v>3430000000</v>
      </c>
      <c r="Q1204" s="6">
        <f t="shared" si="146"/>
        <v>2278000000</v>
      </c>
      <c r="R1204" s="9">
        <f t="shared" si="147"/>
        <v>0.35067988958184237</v>
      </c>
      <c r="S1204" s="9">
        <f t="shared" si="148"/>
        <v>0.2329005214190778</v>
      </c>
    </row>
    <row r="1205" spans="1:19" ht="17" hidden="1" x14ac:dyDescent="0.3">
      <c r="A1205">
        <v>1249</v>
      </c>
      <c r="B1205" t="s">
        <v>426</v>
      </c>
      <c r="C1205" t="s">
        <v>5</v>
      </c>
      <c r="D1205" s="1">
        <v>41639</v>
      </c>
      <c r="E1205" s="3">
        <f t="shared" si="149"/>
        <v>2013</v>
      </c>
      <c r="F1205" s="3">
        <f t="shared" si="150"/>
        <v>12</v>
      </c>
      <c r="G1205" s="3">
        <f t="shared" si="151"/>
        <v>31</v>
      </c>
      <c r="H1205" s="2">
        <v>9968000000</v>
      </c>
      <c r="I1205" s="2">
        <v>6423000000</v>
      </c>
      <c r="J1205" s="2">
        <v>68000000</v>
      </c>
      <c r="K1205">
        <v>0</v>
      </c>
      <c r="L1205" s="2">
        <v>1178000000</v>
      </c>
      <c r="M1205" t="s">
        <v>32</v>
      </c>
      <c r="N1205" t="s">
        <v>35</v>
      </c>
      <c r="O1205" s="6">
        <f t="shared" si="144"/>
        <v>1246000000</v>
      </c>
      <c r="P1205" s="6">
        <f t="shared" si="145"/>
        <v>3545000000</v>
      </c>
      <c r="Q1205" s="6">
        <f t="shared" si="146"/>
        <v>2299000000</v>
      </c>
      <c r="R1205" s="9">
        <f t="shared" si="147"/>
        <v>0.35563804173354741</v>
      </c>
      <c r="S1205" s="9">
        <f t="shared" si="148"/>
        <v>0.23063804173354735</v>
      </c>
    </row>
    <row r="1206" spans="1:19" ht="17" hidden="1" x14ac:dyDescent="0.3">
      <c r="A1206">
        <v>1250</v>
      </c>
      <c r="B1206" t="s">
        <v>426</v>
      </c>
      <c r="C1206" t="s">
        <v>6</v>
      </c>
      <c r="D1206" s="1">
        <v>42004</v>
      </c>
      <c r="E1206" s="3">
        <f t="shared" si="149"/>
        <v>2014</v>
      </c>
      <c r="F1206" s="3">
        <f t="shared" si="150"/>
        <v>12</v>
      </c>
      <c r="G1206" s="3">
        <f t="shared" si="151"/>
        <v>31</v>
      </c>
      <c r="H1206" s="2">
        <v>10886000000</v>
      </c>
      <c r="I1206" s="2">
        <v>7036000000</v>
      </c>
      <c r="J1206">
        <v>0</v>
      </c>
      <c r="K1206">
        <v>0</v>
      </c>
      <c r="L1206" s="2">
        <v>1227000000</v>
      </c>
      <c r="M1206" t="s">
        <v>32</v>
      </c>
      <c r="N1206" t="s">
        <v>35</v>
      </c>
      <c r="O1206" s="6">
        <f t="shared" si="144"/>
        <v>1227000000</v>
      </c>
      <c r="P1206" s="6">
        <f t="shared" si="145"/>
        <v>3850000000</v>
      </c>
      <c r="Q1206" s="6">
        <f t="shared" si="146"/>
        <v>2623000000</v>
      </c>
      <c r="R1206" s="9">
        <f t="shared" si="147"/>
        <v>0.35366525812970784</v>
      </c>
      <c r="S1206" s="9">
        <f t="shared" si="148"/>
        <v>0.24095168105823994</v>
      </c>
    </row>
    <row r="1207" spans="1:19" ht="17" hidden="1" x14ac:dyDescent="0.3">
      <c r="A1207">
        <v>1251</v>
      </c>
      <c r="B1207" t="s">
        <v>426</v>
      </c>
      <c r="C1207" t="s">
        <v>7</v>
      </c>
      <c r="D1207" s="1">
        <v>42369</v>
      </c>
      <c r="E1207" s="3">
        <f t="shared" si="149"/>
        <v>2015</v>
      </c>
      <c r="F1207" s="3">
        <f t="shared" si="150"/>
        <v>12</v>
      </c>
      <c r="G1207" s="3">
        <f t="shared" si="151"/>
        <v>31</v>
      </c>
      <c r="H1207" s="2">
        <v>10415000000</v>
      </c>
      <c r="I1207" s="2">
        <v>6239000000</v>
      </c>
      <c r="J1207">
        <v>0</v>
      </c>
      <c r="K1207">
        <v>0</v>
      </c>
      <c r="L1207" s="2">
        <v>1214000000</v>
      </c>
      <c r="M1207" t="s">
        <v>32</v>
      </c>
      <c r="N1207" t="s">
        <v>35</v>
      </c>
      <c r="O1207" s="6">
        <f t="shared" si="144"/>
        <v>1214000000</v>
      </c>
      <c r="P1207" s="6">
        <f t="shared" si="145"/>
        <v>4176000000</v>
      </c>
      <c r="Q1207" s="6">
        <f t="shared" si="146"/>
        <v>2962000000</v>
      </c>
      <c r="R1207" s="9">
        <f t="shared" si="147"/>
        <v>0.40096015362457993</v>
      </c>
      <c r="S1207" s="9">
        <f t="shared" si="148"/>
        <v>0.28439750360057608</v>
      </c>
    </row>
    <row r="1208" spans="1:19" ht="17" hidden="1" x14ac:dyDescent="0.3">
      <c r="A1208">
        <v>1252</v>
      </c>
      <c r="B1208" t="s">
        <v>427</v>
      </c>
      <c r="C1208" t="s">
        <v>2</v>
      </c>
      <c r="D1208" s="1">
        <v>41636</v>
      </c>
      <c r="E1208" s="3">
        <f t="shared" si="149"/>
        <v>2013</v>
      </c>
      <c r="F1208" s="3">
        <f t="shared" si="150"/>
        <v>12</v>
      </c>
      <c r="G1208" s="3">
        <f t="shared" si="151"/>
        <v>28</v>
      </c>
      <c r="H1208" s="2">
        <v>66415000000</v>
      </c>
      <c r="I1208" s="2">
        <v>31243000000</v>
      </c>
      <c r="J1208" s="2">
        <v>25357000000</v>
      </c>
      <c r="K1208">
        <v>0</v>
      </c>
      <c r="L1208" s="2">
        <v>110000000</v>
      </c>
      <c r="M1208" t="s">
        <v>26</v>
      </c>
      <c r="N1208" t="s">
        <v>204</v>
      </c>
      <c r="O1208" s="6">
        <f t="shared" si="144"/>
        <v>25467000000</v>
      </c>
      <c r="P1208" s="6">
        <f t="shared" si="145"/>
        <v>35172000000</v>
      </c>
      <c r="Q1208" s="6">
        <f t="shared" si="146"/>
        <v>9705000000</v>
      </c>
      <c r="R1208" s="9">
        <f t="shared" si="147"/>
        <v>0.52957916133403593</v>
      </c>
      <c r="S1208" s="9">
        <f t="shared" si="148"/>
        <v>0.14612662802077844</v>
      </c>
    </row>
    <row r="1209" spans="1:19" ht="17" hidden="1" x14ac:dyDescent="0.3">
      <c r="A1209">
        <v>1253</v>
      </c>
      <c r="B1209" t="s">
        <v>427</v>
      </c>
      <c r="C1209" t="s">
        <v>5</v>
      </c>
      <c r="D1209" s="1">
        <v>42000</v>
      </c>
      <c r="E1209" s="3">
        <f t="shared" si="149"/>
        <v>2014</v>
      </c>
      <c r="F1209" s="3">
        <f t="shared" si="150"/>
        <v>12</v>
      </c>
      <c r="G1209" s="3">
        <f t="shared" si="151"/>
        <v>27</v>
      </c>
      <c r="H1209" s="2">
        <v>66683000000</v>
      </c>
      <c r="I1209" s="2">
        <v>31238000000</v>
      </c>
      <c r="J1209" s="2">
        <v>25772000000</v>
      </c>
      <c r="K1209">
        <v>0</v>
      </c>
      <c r="L1209" s="2">
        <v>92000000</v>
      </c>
      <c r="M1209" t="s">
        <v>26</v>
      </c>
      <c r="N1209" t="s">
        <v>204</v>
      </c>
      <c r="O1209" s="6">
        <f t="shared" si="144"/>
        <v>25864000000</v>
      </c>
      <c r="P1209" s="6">
        <f t="shared" si="145"/>
        <v>35445000000</v>
      </c>
      <c r="Q1209" s="6">
        <f t="shared" si="146"/>
        <v>9581000000</v>
      </c>
      <c r="R1209" s="9">
        <f t="shared" si="147"/>
        <v>0.5315447715309749</v>
      </c>
      <c r="S1209" s="9">
        <f t="shared" si="148"/>
        <v>0.14367979844937989</v>
      </c>
    </row>
    <row r="1210" spans="1:19" ht="17" hidden="1" x14ac:dyDescent="0.3">
      <c r="A1210">
        <v>1254</v>
      </c>
      <c r="B1210" t="s">
        <v>427</v>
      </c>
      <c r="C1210" t="s">
        <v>6</v>
      </c>
      <c r="D1210" s="1">
        <v>42364</v>
      </c>
      <c r="E1210" s="3">
        <f t="shared" si="149"/>
        <v>2015</v>
      </c>
      <c r="F1210" s="3">
        <f t="shared" si="150"/>
        <v>12</v>
      </c>
      <c r="G1210" s="3">
        <f t="shared" si="151"/>
        <v>26</v>
      </c>
      <c r="H1210" s="2">
        <v>63056000000</v>
      </c>
      <c r="I1210" s="2">
        <v>28731000000</v>
      </c>
      <c r="J1210" s="2">
        <v>24538000000</v>
      </c>
      <c r="K1210">
        <v>0</v>
      </c>
      <c r="L1210" s="2">
        <v>75000000</v>
      </c>
      <c r="M1210" t="s">
        <v>26</v>
      </c>
      <c r="N1210" t="s">
        <v>204</v>
      </c>
      <c r="O1210" s="6">
        <f t="shared" si="144"/>
        <v>24613000000</v>
      </c>
      <c r="P1210" s="6">
        <f t="shared" si="145"/>
        <v>34325000000</v>
      </c>
      <c r="Q1210" s="6">
        <f t="shared" si="146"/>
        <v>9712000000</v>
      </c>
      <c r="R1210" s="9">
        <f t="shared" si="147"/>
        <v>0.54435739659984783</v>
      </c>
      <c r="S1210" s="9">
        <f t="shared" si="148"/>
        <v>0.15402182187262117</v>
      </c>
    </row>
    <row r="1211" spans="1:19" ht="17" hidden="1" x14ac:dyDescent="0.3">
      <c r="A1211">
        <v>1255</v>
      </c>
      <c r="B1211" t="s">
        <v>427</v>
      </c>
      <c r="C1211" t="s">
        <v>7</v>
      </c>
      <c r="D1211" s="1">
        <v>42735</v>
      </c>
      <c r="E1211" s="3">
        <f t="shared" si="149"/>
        <v>2016</v>
      </c>
      <c r="F1211" s="3">
        <f t="shared" si="150"/>
        <v>12</v>
      </c>
      <c r="G1211" s="3">
        <f t="shared" si="151"/>
        <v>31</v>
      </c>
      <c r="H1211" s="2">
        <v>62799000000</v>
      </c>
      <c r="I1211" s="2">
        <v>28209000000</v>
      </c>
      <c r="J1211" s="2">
        <v>24735000000</v>
      </c>
      <c r="K1211">
        <v>0</v>
      </c>
      <c r="L1211" s="2">
        <v>70000000</v>
      </c>
      <c r="M1211" t="s">
        <v>26</v>
      </c>
      <c r="N1211" t="s">
        <v>204</v>
      </c>
      <c r="O1211" s="6">
        <f t="shared" si="144"/>
        <v>24805000000</v>
      </c>
      <c r="P1211" s="6">
        <f t="shared" si="145"/>
        <v>34590000000</v>
      </c>
      <c r="Q1211" s="6">
        <f t="shared" si="146"/>
        <v>9785000000</v>
      </c>
      <c r="R1211" s="9">
        <f t="shared" si="147"/>
        <v>0.55080494912339373</v>
      </c>
      <c r="S1211" s="9">
        <f t="shared" si="148"/>
        <v>0.1558145830347617</v>
      </c>
    </row>
    <row r="1212" spans="1:19" ht="17" hidden="1" x14ac:dyDescent="0.3">
      <c r="A1212">
        <v>1256</v>
      </c>
      <c r="B1212" t="s">
        <v>428</v>
      </c>
      <c r="C1212" t="s">
        <v>2</v>
      </c>
      <c r="D1212" s="1">
        <v>41274</v>
      </c>
      <c r="E1212" s="3">
        <f t="shared" si="149"/>
        <v>2012</v>
      </c>
      <c r="F1212" s="3">
        <f t="shared" si="150"/>
        <v>12</v>
      </c>
      <c r="G1212" s="3">
        <f t="shared" si="151"/>
        <v>31</v>
      </c>
      <c r="H1212" s="2">
        <v>54657000000</v>
      </c>
      <c r="I1212" s="2">
        <v>9821000000</v>
      </c>
      <c r="J1212" s="2">
        <v>15171000000</v>
      </c>
      <c r="K1212" s="2">
        <v>7482000000</v>
      </c>
      <c r="L1212" s="2">
        <v>5109000000</v>
      </c>
      <c r="M1212" t="s">
        <v>15</v>
      </c>
      <c r="N1212" t="s">
        <v>16</v>
      </c>
      <c r="O1212" s="6">
        <f t="shared" si="144"/>
        <v>27762000000</v>
      </c>
      <c r="P1212" s="6">
        <f t="shared" si="145"/>
        <v>44836000000</v>
      </c>
      <c r="Q1212" s="6">
        <f t="shared" si="146"/>
        <v>17074000000</v>
      </c>
      <c r="R1212" s="9">
        <f t="shared" si="147"/>
        <v>0.8203157875477981</v>
      </c>
      <c r="S1212" s="9">
        <f t="shared" si="148"/>
        <v>0.31238450701648462</v>
      </c>
    </row>
    <row r="1213" spans="1:19" ht="17" hidden="1" x14ac:dyDescent="0.3">
      <c r="A1213">
        <v>1257</v>
      </c>
      <c r="B1213" t="s">
        <v>428</v>
      </c>
      <c r="C1213" t="s">
        <v>5</v>
      </c>
      <c r="D1213" s="1">
        <v>41639</v>
      </c>
      <c r="E1213" s="3">
        <f t="shared" si="149"/>
        <v>2013</v>
      </c>
      <c r="F1213" s="3">
        <f t="shared" si="150"/>
        <v>12</v>
      </c>
      <c r="G1213" s="3">
        <f t="shared" si="151"/>
        <v>31</v>
      </c>
      <c r="H1213" s="2">
        <v>51584000000</v>
      </c>
      <c r="I1213" s="2">
        <v>9586000000</v>
      </c>
      <c r="J1213" s="2">
        <v>14355000000</v>
      </c>
      <c r="K1213" s="2">
        <v>6678000000</v>
      </c>
      <c r="L1213" s="2">
        <v>4599000000</v>
      </c>
      <c r="M1213" t="s">
        <v>15</v>
      </c>
      <c r="N1213" t="s">
        <v>16</v>
      </c>
      <c r="O1213" s="6">
        <f t="shared" si="144"/>
        <v>25632000000</v>
      </c>
      <c r="P1213" s="6">
        <f t="shared" si="145"/>
        <v>41998000000</v>
      </c>
      <c r="Q1213" s="6">
        <f t="shared" si="146"/>
        <v>16366000000</v>
      </c>
      <c r="R1213" s="9">
        <f t="shared" si="147"/>
        <v>0.81416718362282881</v>
      </c>
      <c r="S1213" s="9">
        <f t="shared" si="148"/>
        <v>0.31726892059553352</v>
      </c>
    </row>
    <row r="1214" spans="1:19" ht="17" hidden="1" x14ac:dyDescent="0.3">
      <c r="A1214">
        <v>1258</v>
      </c>
      <c r="B1214" t="s">
        <v>428</v>
      </c>
      <c r="C1214" t="s">
        <v>6</v>
      </c>
      <c r="D1214" s="1">
        <v>42004</v>
      </c>
      <c r="E1214" s="3">
        <f t="shared" si="149"/>
        <v>2014</v>
      </c>
      <c r="F1214" s="3">
        <f t="shared" si="150"/>
        <v>12</v>
      </c>
      <c r="G1214" s="3">
        <f t="shared" si="151"/>
        <v>31</v>
      </c>
      <c r="H1214" s="2">
        <v>49605000000</v>
      </c>
      <c r="I1214" s="2">
        <v>9577000000</v>
      </c>
      <c r="J1214" s="2">
        <v>14097000000</v>
      </c>
      <c r="K1214" s="2">
        <v>8393000000</v>
      </c>
      <c r="L1214" s="2">
        <v>4039000000</v>
      </c>
      <c r="M1214" t="s">
        <v>15</v>
      </c>
      <c r="N1214" t="s">
        <v>16</v>
      </c>
      <c r="O1214" s="6">
        <f t="shared" si="144"/>
        <v>26529000000</v>
      </c>
      <c r="P1214" s="6">
        <f t="shared" si="145"/>
        <v>40028000000</v>
      </c>
      <c r="Q1214" s="6">
        <f t="shared" si="146"/>
        <v>13499000000</v>
      </c>
      <c r="R1214" s="9">
        <f t="shared" si="147"/>
        <v>0.80693478479991931</v>
      </c>
      <c r="S1214" s="9">
        <f t="shared" si="148"/>
        <v>0.27212982562241711</v>
      </c>
    </row>
    <row r="1215" spans="1:19" ht="17" hidden="1" x14ac:dyDescent="0.3">
      <c r="A1215">
        <v>1259</v>
      </c>
      <c r="B1215" t="s">
        <v>428</v>
      </c>
      <c r="C1215" t="s">
        <v>7</v>
      </c>
      <c r="D1215" s="1">
        <v>42369</v>
      </c>
      <c r="E1215" s="3">
        <f t="shared" si="149"/>
        <v>2015</v>
      </c>
      <c r="F1215" s="3">
        <f t="shared" si="150"/>
        <v>12</v>
      </c>
      <c r="G1215" s="3">
        <f t="shared" si="151"/>
        <v>31</v>
      </c>
      <c r="H1215" s="2">
        <v>48851000000</v>
      </c>
      <c r="I1215" s="2">
        <v>9648000000</v>
      </c>
      <c r="J1215" s="2">
        <v>14809000000</v>
      </c>
      <c r="K1215" s="2">
        <v>7690000000</v>
      </c>
      <c r="L1215" s="2">
        <v>3728000000</v>
      </c>
      <c r="M1215" t="s">
        <v>15</v>
      </c>
      <c r="N1215" t="s">
        <v>16</v>
      </c>
      <c r="O1215" s="6">
        <f t="shared" si="144"/>
        <v>26227000000</v>
      </c>
      <c r="P1215" s="6">
        <f t="shared" si="145"/>
        <v>39203000000</v>
      </c>
      <c r="Q1215" s="6">
        <f t="shared" si="146"/>
        <v>12976000000</v>
      </c>
      <c r="R1215" s="9">
        <f t="shared" si="147"/>
        <v>0.80250148410472666</v>
      </c>
      <c r="S1215" s="9">
        <f t="shared" si="148"/>
        <v>0.2656240404495302</v>
      </c>
    </row>
    <row r="1216" spans="1:19" ht="17" hidden="1" x14ac:dyDescent="0.3">
      <c r="A1216">
        <v>1260</v>
      </c>
      <c r="B1216" t="s">
        <v>429</v>
      </c>
      <c r="C1216" t="s">
        <v>2</v>
      </c>
      <c r="D1216" s="1">
        <v>41639</v>
      </c>
      <c r="E1216" s="3">
        <f t="shared" si="149"/>
        <v>2013</v>
      </c>
      <c r="F1216" s="3">
        <f t="shared" si="150"/>
        <v>12</v>
      </c>
      <c r="G1216" s="3">
        <f t="shared" si="151"/>
        <v>31</v>
      </c>
      <c r="H1216" s="2">
        <v>9289500000</v>
      </c>
      <c r="I1216" s="2">
        <v>4683600000</v>
      </c>
      <c r="J1216" s="2">
        <v>189000000</v>
      </c>
      <c r="K1216">
        <v>0</v>
      </c>
      <c r="L1216" s="2">
        <v>3292900000</v>
      </c>
      <c r="M1216" t="s">
        <v>37</v>
      </c>
      <c r="N1216" t="s">
        <v>369</v>
      </c>
      <c r="O1216" s="6">
        <f t="shared" si="144"/>
        <v>3481900000</v>
      </c>
      <c r="P1216" s="6">
        <f t="shared" si="145"/>
        <v>4605900000</v>
      </c>
      <c r="Q1216" s="6">
        <f t="shared" si="146"/>
        <v>1124000000</v>
      </c>
      <c r="R1216" s="9">
        <f t="shared" si="147"/>
        <v>0.49581785887292107</v>
      </c>
      <c r="S1216" s="9">
        <f t="shared" si="148"/>
        <v>0.12099682437160235</v>
      </c>
    </row>
    <row r="1217" spans="1:19" ht="17" hidden="1" x14ac:dyDescent="0.3">
      <c r="A1217">
        <v>1261</v>
      </c>
      <c r="B1217" t="s">
        <v>429</v>
      </c>
      <c r="C1217" t="s">
        <v>5</v>
      </c>
      <c r="D1217" s="1">
        <v>42004</v>
      </c>
      <c r="E1217" s="3">
        <f t="shared" si="149"/>
        <v>2014</v>
      </c>
      <c r="F1217" s="3">
        <f t="shared" si="150"/>
        <v>12</v>
      </c>
      <c r="G1217" s="3">
        <f t="shared" si="151"/>
        <v>31</v>
      </c>
      <c r="H1217" s="2">
        <v>10477600000</v>
      </c>
      <c r="I1217" s="2">
        <v>5231000000</v>
      </c>
      <c r="J1217" s="2">
        <v>177400000</v>
      </c>
      <c r="K1217">
        <v>0</v>
      </c>
      <c r="L1217" s="2">
        <v>3574300000</v>
      </c>
      <c r="M1217" t="s">
        <v>37</v>
      </c>
      <c r="N1217" t="s">
        <v>369</v>
      </c>
      <c r="O1217" s="6">
        <f t="shared" si="144"/>
        <v>3751700000</v>
      </c>
      <c r="P1217" s="6">
        <f t="shared" si="145"/>
        <v>5246600000</v>
      </c>
      <c r="Q1217" s="6">
        <f t="shared" si="146"/>
        <v>1494900000</v>
      </c>
      <c r="R1217" s="9">
        <f t="shared" si="147"/>
        <v>0.50074444529281514</v>
      </c>
      <c r="S1217" s="9">
        <f t="shared" si="148"/>
        <v>0.14267580361914942</v>
      </c>
    </row>
    <row r="1218" spans="1:19" ht="17" hidden="1" x14ac:dyDescent="0.3">
      <c r="A1218">
        <v>1262</v>
      </c>
      <c r="B1218" t="s">
        <v>429</v>
      </c>
      <c r="C1218" t="s">
        <v>6</v>
      </c>
      <c r="D1218" s="1">
        <v>42369</v>
      </c>
      <c r="E1218" s="3">
        <f t="shared" si="149"/>
        <v>2015</v>
      </c>
      <c r="F1218" s="3">
        <f t="shared" si="150"/>
        <v>12</v>
      </c>
      <c r="G1218" s="3">
        <f t="shared" si="151"/>
        <v>31</v>
      </c>
      <c r="H1218" s="2">
        <v>11964400000</v>
      </c>
      <c r="I1218" s="2">
        <v>6697700000</v>
      </c>
      <c r="J1218" s="2">
        <v>163500000</v>
      </c>
      <c r="K1218">
        <v>0</v>
      </c>
      <c r="L1218" s="2">
        <v>3672400000</v>
      </c>
      <c r="M1218" t="s">
        <v>37</v>
      </c>
      <c r="N1218" t="s">
        <v>369</v>
      </c>
      <c r="O1218" s="6">
        <f t="shared" si="144"/>
        <v>3835900000</v>
      </c>
      <c r="P1218" s="6">
        <f t="shared" si="145"/>
        <v>5266700000</v>
      </c>
      <c r="Q1218" s="6">
        <f t="shared" si="146"/>
        <v>1430800000</v>
      </c>
      <c r="R1218" s="9">
        <f t="shared" si="147"/>
        <v>0.44019758617231119</v>
      </c>
      <c r="S1218" s="9">
        <f t="shared" si="148"/>
        <v>0.11958811139714487</v>
      </c>
    </row>
    <row r="1219" spans="1:19" ht="17" hidden="1" x14ac:dyDescent="0.3">
      <c r="A1219">
        <v>1263</v>
      </c>
      <c r="B1219" t="s">
        <v>429</v>
      </c>
      <c r="C1219" t="s">
        <v>7</v>
      </c>
      <c r="D1219" s="1">
        <v>42735</v>
      </c>
      <c r="E1219" s="3">
        <f t="shared" si="149"/>
        <v>2016</v>
      </c>
      <c r="F1219" s="3">
        <f t="shared" si="150"/>
        <v>12</v>
      </c>
      <c r="G1219" s="3">
        <f t="shared" si="151"/>
        <v>31</v>
      </c>
      <c r="H1219" s="2">
        <v>12394100000</v>
      </c>
      <c r="I1219" s="2">
        <v>6913200000</v>
      </c>
      <c r="J1219" s="2">
        <v>156600000</v>
      </c>
      <c r="K1219">
        <v>0</v>
      </c>
      <c r="L1219" s="2">
        <v>3732600000</v>
      </c>
      <c r="M1219" t="s">
        <v>37</v>
      </c>
      <c r="N1219" t="s">
        <v>369</v>
      </c>
      <c r="O1219" s="6">
        <f t="shared" si="144"/>
        <v>3889200000</v>
      </c>
      <c r="P1219" s="6">
        <f t="shared" si="145"/>
        <v>5480900000</v>
      </c>
      <c r="Q1219" s="6">
        <f t="shared" si="146"/>
        <v>1591700000</v>
      </c>
      <c r="R1219" s="9">
        <f t="shared" si="147"/>
        <v>0.44221847491951816</v>
      </c>
      <c r="S1219" s="9">
        <f t="shared" si="148"/>
        <v>0.12842400819744879</v>
      </c>
    </row>
    <row r="1220" spans="1:19" ht="17" hidden="1" x14ac:dyDescent="0.3">
      <c r="A1220">
        <v>1264</v>
      </c>
      <c r="B1220" t="s">
        <v>430</v>
      </c>
      <c r="C1220" t="s">
        <v>2</v>
      </c>
      <c r="D1220" s="1">
        <v>41639</v>
      </c>
      <c r="E1220" s="3">
        <f t="shared" si="149"/>
        <v>2013</v>
      </c>
      <c r="F1220" s="3">
        <f t="shared" si="150"/>
        <v>12</v>
      </c>
      <c r="G1220" s="3">
        <f t="shared" si="151"/>
        <v>31</v>
      </c>
      <c r="H1220" s="2">
        <v>2104745000</v>
      </c>
      <c r="I1220" s="2">
        <v>155355000</v>
      </c>
      <c r="J1220" s="2">
        <v>346393000</v>
      </c>
      <c r="K1220" s="2">
        <v>859947000</v>
      </c>
      <c r="L1220">
        <v>0</v>
      </c>
      <c r="M1220" t="s">
        <v>26</v>
      </c>
      <c r="N1220" t="s">
        <v>160</v>
      </c>
      <c r="O1220" s="6">
        <f t="shared" ref="O1220:O1283" si="152">SUM(J1220:L1220)</f>
        <v>1206340000</v>
      </c>
      <c r="P1220" s="6">
        <f t="shared" ref="P1220:P1283" si="153">H1220-I1220</f>
        <v>1949390000</v>
      </c>
      <c r="Q1220" s="6">
        <f t="shared" ref="Q1220:Q1283" si="154">P1220-SUM(J1220:L1220)</f>
        <v>743050000</v>
      </c>
      <c r="R1220" s="9">
        <f t="shared" ref="R1220:R1283" si="155">1-(I1220/H1220)</f>
        <v>0.92618820807271185</v>
      </c>
      <c r="S1220" s="9">
        <f t="shared" ref="S1220:S1283" si="156">Q1220/H1220</f>
        <v>0.35303564089711581</v>
      </c>
    </row>
    <row r="1221" spans="1:19" ht="17" hidden="1" x14ac:dyDescent="0.3">
      <c r="A1221">
        <v>1265</v>
      </c>
      <c r="B1221" t="s">
        <v>430</v>
      </c>
      <c r="C1221" t="s">
        <v>5</v>
      </c>
      <c r="D1221" s="1">
        <v>42004</v>
      </c>
      <c r="E1221" s="3">
        <f t="shared" ref="E1221:E1284" si="157">YEAR(D1221)</f>
        <v>2014</v>
      </c>
      <c r="F1221" s="3">
        <f t="shared" ref="F1221:F1284" si="158">MONTH(D1221)</f>
        <v>12</v>
      </c>
      <c r="G1221" s="3">
        <f t="shared" ref="G1221:G1284" si="159">DAY(D1221)</f>
        <v>31</v>
      </c>
      <c r="H1221" s="2">
        <v>2819557000</v>
      </c>
      <c r="I1221" s="2">
        <v>205018000</v>
      </c>
      <c r="J1221" s="2">
        <v>519267000</v>
      </c>
      <c r="K1221" s="2">
        <v>1271353000</v>
      </c>
      <c r="L1221">
        <v>0</v>
      </c>
      <c r="M1221" t="s">
        <v>26</v>
      </c>
      <c r="N1221" t="s">
        <v>160</v>
      </c>
      <c r="O1221" s="6">
        <f t="shared" si="152"/>
        <v>1790620000</v>
      </c>
      <c r="P1221" s="6">
        <f t="shared" si="153"/>
        <v>2614539000</v>
      </c>
      <c r="Q1221" s="6">
        <f t="shared" si="154"/>
        <v>823919000</v>
      </c>
      <c r="R1221" s="9">
        <f t="shared" si="155"/>
        <v>0.92728715894021652</v>
      </c>
      <c r="S1221" s="9">
        <f t="shared" si="156"/>
        <v>0.29221576297269392</v>
      </c>
    </row>
    <row r="1222" spans="1:19" ht="17" hidden="1" x14ac:dyDescent="0.3">
      <c r="A1222">
        <v>1266</v>
      </c>
      <c r="B1222" t="s">
        <v>430</v>
      </c>
      <c r="C1222" t="s">
        <v>6</v>
      </c>
      <c r="D1222" s="1">
        <v>42369</v>
      </c>
      <c r="E1222" s="3">
        <f t="shared" si="157"/>
        <v>2015</v>
      </c>
      <c r="F1222" s="3">
        <f t="shared" si="158"/>
        <v>12</v>
      </c>
      <c r="G1222" s="3">
        <f t="shared" si="159"/>
        <v>31</v>
      </c>
      <c r="H1222" s="2">
        <v>4103728000</v>
      </c>
      <c r="I1222" s="2">
        <v>392709000</v>
      </c>
      <c r="J1222" s="2">
        <v>838526000</v>
      </c>
      <c r="K1222" s="2">
        <v>1620577000</v>
      </c>
      <c r="L1222">
        <v>0</v>
      </c>
      <c r="M1222" t="s">
        <v>26</v>
      </c>
      <c r="N1222" t="s">
        <v>160</v>
      </c>
      <c r="O1222" s="6">
        <f t="shared" si="152"/>
        <v>2459103000</v>
      </c>
      <c r="P1222" s="6">
        <f t="shared" si="153"/>
        <v>3711019000</v>
      </c>
      <c r="Q1222" s="6">
        <f t="shared" si="154"/>
        <v>1251916000</v>
      </c>
      <c r="R1222" s="9">
        <f t="shared" si="155"/>
        <v>0.90430433011154732</v>
      </c>
      <c r="S1222" s="9">
        <f t="shared" si="156"/>
        <v>0.30506797721486412</v>
      </c>
    </row>
    <row r="1223" spans="1:19" ht="17" hidden="1" x14ac:dyDescent="0.3">
      <c r="A1223">
        <v>1267</v>
      </c>
      <c r="B1223" t="s">
        <v>430</v>
      </c>
      <c r="C1223" t="s">
        <v>7</v>
      </c>
      <c r="D1223" s="1">
        <v>42735</v>
      </c>
      <c r="E1223" s="3">
        <f t="shared" si="157"/>
        <v>2016</v>
      </c>
      <c r="F1223" s="3">
        <f t="shared" si="158"/>
        <v>12</v>
      </c>
      <c r="G1223" s="3">
        <f t="shared" si="159"/>
        <v>31</v>
      </c>
      <c r="H1223" s="2">
        <v>4860427000</v>
      </c>
      <c r="I1223" s="2">
        <v>299694000</v>
      </c>
      <c r="J1223" s="2">
        <v>1177697000</v>
      </c>
      <c r="K1223" s="2">
        <v>2052295000</v>
      </c>
      <c r="L1223">
        <v>0</v>
      </c>
      <c r="M1223" t="s">
        <v>26</v>
      </c>
      <c r="N1223" t="s">
        <v>160</v>
      </c>
      <c r="O1223" s="6">
        <f t="shared" si="152"/>
        <v>3229992000</v>
      </c>
      <c r="P1223" s="6">
        <f t="shared" si="153"/>
        <v>4560733000</v>
      </c>
      <c r="Q1223" s="6">
        <f t="shared" si="154"/>
        <v>1330741000</v>
      </c>
      <c r="R1223" s="9">
        <f t="shared" si="155"/>
        <v>0.93833998535519614</v>
      </c>
      <c r="S1223" s="9">
        <f t="shared" si="156"/>
        <v>0.27379096527938801</v>
      </c>
    </row>
    <row r="1224" spans="1:19" ht="17" hidden="1" x14ac:dyDescent="0.3">
      <c r="A1224">
        <v>1268</v>
      </c>
      <c r="B1224" t="s">
        <v>431</v>
      </c>
      <c r="C1224" t="s">
        <v>2</v>
      </c>
      <c r="D1224" s="1">
        <v>41274</v>
      </c>
      <c r="E1224" s="3">
        <f t="shared" si="157"/>
        <v>2012</v>
      </c>
      <c r="F1224" s="3">
        <f t="shared" si="158"/>
        <v>12</v>
      </c>
      <c r="G1224" s="3">
        <f t="shared" si="159"/>
        <v>31</v>
      </c>
      <c r="H1224" s="2">
        <v>17083900000</v>
      </c>
      <c r="I1224" s="2">
        <v>15590900000</v>
      </c>
      <c r="J1224" s="2">
        <v>15400000</v>
      </c>
      <c r="K1224">
        <v>0</v>
      </c>
      <c r="L1224" s="2">
        <v>36100000</v>
      </c>
      <c r="M1224" t="s">
        <v>37</v>
      </c>
      <c r="N1224" t="s">
        <v>40</v>
      </c>
      <c r="O1224" s="6">
        <f t="shared" si="152"/>
        <v>51500000</v>
      </c>
      <c r="P1224" s="6">
        <f t="shared" si="153"/>
        <v>1493000000</v>
      </c>
      <c r="Q1224" s="6">
        <f t="shared" si="154"/>
        <v>1441500000</v>
      </c>
      <c r="R1224" s="9">
        <f t="shared" si="155"/>
        <v>8.7392223087234155E-2</v>
      </c>
      <c r="S1224" s="9">
        <f t="shared" si="156"/>
        <v>8.4377688935196302E-2</v>
      </c>
    </row>
    <row r="1225" spans="1:19" ht="17" hidden="1" x14ac:dyDescent="0.3">
      <c r="A1225">
        <v>1269</v>
      </c>
      <c r="B1225" t="s">
        <v>431</v>
      </c>
      <c r="C1225" t="s">
        <v>5</v>
      </c>
      <c r="D1225" s="1">
        <v>41639</v>
      </c>
      <c r="E1225" s="3">
        <f t="shared" si="157"/>
        <v>2013</v>
      </c>
      <c r="F1225" s="3">
        <f t="shared" si="158"/>
        <v>12</v>
      </c>
      <c r="G1225" s="3">
        <f t="shared" si="159"/>
        <v>31</v>
      </c>
      <c r="H1225" s="2">
        <v>18170900000</v>
      </c>
      <c r="I1225" s="2">
        <v>16275100000</v>
      </c>
      <c r="J1225" s="2">
        <v>18800000</v>
      </c>
      <c r="K1225">
        <v>0</v>
      </c>
      <c r="L1225" s="2">
        <v>38800000</v>
      </c>
      <c r="M1225" t="s">
        <v>37</v>
      </c>
      <c r="N1225" t="s">
        <v>40</v>
      </c>
      <c r="O1225" s="6">
        <f t="shared" si="152"/>
        <v>57600000</v>
      </c>
      <c r="P1225" s="6">
        <f t="shared" si="153"/>
        <v>1895800000</v>
      </c>
      <c r="Q1225" s="6">
        <f t="shared" si="154"/>
        <v>1838200000</v>
      </c>
      <c r="R1225" s="9">
        <f t="shared" si="155"/>
        <v>0.10433165115651954</v>
      </c>
      <c r="S1225" s="9">
        <f t="shared" si="156"/>
        <v>0.10116174762945149</v>
      </c>
    </row>
    <row r="1226" spans="1:19" ht="17" hidden="1" x14ac:dyDescent="0.3">
      <c r="A1226">
        <v>1270</v>
      </c>
      <c r="B1226" t="s">
        <v>431</v>
      </c>
      <c r="C1226" t="s">
        <v>6</v>
      </c>
      <c r="D1226" s="1">
        <v>42004</v>
      </c>
      <c r="E1226" s="3">
        <f t="shared" si="157"/>
        <v>2014</v>
      </c>
      <c r="F1226" s="3">
        <f t="shared" si="158"/>
        <v>12</v>
      </c>
      <c r="G1226" s="3">
        <f t="shared" si="159"/>
        <v>31</v>
      </c>
      <c r="H1226" s="2">
        <v>19391400000</v>
      </c>
      <c r="I1226" s="2">
        <v>17297300000</v>
      </c>
      <c r="J1226" s="2">
        <v>18900000</v>
      </c>
      <c r="K1226">
        <v>0</v>
      </c>
      <c r="L1226" s="2">
        <v>50900000</v>
      </c>
      <c r="M1226" t="s">
        <v>37</v>
      </c>
      <c r="N1226" t="s">
        <v>40</v>
      </c>
      <c r="O1226" s="6">
        <f t="shared" si="152"/>
        <v>69800000</v>
      </c>
      <c r="P1226" s="6">
        <f t="shared" si="153"/>
        <v>2094100000</v>
      </c>
      <c r="Q1226" s="6">
        <f t="shared" si="154"/>
        <v>2024300000</v>
      </c>
      <c r="R1226" s="9">
        <f t="shared" si="155"/>
        <v>0.10799117134399783</v>
      </c>
      <c r="S1226" s="9">
        <f t="shared" si="156"/>
        <v>0.10439163753003909</v>
      </c>
    </row>
    <row r="1227" spans="1:19" ht="17" hidden="1" x14ac:dyDescent="0.3">
      <c r="A1227">
        <v>1271</v>
      </c>
      <c r="B1227" t="s">
        <v>431</v>
      </c>
      <c r="C1227" t="s">
        <v>7</v>
      </c>
      <c r="D1227" s="1">
        <v>42369</v>
      </c>
      <c r="E1227" s="3">
        <f t="shared" si="157"/>
        <v>2015</v>
      </c>
      <c r="F1227" s="3">
        <f t="shared" si="158"/>
        <v>12</v>
      </c>
      <c r="G1227" s="3">
        <f t="shared" si="159"/>
        <v>31</v>
      </c>
      <c r="H1227" s="2">
        <v>20853800000</v>
      </c>
      <c r="I1227" s="2">
        <v>18705900000</v>
      </c>
      <c r="J1227" s="2">
        <v>22800000</v>
      </c>
      <c r="K1227">
        <v>0</v>
      </c>
      <c r="L1227" s="2">
        <v>77500000</v>
      </c>
      <c r="M1227" t="s">
        <v>37</v>
      </c>
      <c r="N1227" t="s">
        <v>40</v>
      </c>
      <c r="O1227" s="6">
        <f t="shared" si="152"/>
        <v>100300000</v>
      </c>
      <c r="P1227" s="6">
        <f t="shared" si="153"/>
        <v>2147900000</v>
      </c>
      <c r="Q1227" s="6">
        <f t="shared" si="154"/>
        <v>2047600000</v>
      </c>
      <c r="R1227" s="9">
        <f t="shared" si="155"/>
        <v>0.10299801475030934</v>
      </c>
      <c r="S1227" s="9">
        <f t="shared" si="156"/>
        <v>9.8188339775005032E-2</v>
      </c>
    </row>
    <row r="1228" spans="1:19" ht="17" hidden="1" x14ac:dyDescent="0.3">
      <c r="A1228">
        <v>1272</v>
      </c>
      <c r="B1228" t="s">
        <v>432</v>
      </c>
      <c r="C1228" t="s">
        <v>2</v>
      </c>
      <c r="D1228" s="1">
        <v>41455</v>
      </c>
      <c r="E1228" s="3">
        <f t="shared" si="157"/>
        <v>2013</v>
      </c>
      <c r="F1228" s="3">
        <f t="shared" si="158"/>
        <v>6</v>
      </c>
      <c r="G1228" s="3">
        <f t="shared" si="159"/>
        <v>30</v>
      </c>
      <c r="H1228" s="2">
        <v>13015704000</v>
      </c>
      <c r="I1228" s="2">
        <v>10086675000</v>
      </c>
      <c r="J1228" s="2">
        <v>1554973000</v>
      </c>
      <c r="K1228">
        <v>0</v>
      </c>
      <c r="L1228">
        <v>0</v>
      </c>
      <c r="M1228" t="s">
        <v>3</v>
      </c>
      <c r="N1228" t="s">
        <v>154</v>
      </c>
      <c r="O1228" s="6">
        <f t="shared" si="152"/>
        <v>1554973000</v>
      </c>
      <c r="P1228" s="6">
        <f t="shared" si="153"/>
        <v>2929029000</v>
      </c>
      <c r="Q1228" s="6">
        <f t="shared" si="154"/>
        <v>1374056000</v>
      </c>
      <c r="R1228" s="9">
        <f t="shared" si="155"/>
        <v>0.22503807707981072</v>
      </c>
      <c r="S1228" s="9">
        <f t="shared" si="156"/>
        <v>0.1055690879264003</v>
      </c>
    </row>
    <row r="1229" spans="1:19" ht="17" hidden="1" x14ac:dyDescent="0.3">
      <c r="A1229">
        <v>1273</v>
      </c>
      <c r="B1229" t="s">
        <v>432</v>
      </c>
      <c r="C1229" t="s">
        <v>5</v>
      </c>
      <c r="D1229" s="1">
        <v>41820</v>
      </c>
      <c r="E1229" s="3">
        <f t="shared" si="157"/>
        <v>2014</v>
      </c>
      <c r="F1229" s="3">
        <f t="shared" si="158"/>
        <v>6</v>
      </c>
      <c r="G1229" s="3">
        <f t="shared" si="159"/>
        <v>30</v>
      </c>
      <c r="H1229" s="2">
        <v>13215971000</v>
      </c>
      <c r="I1229" s="2">
        <v>10188227000</v>
      </c>
      <c r="J1229" s="2">
        <v>1633992000</v>
      </c>
      <c r="K1229">
        <v>0</v>
      </c>
      <c r="L1229">
        <v>0</v>
      </c>
      <c r="M1229" t="s">
        <v>3</v>
      </c>
      <c r="N1229" t="s">
        <v>154</v>
      </c>
      <c r="O1229" s="6">
        <f t="shared" si="152"/>
        <v>1633992000</v>
      </c>
      <c r="P1229" s="6">
        <f t="shared" si="153"/>
        <v>3027744000</v>
      </c>
      <c r="Q1229" s="6">
        <f t="shared" si="154"/>
        <v>1393752000</v>
      </c>
      <c r="R1229" s="9">
        <f t="shared" si="155"/>
        <v>0.22909735501084261</v>
      </c>
      <c r="S1229" s="9">
        <f t="shared" si="156"/>
        <v>0.10545967451048432</v>
      </c>
    </row>
    <row r="1230" spans="1:19" ht="17" hidden="1" x14ac:dyDescent="0.3">
      <c r="A1230">
        <v>1274</v>
      </c>
      <c r="B1230" t="s">
        <v>432</v>
      </c>
      <c r="C1230" t="s">
        <v>6</v>
      </c>
      <c r="D1230" s="1">
        <v>42185</v>
      </c>
      <c r="E1230" s="3">
        <f t="shared" si="157"/>
        <v>2015</v>
      </c>
      <c r="F1230" s="3">
        <f t="shared" si="158"/>
        <v>6</v>
      </c>
      <c r="G1230" s="3">
        <f t="shared" si="159"/>
        <v>30</v>
      </c>
      <c r="H1230" s="2">
        <v>12711744000</v>
      </c>
      <c r="I1230" s="2">
        <v>9655245000</v>
      </c>
      <c r="J1230" s="2">
        <v>1544746000</v>
      </c>
      <c r="K1230">
        <v>0</v>
      </c>
      <c r="L1230">
        <v>0</v>
      </c>
      <c r="M1230" t="s">
        <v>3</v>
      </c>
      <c r="N1230" t="s">
        <v>154</v>
      </c>
      <c r="O1230" s="6">
        <f t="shared" si="152"/>
        <v>1544746000</v>
      </c>
      <c r="P1230" s="6">
        <f t="shared" si="153"/>
        <v>3056499000</v>
      </c>
      <c r="Q1230" s="6">
        <f t="shared" si="154"/>
        <v>1511753000</v>
      </c>
      <c r="R1230" s="9">
        <f t="shared" si="155"/>
        <v>0.24044686551271011</v>
      </c>
      <c r="S1230" s="9">
        <f t="shared" si="156"/>
        <v>0.11892569579752393</v>
      </c>
    </row>
    <row r="1231" spans="1:19" ht="17" hidden="1" x14ac:dyDescent="0.3">
      <c r="A1231">
        <v>1275</v>
      </c>
      <c r="B1231" t="s">
        <v>432</v>
      </c>
      <c r="C1231" t="s">
        <v>7</v>
      </c>
      <c r="D1231" s="1">
        <v>42551</v>
      </c>
      <c r="E1231" s="3">
        <f t="shared" si="157"/>
        <v>2016</v>
      </c>
      <c r="F1231" s="3">
        <f t="shared" si="158"/>
        <v>6</v>
      </c>
      <c r="G1231" s="3">
        <f t="shared" si="159"/>
        <v>30</v>
      </c>
      <c r="H1231" s="2">
        <v>11360753000</v>
      </c>
      <c r="I1231" s="2">
        <v>8823384000</v>
      </c>
      <c r="J1231" s="2">
        <v>1359360000</v>
      </c>
      <c r="K1231">
        <v>0</v>
      </c>
      <c r="L1231">
        <v>0</v>
      </c>
      <c r="M1231" t="s">
        <v>3</v>
      </c>
      <c r="N1231" t="s">
        <v>154</v>
      </c>
      <c r="O1231" s="6">
        <f t="shared" si="152"/>
        <v>1359360000</v>
      </c>
      <c r="P1231" s="6">
        <f t="shared" si="153"/>
        <v>2537369000</v>
      </c>
      <c r="Q1231" s="6">
        <f t="shared" si="154"/>
        <v>1178009000</v>
      </c>
      <c r="R1231" s="9">
        <f t="shared" si="155"/>
        <v>0.22334514270312888</v>
      </c>
      <c r="S1231" s="9">
        <f t="shared" si="156"/>
        <v>0.10369110216549907</v>
      </c>
    </row>
    <row r="1232" spans="1:19" ht="17" hidden="1" x14ac:dyDescent="0.3">
      <c r="A1232">
        <v>1276</v>
      </c>
      <c r="B1232" t="s">
        <v>433</v>
      </c>
      <c r="C1232" t="s">
        <v>2</v>
      </c>
      <c r="D1232" s="1">
        <v>41639</v>
      </c>
      <c r="E1232" s="3">
        <f t="shared" si="157"/>
        <v>2013</v>
      </c>
      <c r="F1232" s="3">
        <f t="shared" si="158"/>
        <v>12</v>
      </c>
      <c r="G1232" s="3">
        <f t="shared" si="159"/>
        <v>31</v>
      </c>
      <c r="H1232" s="2">
        <v>5679595000</v>
      </c>
      <c r="I1232" s="2">
        <v>4507196000</v>
      </c>
      <c r="J1232" s="2">
        <v>568500000</v>
      </c>
      <c r="K1232">
        <v>0</v>
      </c>
      <c r="L1232">
        <v>0</v>
      </c>
      <c r="M1232" t="s">
        <v>9</v>
      </c>
      <c r="N1232" t="s">
        <v>191</v>
      </c>
      <c r="O1232" s="6">
        <f t="shared" si="152"/>
        <v>568500000</v>
      </c>
      <c r="P1232" s="6">
        <f t="shared" si="153"/>
        <v>1172399000</v>
      </c>
      <c r="Q1232" s="6">
        <f t="shared" si="154"/>
        <v>603899000</v>
      </c>
      <c r="R1232" s="9">
        <f t="shared" si="155"/>
        <v>0.20642299318877488</v>
      </c>
      <c r="S1232" s="9">
        <f t="shared" si="156"/>
        <v>0.10632782795252126</v>
      </c>
    </row>
    <row r="1233" spans="1:19" ht="17" hidden="1" x14ac:dyDescent="0.3">
      <c r="A1233">
        <v>1277</v>
      </c>
      <c r="B1233" t="s">
        <v>433</v>
      </c>
      <c r="C1233" t="s">
        <v>5</v>
      </c>
      <c r="D1233" s="1">
        <v>42004</v>
      </c>
      <c r="E1233" s="3">
        <f t="shared" si="157"/>
        <v>2014</v>
      </c>
      <c r="F1233" s="3">
        <f t="shared" si="158"/>
        <v>12</v>
      </c>
      <c r="G1233" s="3">
        <f t="shared" si="159"/>
        <v>31</v>
      </c>
      <c r="H1233" s="2">
        <v>5822363000</v>
      </c>
      <c r="I1233" s="2">
        <v>4244479000</v>
      </c>
      <c r="J1233" s="2">
        <v>861390000</v>
      </c>
      <c r="K1233">
        <v>0</v>
      </c>
      <c r="L1233">
        <v>0</v>
      </c>
      <c r="M1233" t="s">
        <v>9</v>
      </c>
      <c r="N1233" t="s">
        <v>191</v>
      </c>
      <c r="O1233" s="6">
        <f t="shared" si="152"/>
        <v>861390000</v>
      </c>
      <c r="P1233" s="6">
        <f t="shared" si="153"/>
        <v>1577884000</v>
      </c>
      <c r="Q1233" s="6">
        <f t="shared" si="154"/>
        <v>716494000</v>
      </c>
      <c r="R1233" s="9">
        <f t="shared" si="155"/>
        <v>0.27100405797439975</v>
      </c>
      <c r="S1233" s="9">
        <f t="shared" si="156"/>
        <v>0.12305897107411544</v>
      </c>
    </row>
    <row r="1234" spans="1:19" ht="17" hidden="1" x14ac:dyDescent="0.3">
      <c r="A1234">
        <v>1278</v>
      </c>
      <c r="B1234" t="s">
        <v>433</v>
      </c>
      <c r="C1234" t="s">
        <v>6</v>
      </c>
      <c r="D1234" s="1">
        <v>42369</v>
      </c>
      <c r="E1234" s="3">
        <f t="shared" si="157"/>
        <v>2015</v>
      </c>
      <c r="F1234" s="3">
        <f t="shared" si="158"/>
        <v>12</v>
      </c>
      <c r="G1234" s="3">
        <f t="shared" si="159"/>
        <v>31</v>
      </c>
      <c r="H1234" s="2">
        <v>5981964000</v>
      </c>
      <c r="I1234" s="2">
        <v>4353850000</v>
      </c>
      <c r="J1234" s="2">
        <v>794728000</v>
      </c>
      <c r="K1234">
        <v>0</v>
      </c>
      <c r="L1234">
        <v>0</v>
      </c>
      <c r="M1234" t="s">
        <v>9</v>
      </c>
      <c r="N1234" t="s">
        <v>191</v>
      </c>
      <c r="O1234" s="6">
        <f t="shared" si="152"/>
        <v>794728000</v>
      </c>
      <c r="P1234" s="6">
        <f t="shared" si="153"/>
        <v>1628114000</v>
      </c>
      <c r="Q1234" s="6">
        <f t="shared" si="154"/>
        <v>833386000</v>
      </c>
      <c r="R1234" s="9">
        <f t="shared" si="155"/>
        <v>0.27217047778956882</v>
      </c>
      <c r="S1234" s="9">
        <f t="shared" si="156"/>
        <v>0.13931645192114162</v>
      </c>
    </row>
    <row r="1235" spans="1:19" ht="17" hidden="1" x14ac:dyDescent="0.3">
      <c r="A1235">
        <v>1279</v>
      </c>
      <c r="B1235" t="s">
        <v>433</v>
      </c>
      <c r="C1235" t="s">
        <v>7</v>
      </c>
      <c r="D1235" s="1">
        <v>42735</v>
      </c>
      <c r="E1235" s="3">
        <f t="shared" si="157"/>
        <v>2016</v>
      </c>
      <c r="F1235" s="3">
        <f t="shared" si="158"/>
        <v>12</v>
      </c>
      <c r="G1235" s="3">
        <f t="shared" si="159"/>
        <v>31</v>
      </c>
      <c r="H1235" s="2">
        <v>7668476000</v>
      </c>
      <c r="I1235" s="2">
        <v>5728662000</v>
      </c>
      <c r="J1235" s="2">
        <v>957150000</v>
      </c>
      <c r="K1235">
        <v>0</v>
      </c>
      <c r="L1235">
        <v>0</v>
      </c>
      <c r="M1235" t="s">
        <v>9</v>
      </c>
      <c r="N1235" t="s">
        <v>191</v>
      </c>
      <c r="O1235" s="6">
        <f t="shared" si="152"/>
        <v>957150000</v>
      </c>
      <c r="P1235" s="6">
        <f t="shared" si="153"/>
        <v>1939814000</v>
      </c>
      <c r="Q1235" s="6">
        <f t="shared" si="154"/>
        <v>982664000</v>
      </c>
      <c r="R1235" s="9">
        <f t="shared" si="155"/>
        <v>0.25295951894483337</v>
      </c>
      <c r="S1235" s="9">
        <f t="shared" si="156"/>
        <v>0.12814332339307055</v>
      </c>
    </row>
    <row r="1236" spans="1:19" ht="17" hidden="1" x14ac:dyDescent="0.3">
      <c r="A1236">
        <v>1280</v>
      </c>
      <c r="B1236" t="s">
        <v>434</v>
      </c>
      <c r="C1236" t="s">
        <v>2</v>
      </c>
      <c r="D1236" s="1">
        <v>41273</v>
      </c>
      <c r="E1236" s="3">
        <f t="shared" si="157"/>
        <v>2012</v>
      </c>
      <c r="F1236" s="3">
        <f t="shared" si="158"/>
        <v>12</v>
      </c>
      <c r="G1236" s="3">
        <f t="shared" si="159"/>
        <v>30</v>
      </c>
      <c r="H1236" s="2">
        <v>2105188000</v>
      </c>
      <c r="I1236" s="2">
        <v>1143659000</v>
      </c>
      <c r="J1236" s="2">
        <v>627370000</v>
      </c>
      <c r="K1236" s="2">
        <v>131835000</v>
      </c>
      <c r="L1236">
        <v>0</v>
      </c>
      <c r="M1236" t="s">
        <v>15</v>
      </c>
      <c r="N1236" t="s">
        <v>20</v>
      </c>
      <c r="O1236" s="6">
        <f t="shared" si="152"/>
        <v>759205000</v>
      </c>
      <c r="P1236" s="6">
        <f t="shared" si="153"/>
        <v>961529000</v>
      </c>
      <c r="Q1236" s="6">
        <f t="shared" si="154"/>
        <v>202324000</v>
      </c>
      <c r="R1236" s="9">
        <f t="shared" si="155"/>
        <v>0.4567425807101313</v>
      </c>
      <c r="S1236" s="9">
        <f t="shared" si="156"/>
        <v>9.6107331031717827E-2</v>
      </c>
    </row>
    <row r="1237" spans="1:19" ht="17" hidden="1" x14ac:dyDescent="0.3">
      <c r="A1237">
        <v>1281</v>
      </c>
      <c r="B1237" t="s">
        <v>434</v>
      </c>
      <c r="C1237" t="s">
        <v>5</v>
      </c>
      <c r="D1237" s="1">
        <v>41637</v>
      </c>
      <c r="E1237" s="3">
        <f t="shared" si="157"/>
        <v>2013</v>
      </c>
      <c r="F1237" s="3">
        <f t="shared" si="158"/>
        <v>12</v>
      </c>
      <c r="G1237" s="3">
        <f t="shared" si="159"/>
        <v>29</v>
      </c>
      <c r="H1237" s="2">
        <v>2157586000</v>
      </c>
      <c r="I1237" s="2">
        <v>1181444000</v>
      </c>
      <c r="J1237" s="2">
        <v>581898000</v>
      </c>
      <c r="K1237" s="2">
        <v>132400000</v>
      </c>
      <c r="L1237">
        <v>0</v>
      </c>
      <c r="M1237" t="s">
        <v>15</v>
      </c>
      <c r="N1237" t="s">
        <v>20</v>
      </c>
      <c r="O1237" s="6">
        <f t="shared" si="152"/>
        <v>714298000</v>
      </c>
      <c r="P1237" s="6">
        <f t="shared" si="153"/>
        <v>976142000</v>
      </c>
      <c r="Q1237" s="6">
        <f t="shared" si="154"/>
        <v>261844000</v>
      </c>
      <c r="R1237" s="9">
        <f t="shared" si="155"/>
        <v>0.45242321742910829</v>
      </c>
      <c r="S1237" s="9">
        <f t="shared" si="156"/>
        <v>0.12135970478117675</v>
      </c>
    </row>
    <row r="1238" spans="1:19" ht="17" hidden="1" x14ac:dyDescent="0.3">
      <c r="A1238">
        <v>1282</v>
      </c>
      <c r="B1238" t="s">
        <v>434</v>
      </c>
      <c r="C1238" t="s">
        <v>6</v>
      </c>
      <c r="D1238" s="1">
        <v>42001</v>
      </c>
      <c r="E1238" s="3">
        <f t="shared" si="157"/>
        <v>2014</v>
      </c>
      <c r="F1238" s="3">
        <f t="shared" si="158"/>
        <v>12</v>
      </c>
      <c r="G1238" s="3">
        <f t="shared" si="159"/>
        <v>28</v>
      </c>
      <c r="H1238" s="2">
        <v>2237219000</v>
      </c>
      <c r="I1238" s="2">
        <v>1232611000</v>
      </c>
      <c r="J1238" s="2">
        <v>659335000</v>
      </c>
      <c r="K1238" s="2">
        <v>121141000</v>
      </c>
      <c r="L1238">
        <v>0</v>
      </c>
      <c r="M1238" t="s">
        <v>15</v>
      </c>
      <c r="N1238" t="s">
        <v>20</v>
      </c>
      <c r="O1238" s="6">
        <f t="shared" si="152"/>
        <v>780476000</v>
      </c>
      <c r="P1238" s="6">
        <f t="shared" si="153"/>
        <v>1004608000</v>
      </c>
      <c r="Q1238" s="6">
        <f t="shared" si="154"/>
        <v>224132000</v>
      </c>
      <c r="R1238" s="9">
        <f t="shared" si="155"/>
        <v>0.44904320944887377</v>
      </c>
      <c r="S1238" s="9">
        <f t="shared" si="156"/>
        <v>0.10018330793722027</v>
      </c>
    </row>
    <row r="1239" spans="1:19" ht="17" hidden="1" x14ac:dyDescent="0.3">
      <c r="A1239">
        <v>1283</v>
      </c>
      <c r="B1239" t="s">
        <v>434</v>
      </c>
      <c r="C1239" t="s">
        <v>7</v>
      </c>
      <c r="D1239" s="1">
        <v>42372</v>
      </c>
      <c r="E1239" s="3">
        <f t="shared" si="157"/>
        <v>2016</v>
      </c>
      <c r="F1239" s="3">
        <f t="shared" si="158"/>
        <v>1</v>
      </c>
      <c r="G1239" s="3">
        <f t="shared" si="159"/>
        <v>3</v>
      </c>
      <c r="H1239" s="2">
        <v>2262359000</v>
      </c>
      <c r="I1239" s="2">
        <v>1237859000</v>
      </c>
      <c r="J1239" s="2">
        <v>598848000</v>
      </c>
      <c r="K1239" s="2">
        <v>125928000</v>
      </c>
      <c r="L1239">
        <v>0</v>
      </c>
      <c r="M1239" t="s">
        <v>15</v>
      </c>
      <c r="N1239" t="s">
        <v>20</v>
      </c>
      <c r="O1239" s="6">
        <f t="shared" si="152"/>
        <v>724776000</v>
      </c>
      <c r="P1239" s="6">
        <f t="shared" si="153"/>
        <v>1024500000</v>
      </c>
      <c r="Q1239" s="6">
        <f t="shared" si="154"/>
        <v>299724000</v>
      </c>
      <c r="R1239" s="9">
        <f t="shared" si="155"/>
        <v>0.45284590111472145</v>
      </c>
      <c r="S1239" s="9">
        <f t="shared" si="156"/>
        <v>0.13248295252875428</v>
      </c>
    </row>
    <row r="1240" spans="1:19" ht="17" hidden="1" x14ac:dyDescent="0.3">
      <c r="A1240">
        <v>1284</v>
      </c>
      <c r="B1240" t="s">
        <v>435</v>
      </c>
      <c r="C1240" t="s">
        <v>2</v>
      </c>
      <c r="D1240" s="1">
        <v>41639</v>
      </c>
      <c r="E1240" s="3">
        <f t="shared" si="157"/>
        <v>2013</v>
      </c>
      <c r="F1240" s="3">
        <f t="shared" si="158"/>
        <v>12</v>
      </c>
      <c r="G1240" s="3">
        <f t="shared" si="159"/>
        <v>31</v>
      </c>
      <c r="H1240" s="2">
        <v>80029000000</v>
      </c>
      <c r="I1240" s="2">
        <v>59222000000</v>
      </c>
      <c r="J1240" s="2">
        <v>6890000000</v>
      </c>
      <c r="K1240">
        <v>0</v>
      </c>
      <c r="L1240" s="2">
        <v>93000000</v>
      </c>
      <c r="M1240" t="s">
        <v>26</v>
      </c>
      <c r="N1240" t="s">
        <v>383</v>
      </c>
      <c r="O1240" s="6">
        <f t="shared" si="152"/>
        <v>6983000000</v>
      </c>
      <c r="P1240" s="6">
        <f t="shared" si="153"/>
        <v>20807000000</v>
      </c>
      <c r="Q1240" s="6">
        <f t="shared" si="154"/>
        <v>13824000000</v>
      </c>
      <c r="R1240" s="9">
        <f t="shared" si="155"/>
        <v>0.25999325244598837</v>
      </c>
      <c r="S1240" s="9">
        <f t="shared" si="156"/>
        <v>0.1727373826987717</v>
      </c>
    </row>
    <row r="1241" spans="1:19" ht="17" hidden="1" x14ac:dyDescent="0.3">
      <c r="A1241">
        <v>1285</v>
      </c>
      <c r="B1241" t="s">
        <v>435</v>
      </c>
      <c r="C1241" t="s">
        <v>5</v>
      </c>
      <c r="D1241" s="1">
        <v>42004</v>
      </c>
      <c r="E1241" s="3">
        <f t="shared" si="157"/>
        <v>2014</v>
      </c>
      <c r="F1241" s="3">
        <f t="shared" si="158"/>
        <v>12</v>
      </c>
      <c r="G1241" s="3">
        <f t="shared" si="159"/>
        <v>31</v>
      </c>
      <c r="H1241" s="2">
        <v>80106000000</v>
      </c>
      <c r="I1241" s="2">
        <v>60775000000</v>
      </c>
      <c r="J1241" s="2">
        <v>7001000000</v>
      </c>
      <c r="K1241">
        <v>0</v>
      </c>
      <c r="L1241" s="2">
        <v>93000000</v>
      </c>
      <c r="M1241" t="s">
        <v>26</v>
      </c>
      <c r="N1241" t="s">
        <v>383</v>
      </c>
      <c r="O1241" s="6">
        <f t="shared" si="152"/>
        <v>7094000000</v>
      </c>
      <c r="P1241" s="6">
        <f t="shared" si="153"/>
        <v>19331000000</v>
      </c>
      <c r="Q1241" s="6">
        <f t="shared" si="154"/>
        <v>12237000000</v>
      </c>
      <c r="R1241" s="9">
        <f t="shared" si="155"/>
        <v>0.24131775397598187</v>
      </c>
      <c r="S1241" s="9">
        <f t="shared" si="156"/>
        <v>0.15276009287693806</v>
      </c>
    </row>
    <row r="1242" spans="1:19" ht="17" hidden="1" x14ac:dyDescent="0.3">
      <c r="A1242">
        <v>1286</v>
      </c>
      <c r="B1242" t="s">
        <v>435</v>
      </c>
      <c r="C1242" t="s">
        <v>6</v>
      </c>
      <c r="D1242" s="1">
        <v>42369</v>
      </c>
      <c r="E1242" s="3">
        <f t="shared" si="157"/>
        <v>2015</v>
      </c>
      <c r="F1242" s="3">
        <f t="shared" si="158"/>
        <v>12</v>
      </c>
      <c r="G1242" s="3">
        <f t="shared" si="159"/>
        <v>31</v>
      </c>
      <c r="H1242" s="2">
        <v>73908000000</v>
      </c>
      <c r="I1242" s="2">
        <v>56479000000</v>
      </c>
      <c r="J1242" s="2">
        <v>6656000000</v>
      </c>
      <c r="K1242">
        <v>0</v>
      </c>
      <c r="L1242" s="2">
        <v>82000000</v>
      </c>
      <c r="M1242" t="s">
        <v>26</v>
      </c>
      <c r="N1242" t="s">
        <v>383</v>
      </c>
      <c r="O1242" s="6">
        <f t="shared" si="152"/>
        <v>6738000000</v>
      </c>
      <c r="P1242" s="6">
        <f t="shared" si="153"/>
        <v>17429000000</v>
      </c>
      <c r="Q1242" s="6">
        <f t="shared" si="154"/>
        <v>10691000000</v>
      </c>
      <c r="R1242" s="9">
        <f t="shared" si="155"/>
        <v>0.23582020890837252</v>
      </c>
      <c r="S1242" s="9">
        <f t="shared" si="156"/>
        <v>0.14465281160361532</v>
      </c>
    </row>
    <row r="1243" spans="1:19" ht="17" hidden="1" x14ac:dyDescent="0.3">
      <c r="A1243">
        <v>1287</v>
      </c>
      <c r="B1243" t="s">
        <v>435</v>
      </c>
      <c r="C1243" t="s">
        <v>7</v>
      </c>
      <c r="D1243" s="1">
        <v>42735</v>
      </c>
      <c r="E1243" s="3">
        <f t="shared" si="157"/>
        <v>2016</v>
      </c>
      <c r="F1243" s="3">
        <f t="shared" si="158"/>
        <v>12</v>
      </c>
      <c r="G1243" s="3">
        <f t="shared" si="159"/>
        <v>31</v>
      </c>
      <c r="H1243" s="2">
        <v>74953000000</v>
      </c>
      <c r="I1243" s="2">
        <v>57659000000</v>
      </c>
      <c r="J1243" s="2">
        <v>6405000000</v>
      </c>
      <c r="K1243">
        <v>0</v>
      </c>
      <c r="L1243" s="2">
        <v>74000000</v>
      </c>
      <c r="M1243" t="s">
        <v>26</v>
      </c>
      <c r="N1243" t="s">
        <v>383</v>
      </c>
      <c r="O1243" s="6">
        <f t="shared" si="152"/>
        <v>6479000000</v>
      </c>
      <c r="P1243" s="6">
        <f t="shared" si="153"/>
        <v>17294000000</v>
      </c>
      <c r="Q1243" s="6">
        <f t="shared" si="154"/>
        <v>10815000000</v>
      </c>
      <c r="R1243" s="9">
        <f t="shared" si="155"/>
        <v>0.23073125825517327</v>
      </c>
      <c r="S1243" s="9">
        <f t="shared" si="156"/>
        <v>0.14429042199778527</v>
      </c>
    </row>
    <row r="1244" spans="1:19" ht="17" hidden="1" x14ac:dyDescent="0.3">
      <c r="A1244">
        <v>1288</v>
      </c>
      <c r="B1244" t="s">
        <v>436</v>
      </c>
      <c r="C1244" t="s">
        <v>2</v>
      </c>
      <c r="D1244" s="1">
        <v>41274</v>
      </c>
      <c r="E1244" s="3">
        <f t="shared" si="157"/>
        <v>2012</v>
      </c>
      <c r="F1244" s="3">
        <f t="shared" si="158"/>
        <v>12</v>
      </c>
      <c r="G1244" s="3">
        <f t="shared" si="159"/>
        <v>31</v>
      </c>
      <c r="H1244" s="2">
        <v>16606000000</v>
      </c>
      <c r="I1244" s="2">
        <v>386000000</v>
      </c>
      <c r="J1244" s="2">
        <v>10486000000</v>
      </c>
      <c r="K1244">
        <v>0</v>
      </c>
      <c r="L1244" s="2">
        <v>987000000</v>
      </c>
      <c r="M1244" t="s">
        <v>37</v>
      </c>
      <c r="N1244" t="s">
        <v>95</v>
      </c>
      <c r="O1244" s="6">
        <f t="shared" si="152"/>
        <v>11473000000</v>
      </c>
      <c r="P1244" s="6">
        <f t="shared" si="153"/>
        <v>16220000000</v>
      </c>
      <c r="Q1244" s="6">
        <f t="shared" si="154"/>
        <v>4747000000</v>
      </c>
      <c r="R1244" s="9">
        <f t="shared" si="155"/>
        <v>0.97675538961821029</v>
      </c>
      <c r="S1244" s="9">
        <f t="shared" si="156"/>
        <v>0.28586053233770925</v>
      </c>
    </row>
    <row r="1245" spans="1:19" ht="17" hidden="1" x14ac:dyDescent="0.3">
      <c r="A1245">
        <v>1289</v>
      </c>
      <c r="B1245" t="s">
        <v>436</v>
      </c>
      <c r="C1245" t="s">
        <v>5</v>
      </c>
      <c r="D1245" s="1">
        <v>41639</v>
      </c>
      <c r="E1245" s="3">
        <f t="shared" si="157"/>
        <v>2013</v>
      </c>
      <c r="F1245" s="3">
        <f t="shared" si="158"/>
        <v>12</v>
      </c>
      <c r="G1245" s="3">
        <f t="shared" si="159"/>
        <v>31</v>
      </c>
      <c r="H1245" s="2">
        <v>16872000000</v>
      </c>
      <c r="I1245" s="2">
        <v>344000000</v>
      </c>
      <c r="J1245" s="2">
        <v>9681000000</v>
      </c>
      <c r="K1245">
        <v>0</v>
      </c>
      <c r="L1245" s="2">
        <v>643000000</v>
      </c>
      <c r="M1245" t="s">
        <v>37</v>
      </c>
      <c r="N1245" t="s">
        <v>95</v>
      </c>
      <c r="O1245" s="6">
        <f t="shared" si="152"/>
        <v>10324000000</v>
      </c>
      <c r="P1245" s="6">
        <f t="shared" si="153"/>
        <v>16528000000</v>
      </c>
      <c r="Q1245" s="6">
        <f t="shared" si="154"/>
        <v>6204000000</v>
      </c>
      <c r="R1245" s="9">
        <f t="shared" si="155"/>
        <v>0.97961119013750597</v>
      </c>
      <c r="S1245" s="9">
        <f t="shared" si="156"/>
        <v>0.36770981507823614</v>
      </c>
    </row>
    <row r="1246" spans="1:19" ht="17" hidden="1" x14ac:dyDescent="0.3">
      <c r="A1246">
        <v>1290</v>
      </c>
      <c r="B1246" t="s">
        <v>436</v>
      </c>
      <c r="C1246" t="s">
        <v>6</v>
      </c>
      <c r="D1246" s="1">
        <v>42004</v>
      </c>
      <c r="E1246" s="3">
        <f t="shared" si="157"/>
        <v>2014</v>
      </c>
      <c r="F1246" s="3">
        <f t="shared" si="158"/>
        <v>12</v>
      </c>
      <c r="G1246" s="3">
        <f t="shared" si="159"/>
        <v>31</v>
      </c>
      <c r="H1246" s="2">
        <v>16281000000</v>
      </c>
      <c r="I1246" s="2">
        <v>325000000</v>
      </c>
      <c r="J1246" s="2">
        <v>9488000000</v>
      </c>
      <c r="K1246">
        <v>0</v>
      </c>
      <c r="L1246" s="2">
        <v>273000000</v>
      </c>
      <c r="M1246" t="s">
        <v>37</v>
      </c>
      <c r="N1246" t="s">
        <v>95</v>
      </c>
      <c r="O1246" s="6">
        <f t="shared" si="152"/>
        <v>9761000000</v>
      </c>
      <c r="P1246" s="6">
        <f t="shared" si="153"/>
        <v>15956000000</v>
      </c>
      <c r="Q1246" s="6">
        <f t="shared" si="154"/>
        <v>6195000000</v>
      </c>
      <c r="R1246" s="9">
        <f t="shared" si="155"/>
        <v>0.98003808119894353</v>
      </c>
      <c r="S1246" s="9">
        <f t="shared" si="156"/>
        <v>0.38050488299244517</v>
      </c>
    </row>
    <row r="1247" spans="1:19" ht="17" hidden="1" x14ac:dyDescent="0.3">
      <c r="A1247">
        <v>1291</v>
      </c>
      <c r="B1247" t="s">
        <v>436</v>
      </c>
      <c r="C1247" t="s">
        <v>7</v>
      </c>
      <c r="D1247" s="1">
        <v>42369</v>
      </c>
      <c r="E1247" s="3">
        <f t="shared" si="157"/>
        <v>2015</v>
      </c>
      <c r="F1247" s="3">
        <f t="shared" si="158"/>
        <v>12</v>
      </c>
      <c r="G1247" s="3">
        <f t="shared" si="159"/>
        <v>31</v>
      </c>
      <c r="H1247" s="2">
        <v>16270000000</v>
      </c>
      <c r="I1247" s="2">
        <v>403000000</v>
      </c>
      <c r="J1247" s="2">
        <v>9463000000</v>
      </c>
      <c r="K1247">
        <v>0</v>
      </c>
      <c r="L1247" s="2">
        <v>255000000</v>
      </c>
      <c r="M1247" t="s">
        <v>37</v>
      </c>
      <c r="N1247" t="s">
        <v>95</v>
      </c>
      <c r="O1247" s="6">
        <f t="shared" si="152"/>
        <v>9718000000</v>
      </c>
      <c r="P1247" s="6">
        <f t="shared" si="153"/>
        <v>15867000000</v>
      </c>
      <c r="Q1247" s="6">
        <f t="shared" si="154"/>
        <v>6149000000</v>
      </c>
      <c r="R1247" s="9">
        <f t="shared" si="155"/>
        <v>0.97523048555623848</v>
      </c>
      <c r="S1247" s="9">
        <f t="shared" si="156"/>
        <v>0.37793484941610328</v>
      </c>
    </row>
    <row r="1248" spans="1:19" ht="17" hidden="1" x14ac:dyDescent="0.3">
      <c r="A1248">
        <v>1292</v>
      </c>
      <c r="B1248" t="s">
        <v>437</v>
      </c>
      <c r="C1248" t="s">
        <v>2</v>
      </c>
      <c r="D1248" s="1">
        <v>41274</v>
      </c>
      <c r="E1248" s="3">
        <f t="shared" si="157"/>
        <v>2012</v>
      </c>
      <c r="F1248" s="3">
        <f t="shared" si="158"/>
        <v>12</v>
      </c>
      <c r="G1248" s="3">
        <f t="shared" si="159"/>
        <v>31</v>
      </c>
      <c r="H1248" s="2">
        <v>4306800000</v>
      </c>
      <c r="I1248" s="2">
        <v>3040900000</v>
      </c>
      <c r="J1248" s="2">
        <v>1117700000</v>
      </c>
      <c r="K1248" s="2">
        <v>92300000</v>
      </c>
      <c r="L1248">
        <v>0</v>
      </c>
      <c r="M1248" t="s">
        <v>3</v>
      </c>
      <c r="N1248" t="s">
        <v>147</v>
      </c>
      <c r="O1248" s="6">
        <f t="shared" si="152"/>
        <v>1210000000</v>
      </c>
      <c r="P1248" s="6">
        <f t="shared" si="153"/>
        <v>1265900000</v>
      </c>
      <c r="Q1248" s="6">
        <f t="shared" si="154"/>
        <v>55900000</v>
      </c>
      <c r="R1248" s="9">
        <f t="shared" si="155"/>
        <v>0.29393052846661094</v>
      </c>
      <c r="S1248" s="9">
        <f t="shared" si="156"/>
        <v>1.2979474319680506E-2</v>
      </c>
    </row>
    <row r="1249" spans="1:19" ht="17" hidden="1" x14ac:dyDescent="0.3">
      <c r="A1249">
        <v>1293</v>
      </c>
      <c r="B1249" t="s">
        <v>437</v>
      </c>
      <c r="C1249" t="s">
        <v>5</v>
      </c>
      <c r="D1249" s="1">
        <v>41639</v>
      </c>
      <c r="E1249" s="3">
        <f t="shared" si="157"/>
        <v>2013</v>
      </c>
      <c r="F1249" s="3">
        <f t="shared" si="158"/>
        <v>12</v>
      </c>
      <c r="G1249" s="3">
        <f t="shared" si="159"/>
        <v>31</v>
      </c>
      <c r="H1249" s="2">
        <v>6999700000</v>
      </c>
      <c r="I1249" s="2">
        <v>4629600000</v>
      </c>
      <c r="J1249" s="2">
        <v>1493700000</v>
      </c>
      <c r="K1249" s="2">
        <v>122800000</v>
      </c>
      <c r="L1249">
        <v>0</v>
      </c>
      <c r="M1249" t="s">
        <v>3</v>
      </c>
      <c r="N1249" t="s">
        <v>147</v>
      </c>
      <c r="O1249" s="6">
        <f t="shared" si="152"/>
        <v>1616500000</v>
      </c>
      <c r="P1249" s="6">
        <f t="shared" si="153"/>
        <v>2370100000</v>
      </c>
      <c r="Q1249" s="6">
        <f t="shared" si="154"/>
        <v>753600000</v>
      </c>
      <c r="R1249" s="9">
        <f t="shared" si="155"/>
        <v>0.33860022572395965</v>
      </c>
      <c r="S1249" s="9">
        <f t="shared" si="156"/>
        <v>0.10766175693243996</v>
      </c>
    </row>
    <row r="1250" spans="1:19" ht="17" hidden="1" x14ac:dyDescent="0.3">
      <c r="A1250">
        <v>1294</v>
      </c>
      <c r="B1250" t="s">
        <v>437</v>
      </c>
      <c r="C1250" t="s">
        <v>6</v>
      </c>
      <c r="D1250" s="1">
        <v>42004</v>
      </c>
      <c r="E1250" s="3">
        <f t="shared" si="157"/>
        <v>2014</v>
      </c>
      <c r="F1250" s="3">
        <f t="shared" si="158"/>
        <v>12</v>
      </c>
      <c r="G1250" s="3">
        <f t="shared" si="159"/>
        <v>31</v>
      </c>
      <c r="H1250" s="2">
        <v>7039000000</v>
      </c>
      <c r="I1250" s="2">
        <v>4576000000</v>
      </c>
      <c r="J1250" s="2">
        <v>1493800000</v>
      </c>
      <c r="K1250" s="2">
        <v>117300000</v>
      </c>
      <c r="L1250">
        <v>0</v>
      </c>
      <c r="M1250" t="s">
        <v>3</v>
      </c>
      <c r="N1250" t="s">
        <v>147</v>
      </c>
      <c r="O1250" s="6">
        <f t="shared" si="152"/>
        <v>1611100000</v>
      </c>
      <c r="P1250" s="6">
        <f t="shared" si="153"/>
        <v>2463000000</v>
      </c>
      <c r="Q1250" s="6">
        <f t="shared" si="154"/>
        <v>851900000</v>
      </c>
      <c r="R1250" s="9">
        <f t="shared" si="155"/>
        <v>0.34990765733769003</v>
      </c>
      <c r="S1250" s="9">
        <f t="shared" si="156"/>
        <v>0.12102571387981248</v>
      </c>
    </row>
    <row r="1251" spans="1:19" ht="17" hidden="1" x14ac:dyDescent="0.3">
      <c r="A1251">
        <v>1295</v>
      </c>
      <c r="B1251" t="s">
        <v>437</v>
      </c>
      <c r="C1251" t="s">
        <v>7</v>
      </c>
      <c r="D1251" s="1">
        <v>42369</v>
      </c>
      <c r="E1251" s="3">
        <f t="shared" si="157"/>
        <v>2015</v>
      </c>
      <c r="F1251" s="3">
        <f t="shared" si="158"/>
        <v>12</v>
      </c>
      <c r="G1251" s="3">
        <f t="shared" si="159"/>
        <v>31</v>
      </c>
      <c r="H1251" s="2">
        <v>6449000000</v>
      </c>
      <c r="I1251" s="2">
        <v>4263200000</v>
      </c>
      <c r="J1251" s="2">
        <v>1334300000</v>
      </c>
      <c r="K1251" s="2">
        <v>119600000</v>
      </c>
      <c r="L1251">
        <v>0</v>
      </c>
      <c r="M1251" t="s">
        <v>3</v>
      </c>
      <c r="N1251" t="s">
        <v>147</v>
      </c>
      <c r="O1251" s="6">
        <f t="shared" si="152"/>
        <v>1453900000</v>
      </c>
      <c r="P1251" s="6">
        <f t="shared" si="153"/>
        <v>2185800000</v>
      </c>
      <c r="Q1251" s="6">
        <f t="shared" si="154"/>
        <v>731900000</v>
      </c>
      <c r="R1251" s="9">
        <f t="shared" si="155"/>
        <v>0.33893626918902153</v>
      </c>
      <c r="S1251" s="9">
        <f t="shared" si="156"/>
        <v>0.11349046363777329</v>
      </c>
    </row>
    <row r="1252" spans="1:19" ht="17" hidden="1" x14ac:dyDescent="0.3">
      <c r="A1252">
        <v>1296</v>
      </c>
      <c r="B1252" t="s">
        <v>438</v>
      </c>
      <c r="C1252" t="s">
        <v>2</v>
      </c>
      <c r="D1252" s="1">
        <v>41274</v>
      </c>
      <c r="E1252" s="3">
        <f t="shared" si="157"/>
        <v>2012</v>
      </c>
      <c r="F1252" s="3">
        <f t="shared" si="158"/>
        <v>12</v>
      </c>
      <c r="G1252" s="3">
        <f t="shared" si="159"/>
        <v>31</v>
      </c>
      <c r="H1252" s="2">
        <v>3301804000</v>
      </c>
      <c r="I1252" s="2">
        <v>1879559000</v>
      </c>
      <c r="J1252" s="2">
        <v>166154000</v>
      </c>
      <c r="K1252">
        <v>0</v>
      </c>
      <c r="L1252" s="2">
        <v>404336000</v>
      </c>
      <c r="M1252" t="s">
        <v>32</v>
      </c>
      <c r="N1252" t="s">
        <v>33</v>
      </c>
      <c r="O1252" s="6">
        <f t="shared" si="152"/>
        <v>570490000</v>
      </c>
      <c r="P1252" s="6">
        <f t="shared" si="153"/>
        <v>1422245000</v>
      </c>
      <c r="Q1252" s="6">
        <f t="shared" si="154"/>
        <v>851755000</v>
      </c>
      <c r="R1252" s="9">
        <f t="shared" si="155"/>
        <v>0.43074785783771541</v>
      </c>
      <c r="S1252" s="9">
        <f t="shared" si="156"/>
        <v>0.25796655404136648</v>
      </c>
    </row>
    <row r="1253" spans="1:19" ht="17" hidden="1" x14ac:dyDescent="0.3">
      <c r="A1253">
        <v>1297</v>
      </c>
      <c r="B1253" t="s">
        <v>438</v>
      </c>
      <c r="C1253" t="s">
        <v>5</v>
      </c>
      <c r="D1253" s="1">
        <v>41639</v>
      </c>
      <c r="E1253" s="3">
        <f t="shared" si="157"/>
        <v>2013</v>
      </c>
      <c r="F1253" s="3">
        <f t="shared" si="158"/>
        <v>12</v>
      </c>
      <c r="G1253" s="3">
        <f t="shared" si="159"/>
        <v>31</v>
      </c>
      <c r="H1253" s="2">
        <v>3454628000</v>
      </c>
      <c r="I1253" s="2">
        <v>2020436000</v>
      </c>
      <c r="J1253" s="2">
        <v>172161000</v>
      </c>
      <c r="K1253">
        <v>0</v>
      </c>
      <c r="L1253" s="2">
        <v>415708000</v>
      </c>
      <c r="M1253" t="s">
        <v>32</v>
      </c>
      <c r="N1253" t="s">
        <v>33</v>
      </c>
      <c r="O1253" s="6">
        <f t="shared" si="152"/>
        <v>587869000</v>
      </c>
      <c r="P1253" s="6">
        <f t="shared" si="153"/>
        <v>1434192000</v>
      </c>
      <c r="Q1253" s="6">
        <f t="shared" si="154"/>
        <v>846323000</v>
      </c>
      <c r="R1253" s="9">
        <f t="shared" si="155"/>
        <v>0.4151509221832278</v>
      </c>
      <c r="S1253" s="9">
        <f t="shared" si="156"/>
        <v>0.24498238305253128</v>
      </c>
    </row>
    <row r="1254" spans="1:19" ht="17" hidden="1" x14ac:dyDescent="0.3">
      <c r="A1254">
        <v>1298</v>
      </c>
      <c r="B1254" t="s">
        <v>438</v>
      </c>
      <c r="C1254" t="s">
        <v>6</v>
      </c>
      <c r="D1254" s="1">
        <v>42004</v>
      </c>
      <c r="E1254" s="3">
        <f t="shared" si="157"/>
        <v>2014</v>
      </c>
      <c r="F1254" s="3">
        <f t="shared" si="158"/>
        <v>12</v>
      </c>
      <c r="G1254" s="3">
        <f t="shared" si="159"/>
        <v>31</v>
      </c>
      <c r="H1254" s="2">
        <v>3491632000</v>
      </c>
      <c r="I1254" s="2">
        <v>2087854000</v>
      </c>
      <c r="J1254" s="2">
        <v>175178000</v>
      </c>
      <c r="K1254">
        <v>0</v>
      </c>
      <c r="L1254" s="2">
        <v>417358000</v>
      </c>
      <c r="M1254" t="s">
        <v>32</v>
      </c>
      <c r="N1254" t="s">
        <v>33</v>
      </c>
      <c r="O1254" s="6">
        <f t="shared" si="152"/>
        <v>592536000</v>
      </c>
      <c r="P1254" s="6">
        <f t="shared" si="153"/>
        <v>1403778000</v>
      </c>
      <c r="Q1254" s="6">
        <f t="shared" si="154"/>
        <v>811242000</v>
      </c>
      <c r="R1254" s="9">
        <f t="shared" si="155"/>
        <v>0.40204065033199377</v>
      </c>
      <c r="S1254" s="9">
        <f t="shared" si="156"/>
        <v>0.23233891773245291</v>
      </c>
    </row>
    <row r="1255" spans="1:19" ht="17" hidden="1" x14ac:dyDescent="0.3">
      <c r="A1255">
        <v>1299</v>
      </c>
      <c r="B1255" t="s">
        <v>438</v>
      </c>
      <c r="C1255" t="s">
        <v>7</v>
      </c>
      <c r="D1255" s="1">
        <v>42369</v>
      </c>
      <c r="E1255" s="3">
        <f t="shared" si="157"/>
        <v>2015</v>
      </c>
      <c r="F1255" s="3">
        <f t="shared" si="158"/>
        <v>12</v>
      </c>
      <c r="G1255" s="3">
        <f t="shared" si="159"/>
        <v>31</v>
      </c>
      <c r="H1255" s="2">
        <v>3495443000</v>
      </c>
      <c r="I1255" s="2">
        <v>1969675000</v>
      </c>
      <c r="J1255" s="2">
        <v>176744000</v>
      </c>
      <c r="K1255">
        <v>0</v>
      </c>
      <c r="L1255" s="2">
        <v>494422000</v>
      </c>
      <c r="M1255" t="s">
        <v>32</v>
      </c>
      <c r="N1255" t="s">
        <v>33</v>
      </c>
      <c r="O1255" s="6">
        <f t="shared" si="152"/>
        <v>671166000</v>
      </c>
      <c r="P1255" s="6">
        <f t="shared" si="153"/>
        <v>1525768000</v>
      </c>
      <c r="Q1255" s="6">
        <f t="shared" si="154"/>
        <v>854602000</v>
      </c>
      <c r="R1255" s="9">
        <f t="shared" si="155"/>
        <v>0.43650203994171843</v>
      </c>
      <c r="S1255" s="9">
        <f t="shared" si="156"/>
        <v>0.24449032640497928</v>
      </c>
    </row>
    <row r="1256" spans="1:19" ht="17" hidden="1" x14ac:dyDescent="0.3">
      <c r="A1256">
        <v>1300</v>
      </c>
      <c r="B1256" t="s">
        <v>439</v>
      </c>
      <c r="C1256" t="s">
        <v>2</v>
      </c>
      <c r="D1256" s="1">
        <v>41639</v>
      </c>
      <c r="E1256" s="3">
        <f t="shared" si="157"/>
        <v>2013</v>
      </c>
      <c r="F1256" s="3">
        <f t="shared" si="158"/>
        <v>12</v>
      </c>
      <c r="G1256" s="3">
        <f t="shared" si="159"/>
        <v>31</v>
      </c>
      <c r="H1256" s="2">
        <v>14265000000</v>
      </c>
      <c r="I1256" s="2">
        <v>8314000000</v>
      </c>
      <c r="J1256" s="2">
        <v>3486000000</v>
      </c>
      <c r="K1256" s="2">
        <v>463000000</v>
      </c>
      <c r="L1256" s="2">
        <v>452000000</v>
      </c>
      <c r="M1256" t="s">
        <v>49</v>
      </c>
      <c r="N1256" t="s">
        <v>183</v>
      </c>
      <c r="O1256" s="6">
        <f t="shared" si="152"/>
        <v>4401000000</v>
      </c>
      <c r="P1256" s="6">
        <f t="shared" si="153"/>
        <v>5951000000</v>
      </c>
      <c r="Q1256" s="6">
        <f t="shared" si="154"/>
        <v>1550000000</v>
      </c>
      <c r="R1256" s="9">
        <f t="shared" si="155"/>
        <v>0.41717490361023479</v>
      </c>
      <c r="S1256" s="9">
        <f t="shared" si="156"/>
        <v>0.10865755345250613</v>
      </c>
    </row>
    <row r="1257" spans="1:19" ht="17" hidden="1" x14ac:dyDescent="0.3">
      <c r="A1257">
        <v>1301</v>
      </c>
      <c r="B1257" t="s">
        <v>439</v>
      </c>
      <c r="C1257" t="s">
        <v>5</v>
      </c>
      <c r="D1257" s="1">
        <v>42004</v>
      </c>
      <c r="E1257" s="3">
        <f t="shared" si="157"/>
        <v>2014</v>
      </c>
      <c r="F1257" s="3">
        <f t="shared" si="158"/>
        <v>12</v>
      </c>
      <c r="G1257" s="3">
        <f t="shared" si="159"/>
        <v>31</v>
      </c>
      <c r="H1257" s="2">
        <v>14791000000</v>
      </c>
      <c r="I1257" s="2">
        <v>8348000000</v>
      </c>
      <c r="J1257" s="2">
        <v>4013000000</v>
      </c>
      <c r="K1257" s="2">
        <v>483000000</v>
      </c>
      <c r="L1257" s="2">
        <v>450000000</v>
      </c>
      <c r="M1257" t="s">
        <v>49</v>
      </c>
      <c r="N1257" t="s">
        <v>183</v>
      </c>
      <c r="O1257" s="6">
        <f t="shared" si="152"/>
        <v>4946000000</v>
      </c>
      <c r="P1257" s="6">
        <f t="shared" si="153"/>
        <v>6443000000</v>
      </c>
      <c r="Q1257" s="6">
        <f t="shared" si="154"/>
        <v>1497000000</v>
      </c>
      <c r="R1257" s="9">
        <f t="shared" si="155"/>
        <v>0.4356027313907106</v>
      </c>
      <c r="S1257" s="9">
        <f t="shared" si="156"/>
        <v>0.10121019538908796</v>
      </c>
    </row>
    <row r="1258" spans="1:19" ht="17" hidden="1" x14ac:dyDescent="0.3">
      <c r="A1258">
        <v>1302</v>
      </c>
      <c r="B1258" t="s">
        <v>439</v>
      </c>
      <c r="C1258" t="s">
        <v>6</v>
      </c>
      <c r="D1258" s="1">
        <v>42369</v>
      </c>
      <c r="E1258" s="3">
        <f t="shared" si="157"/>
        <v>2015</v>
      </c>
      <c r="F1258" s="3">
        <f t="shared" si="158"/>
        <v>12</v>
      </c>
      <c r="G1258" s="3">
        <f t="shared" si="159"/>
        <v>31</v>
      </c>
      <c r="H1258" s="2">
        <v>14766000000</v>
      </c>
      <c r="I1258" s="2">
        <v>8206000000</v>
      </c>
      <c r="J1258" s="2">
        <v>3624000000</v>
      </c>
      <c r="K1258" s="2">
        <v>476000000</v>
      </c>
      <c r="L1258" s="2">
        <v>471000000</v>
      </c>
      <c r="M1258" t="s">
        <v>49</v>
      </c>
      <c r="N1258" t="s">
        <v>183</v>
      </c>
      <c r="O1258" s="6">
        <f t="shared" si="152"/>
        <v>4571000000</v>
      </c>
      <c r="P1258" s="6">
        <f t="shared" si="153"/>
        <v>6560000000</v>
      </c>
      <c r="Q1258" s="6">
        <f t="shared" si="154"/>
        <v>1989000000</v>
      </c>
      <c r="R1258" s="9">
        <f t="shared" si="155"/>
        <v>0.44426384938371932</v>
      </c>
      <c r="S1258" s="9">
        <f t="shared" si="156"/>
        <v>0.13470134091832589</v>
      </c>
    </row>
    <row r="1259" spans="1:19" ht="17" hidden="1" x14ac:dyDescent="0.3">
      <c r="A1259">
        <v>1303</v>
      </c>
      <c r="B1259" t="s">
        <v>439</v>
      </c>
      <c r="C1259" t="s">
        <v>7</v>
      </c>
      <c r="D1259" s="1">
        <v>42735</v>
      </c>
      <c r="E1259" s="3">
        <f t="shared" si="157"/>
        <v>2016</v>
      </c>
      <c r="F1259" s="3">
        <f t="shared" si="158"/>
        <v>12</v>
      </c>
      <c r="G1259" s="3">
        <f t="shared" si="159"/>
        <v>31</v>
      </c>
      <c r="H1259" s="2">
        <v>14751000000</v>
      </c>
      <c r="I1259" s="2">
        <v>8063000000</v>
      </c>
      <c r="J1259" s="2">
        <v>4630000000</v>
      </c>
      <c r="K1259" s="2">
        <v>466000000</v>
      </c>
      <c r="L1259" s="2">
        <v>462000000</v>
      </c>
      <c r="M1259" t="s">
        <v>49</v>
      </c>
      <c r="N1259" t="s">
        <v>183</v>
      </c>
      <c r="O1259" s="6">
        <f t="shared" si="152"/>
        <v>5558000000</v>
      </c>
      <c r="P1259" s="6">
        <f t="shared" si="153"/>
        <v>6688000000</v>
      </c>
      <c r="Q1259" s="6">
        <f t="shared" si="154"/>
        <v>1130000000</v>
      </c>
      <c r="R1259" s="9">
        <f t="shared" si="155"/>
        <v>0.45339299030574198</v>
      </c>
      <c r="S1259" s="9">
        <f t="shared" si="156"/>
        <v>7.6604975933835001E-2</v>
      </c>
    </row>
    <row r="1260" spans="1:19" ht="17" hidden="1" x14ac:dyDescent="0.3">
      <c r="A1260">
        <v>1304</v>
      </c>
      <c r="B1260" t="s">
        <v>440</v>
      </c>
      <c r="C1260" t="s">
        <v>2</v>
      </c>
      <c r="D1260" s="1">
        <v>41274</v>
      </c>
      <c r="E1260" s="3">
        <f t="shared" si="157"/>
        <v>2012</v>
      </c>
      <c r="F1260" s="3">
        <f t="shared" si="158"/>
        <v>12</v>
      </c>
      <c r="G1260" s="3">
        <f t="shared" si="159"/>
        <v>31</v>
      </c>
      <c r="H1260" s="2">
        <v>12132000000</v>
      </c>
      <c r="I1260" s="2">
        <v>4876000000</v>
      </c>
      <c r="J1260" s="2">
        <v>3143000000</v>
      </c>
      <c r="K1260">
        <v>0</v>
      </c>
      <c r="L1260" s="2">
        <v>1087000000</v>
      </c>
      <c r="M1260" t="s">
        <v>32</v>
      </c>
      <c r="N1260" t="s">
        <v>35</v>
      </c>
      <c r="O1260" s="6">
        <f t="shared" si="152"/>
        <v>4230000000</v>
      </c>
      <c r="P1260" s="6">
        <f t="shared" si="153"/>
        <v>7256000000</v>
      </c>
      <c r="Q1260" s="6">
        <f t="shared" si="154"/>
        <v>3026000000</v>
      </c>
      <c r="R1260" s="9">
        <f t="shared" si="155"/>
        <v>0.59808770194526872</v>
      </c>
      <c r="S1260" s="9">
        <f t="shared" si="156"/>
        <v>0.249423013517969</v>
      </c>
    </row>
    <row r="1261" spans="1:19" ht="17" hidden="1" x14ac:dyDescent="0.3">
      <c r="A1261">
        <v>1305</v>
      </c>
      <c r="B1261" t="s">
        <v>440</v>
      </c>
      <c r="C1261" t="s">
        <v>5</v>
      </c>
      <c r="D1261" s="1">
        <v>41639</v>
      </c>
      <c r="E1261" s="3">
        <f t="shared" si="157"/>
        <v>2013</v>
      </c>
      <c r="F1261" s="3">
        <f t="shared" si="158"/>
        <v>12</v>
      </c>
      <c r="G1261" s="3">
        <f t="shared" si="159"/>
        <v>31</v>
      </c>
      <c r="H1261" s="2">
        <v>7263000000</v>
      </c>
      <c r="I1261" s="2">
        <v>1751000000</v>
      </c>
      <c r="J1261" s="2">
        <v>2108000000</v>
      </c>
      <c r="K1261">
        <v>0</v>
      </c>
      <c r="L1261" s="2">
        <v>843000000</v>
      </c>
      <c r="M1261" t="s">
        <v>32</v>
      </c>
      <c r="N1261" t="s">
        <v>35</v>
      </c>
      <c r="O1261" s="6">
        <f t="shared" si="152"/>
        <v>2951000000</v>
      </c>
      <c r="P1261" s="6">
        <f t="shared" si="153"/>
        <v>5512000000</v>
      </c>
      <c r="Q1261" s="6">
        <f t="shared" si="154"/>
        <v>2561000000</v>
      </c>
      <c r="R1261" s="9">
        <f t="shared" si="155"/>
        <v>0.7589150488778742</v>
      </c>
      <c r="S1261" s="9">
        <f t="shared" si="156"/>
        <v>0.35260911469089906</v>
      </c>
    </row>
    <row r="1262" spans="1:19" ht="17" hidden="1" x14ac:dyDescent="0.3">
      <c r="A1262">
        <v>1306</v>
      </c>
      <c r="B1262" t="s">
        <v>440</v>
      </c>
      <c r="C1262" t="s">
        <v>6</v>
      </c>
      <c r="D1262" s="1">
        <v>42004</v>
      </c>
      <c r="E1262" s="3">
        <f t="shared" si="157"/>
        <v>2014</v>
      </c>
      <c r="F1262" s="3">
        <f t="shared" si="158"/>
        <v>12</v>
      </c>
      <c r="G1262" s="3">
        <f t="shared" si="159"/>
        <v>31</v>
      </c>
      <c r="H1262" s="2">
        <v>7852000000</v>
      </c>
      <c r="I1262" s="2">
        <v>1889000000</v>
      </c>
      <c r="J1262" s="2">
        <v>2173000000</v>
      </c>
      <c r="K1262">
        <v>0</v>
      </c>
      <c r="L1262" s="2">
        <v>923000000</v>
      </c>
      <c r="M1262" t="s">
        <v>32</v>
      </c>
      <c r="N1262" t="s">
        <v>35</v>
      </c>
      <c r="O1262" s="6">
        <f t="shared" si="152"/>
        <v>3096000000</v>
      </c>
      <c r="P1262" s="6">
        <f t="shared" si="153"/>
        <v>5963000000</v>
      </c>
      <c r="Q1262" s="6">
        <f t="shared" si="154"/>
        <v>2867000000</v>
      </c>
      <c r="R1262" s="9">
        <f t="shared" si="155"/>
        <v>0.75942435048395307</v>
      </c>
      <c r="S1262" s="9">
        <f t="shared" si="156"/>
        <v>0.36512990320937339</v>
      </c>
    </row>
    <row r="1263" spans="1:19" ht="17" hidden="1" x14ac:dyDescent="0.3">
      <c r="A1263">
        <v>1307</v>
      </c>
      <c r="B1263" t="s">
        <v>440</v>
      </c>
      <c r="C1263" t="s">
        <v>7</v>
      </c>
      <c r="D1263" s="1">
        <v>42369</v>
      </c>
      <c r="E1263" s="3">
        <f t="shared" si="157"/>
        <v>2015</v>
      </c>
      <c r="F1263" s="3">
        <f t="shared" si="158"/>
        <v>12</v>
      </c>
      <c r="G1263" s="3">
        <f t="shared" si="159"/>
        <v>31</v>
      </c>
      <c r="H1263" s="2">
        <v>7669000000</v>
      </c>
      <c r="I1263" s="2">
        <v>1718000000</v>
      </c>
      <c r="J1263" s="2">
        <v>2237000000</v>
      </c>
      <c r="K1263">
        <v>0</v>
      </c>
      <c r="L1263" s="2">
        <v>883000000</v>
      </c>
      <c r="M1263" t="s">
        <v>32</v>
      </c>
      <c r="N1263" t="s">
        <v>35</v>
      </c>
      <c r="O1263" s="6">
        <f t="shared" si="152"/>
        <v>3120000000</v>
      </c>
      <c r="P1263" s="6">
        <f t="shared" si="153"/>
        <v>5951000000</v>
      </c>
      <c r="Q1263" s="6">
        <f t="shared" si="154"/>
        <v>2831000000</v>
      </c>
      <c r="R1263" s="9">
        <f t="shared" si="155"/>
        <v>0.77598122310601125</v>
      </c>
      <c r="S1263" s="9">
        <f t="shared" si="156"/>
        <v>0.36914852001564741</v>
      </c>
    </row>
    <row r="1264" spans="1:19" ht="17" hidden="1" x14ac:dyDescent="0.3">
      <c r="A1264">
        <v>1308</v>
      </c>
      <c r="B1264" t="s">
        <v>441</v>
      </c>
      <c r="C1264" t="s">
        <v>2</v>
      </c>
      <c r="D1264" s="1">
        <v>41274</v>
      </c>
      <c r="E1264" s="3">
        <f t="shared" si="157"/>
        <v>2012</v>
      </c>
      <c r="F1264" s="3">
        <f t="shared" si="158"/>
        <v>12</v>
      </c>
      <c r="G1264" s="3">
        <f t="shared" si="159"/>
        <v>31</v>
      </c>
      <c r="H1264" s="2">
        <v>84847000000</v>
      </c>
      <c r="I1264" s="2">
        <v>66635000000</v>
      </c>
      <c r="J1264" s="2">
        <v>17504000000</v>
      </c>
      <c r="K1264">
        <v>0</v>
      </c>
      <c r="L1264">
        <v>0</v>
      </c>
      <c r="M1264" t="s">
        <v>37</v>
      </c>
      <c r="N1264" t="s">
        <v>369</v>
      </c>
      <c r="O1264" s="6">
        <f t="shared" si="152"/>
        <v>17504000000</v>
      </c>
      <c r="P1264" s="6">
        <f t="shared" si="153"/>
        <v>18212000000</v>
      </c>
      <c r="Q1264" s="6">
        <f t="shared" si="154"/>
        <v>708000000</v>
      </c>
      <c r="R1264" s="9">
        <f t="shared" si="155"/>
        <v>0.21464518486216366</v>
      </c>
      <c r="S1264" s="9">
        <f t="shared" si="156"/>
        <v>8.3444317418411972E-3</v>
      </c>
    </row>
    <row r="1265" spans="1:19" ht="17" hidden="1" x14ac:dyDescent="0.3">
      <c r="A1265">
        <v>1309</v>
      </c>
      <c r="B1265" t="s">
        <v>441</v>
      </c>
      <c r="C1265" t="s">
        <v>5</v>
      </c>
      <c r="D1265" s="1">
        <v>41639</v>
      </c>
      <c r="E1265" s="3">
        <f t="shared" si="157"/>
        <v>2013</v>
      </c>
      <c r="F1265" s="3">
        <f t="shared" si="158"/>
        <v>12</v>
      </c>
      <c r="G1265" s="3">
        <f t="shared" si="159"/>
        <v>31</v>
      </c>
      <c r="H1265" s="2">
        <v>41461000000</v>
      </c>
      <c r="I1265" s="2">
        <v>26973000000</v>
      </c>
      <c r="J1265" s="2">
        <v>16172000000</v>
      </c>
      <c r="K1265">
        <v>0</v>
      </c>
      <c r="L1265">
        <v>0</v>
      </c>
      <c r="M1265" t="s">
        <v>37</v>
      </c>
      <c r="N1265" t="s">
        <v>369</v>
      </c>
      <c r="O1265" s="6">
        <f t="shared" si="152"/>
        <v>16172000000</v>
      </c>
      <c r="P1265" s="6">
        <f t="shared" si="153"/>
        <v>14488000000</v>
      </c>
      <c r="Q1265" s="6">
        <f t="shared" si="154"/>
        <v>-1684000000</v>
      </c>
      <c r="R1265" s="9">
        <f t="shared" si="155"/>
        <v>0.34943682014423194</v>
      </c>
      <c r="S1265" s="9">
        <f t="shared" si="156"/>
        <v>-4.0616482959890017E-2</v>
      </c>
    </row>
    <row r="1266" spans="1:19" ht="17" hidden="1" x14ac:dyDescent="0.3">
      <c r="A1266">
        <v>1310</v>
      </c>
      <c r="B1266" t="s">
        <v>441</v>
      </c>
      <c r="C1266" t="s">
        <v>6</v>
      </c>
      <c r="D1266" s="1">
        <v>42004</v>
      </c>
      <c r="E1266" s="3">
        <f t="shared" si="157"/>
        <v>2014</v>
      </c>
      <c r="F1266" s="3">
        <f t="shared" si="158"/>
        <v>12</v>
      </c>
      <c r="G1266" s="3">
        <f t="shared" si="159"/>
        <v>31</v>
      </c>
      <c r="H1266" s="2">
        <v>54105000000</v>
      </c>
      <c r="I1266" s="2">
        <v>33560000000</v>
      </c>
      <c r="J1266" s="2">
        <v>18786000000</v>
      </c>
      <c r="K1266">
        <v>0</v>
      </c>
      <c r="L1266">
        <v>0</v>
      </c>
      <c r="M1266" t="s">
        <v>37</v>
      </c>
      <c r="N1266" t="s">
        <v>369</v>
      </c>
      <c r="O1266" s="6">
        <f t="shared" si="152"/>
        <v>18786000000</v>
      </c>
      <c r="P1266" s="6">
        <f t="shared" si="153"/>
        <v>20545000000</v>
      </c>
      <c r="Q1266" s="6">
        <f t="shared" si="154"/>
        <v>1759000000</v>
      </c>
      <c r="R1266" s="9">
        <f t="shared" si="155"/>
        <v>0.37972460955549392</v>
      </c>
      <c r="S1266" s="9">
        <f t="shared" si="156"/>
        <v>3.2510858515848812E-2</v>
      </c>
    </row>
    <row r="1267" spans="1:19" ht="17" hidden="1" x14ac:dyDescent="0.3">
      <c r="A1267">
        <v>1311</v>
      </c>
      <c r="B1267" t="s">
        <v>441</v>
      </c>
      <c r="C1267" t="s">
        <v>7</v>
      </c>
      <c r="D1267" s="1">
        <v>42369</v>
      </c>
      <c r="E1267" s="3">
        <f t="shared" si="157"/>
        <v>2015</v>
      </c>
      <c r="F1267" s="3">
        <f t="shared" si="158"/>
        <v>12</v>
      </c>
      <c r="G1267" s="3">
        <f t="shared" si="159"/>
        <v>31</v>
      </c>
      <c r="H1267" s="2">
        <v>57119000000</v>
      </c>
      <c r="I1267" s="2">
        <v>32747000000</v>
      </c>
      <c r="J1267" s="2">
        <v>16603000000</v>
      </c>
      <c r="K1267">
        <v>0</v>
      </c>
      <c r="L1267">
        <v>0</v>
      </c>
      <c r="M1267" t="s">
        <v>37</v>
      </c>
      <c r="N1267" t="s">
        <v>369</v>
      </c>
      <c r="O1267" s="6">
        <f t="shared" si="152"/>
        <v>16603000000</v>
      </c>
      <c r="P1267" s="6">
        <f t="shared" si="153"/>
        <v>24372000000</v>
      </c>
      <c r="Q1267" s="6">
        <f t="shared" si="154"/>
        <v>7769000000</v>
      </c>
      <c r="R1267" s="9">
        <f t="shared" si="155"/>
        <v>0.42668814229940999</v>
      </c>
      <c r="S1267" s="9">
        <f t="shared" si="156"/>
        <v>0.13601428596439014</v>
      </c>
    </row>
    <row r="1268" spans="1:19" ht="17" hidden="1" x14ac:dyDescent="0.3">
      <c r="A1268">
        <v>1312</v>
      </c>
      <c r="B1268" t="s">
        <v>442</v>
      </c>
      <c r="C1268" t="s">
        <v>2</v>
      </c>
      <c r="D1268" s="1">
        <v>41274</v>
      </c>
      <c r="E1268" s="3">
        <f t="shared" si="157"/>
        <v>2012</v>
      </c>
      <c r="F1268" s="3">
        <f t="shared" si="158"/>
        <v>12</v>
      </c>
      <c r="G1268" s="3">
        <f t="shared" si="159"/>
        <v>31</v>
      </c>
      <c r="H1268" s="2">
        <v>179290000000</v>
      </c>
      <c r="I1268" s="2">
        <v>158446000000</v>
      </c>
      <c r="J1268" s="2">
        <v>15443000000</v>
      </c>
      <c r="K1268">
        <v>0</v>
      </c>
      <c r="L1268" s="2">
        <v>931000000</v>
      </c>
      <c r="M1268" t="s">
        <v>73</v>
      </c>
      <c r="N1268" t="s">
        <v>331</v>
      </c>
      <c r="O1268" s="6">
        <f t="shared" si="152"/>
        <v>16374000000</v>
      </c>
      <c r="P1268" s="6">
        <f t="shared" si="153"/>
        <v>20844000000</v>
      </c>
      <c r="Q1268" s="6">
        <f t="shared" si="154"/>
        <v>4470000000</v>
      </c>
      <c r="R1268" s="9">
        <f t="shared" si="155"/>
        <v>0.1162585754922193</v>
      </c>
      <c r="S1268" s="9">
        <f t="shared" si="156"/>
        <v>2.4931674940041275E-2</v>
      </c>
    </row>
    <row r="1269" spans="1:19" ht="17" hidden="1" x14ac:dyDescent="0.3">
      <c r="A1269">
        <v>1313</v>
      </c>
      <c r="B1269" t="s">
        <v>442</v>
      </c>
      <c r="C1269" t="s">
        <v>5</v>
      </c>
      <c r="D1269" s="1">
        <v>41639</v>
      </c>
      <c r="E1269" s="3">
        <f t="shared" si="157"/>
        <v>2013</v>
      </c>
      <c r="F1269" s="3">
        <f t="shared" si="158"/>
        <v>12</v>
      </c>
      <c r="G1269" s="3">
        <f t="shared" si="159"/>
        <v>31</v>
      </c>
      <c r="H1269" s="2">
        <v>171596000000</v>
      </c>
      <c r="I1269" s="2">
        <v>152451000000</v>
      </c>
      <c r="J1269" s="2">
        <v>15597000000</v>
      </c>
      <c r="K1269">
        <v>0</v>
      </c>
      <c r="L1269" s="2">
        <v>971000000</v>
      </c>
      <c r="M1269" t="s">
        <v>73</v>
      </c>
      <c r="N1269" t="s">
        <v>331</v>
      </c>
      <c r="O1269" s="6">
        <f t="shared" si="152"/>
        <v>16568000000</v>
      </c>
      <c r="P1269" s="6">
        <f t="shared" si="153"/>
        <v>19145000000</v>
      </c>
      <c r="Q1269" s="6">
        <f t="shared" si="154"/>
        <v>2577000000</v>
      </c>
      <c r="R1269" s="9">
        <f t="shared" si="155"/>
        <v>0.11157019977155647</v>
      </c>
      <c r="S1269" s="9">
        <f t="shared" si="156"/>
        <v>1.5017832583510105E-2</v>
      </c>
    </row>
    <row r="1270" spans="1:19" ht="17" hidden="1" x14ac:dyDescent="0.3">
      <c r="A1270">
        <v>1314</v>
      </c>
      <c r="B1270" t="s">
        <v>442</v>
      </c>
      <c r="C1270" t="s">
        <v>6</v>
      </c>
      <c r="D1270" s="1">
        <v>42004</v>
      </c>
      <c r="E1270" s="3">
        <f t="shared" si="157"/>
        <v>2014</v>
      </c>
      <c r="F1270" s="3">
        <f t="shared" si="158"/>
        <v>12</v>
      </c>
      <c r="G1270" s="3">
        <f t="shared" si="159"/>
        <v>31</v>
      </c>
      <c r="H1270" s="2">
        <v>161212000000</v>
      </c>
      <c r="I1270" s="2">
        <v>140183000000</v>
      </c>
      <c r="J1270" s="2">
        <v>16703000000</v>
      </c>
      <c r="K1270">
        <v>0</v>
      </c>
      <c r="L1270" s="2">
        <v>1019000000</v>
      </c>
      <c r="M1270" t="s">
        <v>73</v>
      </c>
      <c r="N1270" t="s">
        <v>331</v>
      </c>
      <c r="O1270" s="6">
        <f t="shared" si="152"/>
        <v>17722000000</v>
      </c>
      <c r="P1270" s="6">
        <f t="shared" si="153"/>
        <v>21029000000</v>
      </c>
      <c r="Q1270" s="6">
        <f t="shared" si="154"/>
        <v>3307000000</v>
      </c>
      <c r="R1270" s="9">
        <f t="shared" si="155"/>
        <v>0.13044314319033323</v>
      </c>
      <c r="S1270" s="9">
        <f t="shared" si="156"/>
        <v>2.051336128824157E-2</v>
      </c>
    </row>
    <row r="1271" spans="1:19" ht="17" hidden="1" x14ac:dyDescent="0.3">
      <c r="A1271">
        <v>1315</v>
      </c>
      <c r="B1271" t="s">
        <v>442</v>
      </c>
      <c r="C1271" t="s">
        <v>7</v>
      </c>
      <c r="D1271" s="1">
        <v>42369</v>
      </c>
      <c r="E1271" s="3">
        <f t="shared" si="157"/>
        <v>2015</v>
      </c>
      <c r="F1271" s="3">
        <f t="shared" si="158"/>
        <v>12</v>
      </c>
      <c r="G1271" s="3">
        <f t="shared" si="159"/>
        <v>31</v>
      </c>
      <c r="H1271" s="2">
        <v>98975000000</v>
      </c>
      <c r="I1271" s="2">
        <v>77693000000</v>
      </c>
      <c r="J1271" s="2">
        <v>15747000000</v>
      </c>
      <c r="K1271">
        <v>0</v>
      </c>
      <c r="L1271" s="2">
        <v>1099000000</v>
      </c>
      <c r="M1271" t="s">
        <v>73</v>
      </c>
      <c r="N1271" t="s">
        <v>331</v>
      </c>
      <c r="O1271" s="6">
        <f t="shared" si="152"/>
        <v>16846000000</v>
      </c>
      <c r="P1271" s="6">
        <f t="shared" si="153"/>
        <v>21282000000</v>
      </c>
      <c r="Q1271" s="6">
        <f t="shared" si="154"/>
        <v>4436000000</v>
      </c>
      <c r="R1271" s="9">
        <f t="shared" si="155"/>
        <v>0.21502399595857535</v>
      </c>
      <c r="S1271" s="9">
        <f t="shared" si="156"/>
        <v>4.4819398838090427E-2</v>
      </c>
    </row>
    <row r="1272" spans="1:19" ht="17" hidden="1" x14ac:dyDescent="0.3">
      <c r="A1272">
        <v>1316</v>
      </c>
      <c r="B1272" t="s">
        <v>443</v>
      </c>
      <c r="C1272" t="s">
        <v>2</v>
      </c>
      <c r="D1272" s="1">
        <v>41308</v>
      </c>
      <c r="E1272" s="3">
        <f t="shared" si="157"/>
        <v>2013</v>
      </c>
      <c r="F1272" s="3">
        <f t="shared" si="158"/>
        <v>2</v>
      </c>
      <c r="G1272" s="3">
        <f t="shared" si="159"/>
        <v>3</v>
      </c>
      <c r="H1272" s="2">
        <v>6043000000</v>
      </c>
      <c r="I1272" s="2">
        <v>2793800000</v>
      </c>
      <c r="J1272" s="2">
        <v>2594300000</v>
      </c>
      <c r="K1272">
        <v>0</v>
      </c>
      <c r="L1272">
        <v>0</v>
      </c>
      <c r="M1272" t="s">
        <v>9</v>
      </c>
      <c r="N1272" t="s">
        <v>279</v>
      </c>
      <c r="O1272" s="6">
        <f t="shared" si="152"/>
        <v>2594300000</v>
      </c>
      <c r="P1272" s="6">
        <f t="shared" si="153"/>
        <v>3249200000</v>
      </c>
      <c r="Q1272" s="6">
        <f t="shared" si="154"/>
        <v>654900000</v>
      </c>
      <c r="R1272" s="9">
        <f t="shared" si="155"/>
        <v>0.53767996028462683</v>
      </c>
      <c r="S1272" s="9">
        <f t="shared" si="156"/>
        <v>0.10837332450769485</v>
      </c>
    </row>
    <row r="1273" spans="1:19" ht="17" hidden="1" x14ac:dyDescent="0.3">
      <c r="A1273">
        <v>1317</v>
      </c>
      <c r="B1273" t="s">
        <v>443</v>
      </c>
      <c r="C1273" t="s">
        <v>5</v>
      </c>
      <c r="D1273" s="1">
        <v>41672</v>
      </c>
      <c r="E1273" s="3">
        <f t="shared" si="157"/>
        <v>2014</v>
      </c>
      <c r="F1273" s="3">
        <f t="shared" si="158"/>
        <v>2</v>
      </c>
      <c r="G1273" s="3">
        <f t="shared" si="159"/>
        <v>2</v>
      </c>
      <c r="H1273" s="2">
        <v>8186400000</v>
      </c>
      <c r="I1273" s="2">
        <v>3967100000</v>
      </c>
      <c r="J1273" s="2">
        <v>3673500000</v>
      </c>
      <c r="K1273">
        <v>0</v>
      </c>
      <c r="L1273">
        <v>0</v>
      </c>
      <c r="M1273" t="s">
        <v>9</v>
      </c>
      <c r="N1273" t="s">
        <v>279</v>
      </c>
      <c r="O1273" s="6">
        <f t="shared" si="152"/>
        <v>3673500000</v>
      </c>
      <c r="P1273" s="6">
        <f t="shared" si="153"/>
        <v>4219300000</v>
      </c>
      <c r="Q1273" s="6">
        <f t="shared" si="154"/>
        <v>545800000</v>
      </c>
      <c r="R1273" s="9">
        <f t="shared" si="155"/>
        <v>0.51540359620834553</v>
      </c>
      <c r="S1273" s="9">
        <f t="shared" si="156"/>
        <v>6.6671552819310073E-2</v>
      </c>
    </row>
    <row r="1274" spans="1:19" ht="17" hidden="1" x14ac:dyDescent="0.3">
      <c r="A1274">
        <v>1318</v>
      </c>
      <c r="B1274" t="s">
        <v>443</v>
      </c>
      <c r="C1274" t="s">
        <v>6</v>
      </c>
      <c r="D1274" s="1">
        <v>42036</v>
      </c>
      <c r="E1274" s="3">
        <f t="shared" si="157"/>
        <v>2015</v>
      </c>
      <c r="F1274" s="3">
        <f t="shared" si="158"/>
        <v>2</v>
      </c>
      <c r="G1274" s="3">
        <f t="shared" si="159"/>
        <v>1</v>
      </c>
      <c r="H1274" s="2">
        <v>8241200000</v>
      </c>
      <c r="I1274" s="2">
        <v>3914500000</v>
      </c>
      <c r="J1274" s="2">
        <v>3713600000</v>
      </c>
      <c r="K1274">
        <v>0</v>
      </c>
      <c r="L1274">
        <v>0</v>
      </c>
      <c r="M1274" t="s">
        <v>9</v>
      </c>
      <c r="N1274" t="s">
        <v>279</v>
      </c>
      <c r="O1274" s="6">
        <f t="shared" si="152"/>
        <v>3713600000</v>
      </c>
      <c r="P1274" s="6">
        <f t="shared" si="153"/>
        <v>4326700000</v>
      </c>
      <c r="Q1274" s="6">
        <f t="shared" si="154"/>
        <v>613100000</v>
      </c>
      <c r="R1274" s="9">
        <f t="shared" si="155"/>
        <v>0.52500849390865412</v>
      </c>
      <c r="S1274" s="9">
        <f t="shared" si="156"/>
        <v>7.439450565451633E-2</v>
      </c>
    </row>
    <row r="1275" spans="1:19" ht="17" hidden="1" x14ac:dyDescent="0.3">
      <c r="A1275">
        <v>1319</v>
      </c>
      <c r="B1275" t="s">
        <v>443</v>
      </c>
      <c r="C1275" t="s">
        <v>7</v>
      </c>
      <c r="D1275" s="1">
        <v>42400</v>
      </c>
      <c r="E1275" s="3">
        <f t="shared" si="157"/>
        <v>2016</v>
      </c>
      <c r="F1275" s="3">
        <f t="shared" si="158"/>
        <v>1</v>
      </c>
      <c r="G1275" s="3">
        <f t="shared" si="159"/>
        <v>31</v>
      </c>
      <c r="H1275" s="2">
        <v>8020300000</v>
      </c>
      <c r="I1275" s="2">
        <v>3858700000</v>
      </c>
      <c r="J1275" s="2">
        <v>3417700000</v>
      </c>
      <c r="K1275">
        <v>0</v>
      </c>
      <c r="L1275">
        <v>0</v>
      </c>
      <c r="M1275" t="s">
        <v>9</v>
      </c>
      <c r="N1275" t="s">
        <v>279</v>
      </c>
      <c r="O1275" s="6">
        <f t="shared" si="152"/>
        <v>3417700000</v>
      </c>
      <c r="P1275" s="6">
        <f t="shared" si="153"/>
        <v>4161600000</v>
      </c>
      <c r="Q1275" s="6">
        <f t="shared" si="154"/>
        <v>743900000</v>
      </c>
      <c r="R1275" s="9">
        <f t="shared" si="155"/>
        <v>0.51888333354113936</v>
      </c>
      <c r="S1275" s="9">
        <f t="shared" si="156"/>
        <v>9.2752141441093228E-2</v>
      </c>
    </row>
    <row r="1276" spans="1:19" ht="17" hidden="1" x14ac:dyDescent="0.3">
      <c r="A1276">
        <v>1320</v>
      </c>
      <c r="B1276" t="s">
        <v>444</v>
      </c>
      <c r="C1276" t="s">
        <v>2</v>
      </c>
      <c r="D1276" s="1">
        <v>41274</v>
      </c>
      <c r="E1276" s="3">
        <f t="shared" si="157"/>
        <v>2012</v>
      </c>
      <c r="F1276" s="3">
        <f t="shared" si="158"/>
        <v>12</v>
      </c>
      <c r="G1276" s="3">
        <f t="shared" si="159"/>
        <v>31</v>
      </c>
      <c r="H1276" s="2">
        <v>5920269000</v>
      </c>
      <c r="I1276" s="2">
        <v>4982562000</v>
      </c>
      <c r="J1276" s="2">
        <v>434894000</v>
      </c>
      <c r="K1276">
        <v>0</v>
      </c>
      <c r="L1276" s="2">
        <v>37691000</v>
      </c>
      <c r="M1276" t="s">
        <v>3</v>
      </c>
      <c r="N1276" t="s">
        <v>154</v>
      </c>
      <c r="O1276" s="6">
        <f t="shared" si="152"/>
        <v>472585000</v>
      </c>
      <c r="P1276" s="6">
        <f t="shared" si="153"/>
        <v>937707000</v>
      </c>
      <c r="Q1276" s="6">
        <f t="shared" si="154"/>
        <v>465122000</v>
      </c>
      <c r="R1276" s="9">
        <f t="shared" si="155"/>
        <v>0.15838925562335093</v>
      </c>
      <c r="S1276" s="9">
        <f t="shared" si="156"/>
        <v>7.8564335505700841E-2</v>
      </c>
    </row>
    <row r="1277" spans="1:19" ht="17" hidden="1" x14ac:dyDescent="0.3">
      <c r="A1277">
        <v>1321</v>
      </c>
      <c r="B1277" t="s">
        <v>444</v>
      </c>
      <c r="C1277" t="s">
        <v>5</v>
      </c>
      <c r="D1277" s="1">
        <v>41639</v>
      </c>
      <c r="E1277" s="3">
        <f t="shared" si="157"/>
        <v>2013</v>
      </c>
      <c r="F1277" s="3">
        <f t="shared" si="158"/>
        <v>12</v>
      </c>
      <c r="G1277" s="3">
        <f t="shared" si="159"/>
        <v>31</v>
      </c>
      <c r="H1277" s="2">
        <v>6411577000</v>
      </c>
      <c r="I1277" s="2">
        <v>5424644000</v>
      </c>
      <c r="J1277" s="2">
        <v>485069000</v>
      </c>
      <c r="K1277">
        <v>0</v>
      </c>
      <c r="L1277" s="2">
        <v>25865000</v>
      </c>
      <c r="M1277" t="s">
        <v>3</v>
      </c>
      <c r="N1277" t="s">
        <v>154</v>
      </c>
      <c r="O1277" s="6">
        <f t="shared" si="152"/>
        <v>510934000</v>
      </c>
      <c r="P1277" s="6">
        <f t="shared" si="153"/>
        <v>986933000</v>
      </c>
      <c r="Q1277" s="6">
        <f t="shared" si="154"/>
        <v>475999000</v>
      </c>
      <c r="R1277" s="9">
        <f t="shared" si="155"/>
        <v>0.15392983660650106</v>
      </c>
      <c r="S1277" s="9">
        <f t="shared" si="156"/>
        <v>7.4240549555904894E-2</v>
      </c>
    </row>
    <row r="1278" spans="1:19" ht="17" hidden="1" x14ac:dyDescent="0.3">
      <c r="A1278">
        <v>1322</v>
      </c>
      <c r="B1278" t="s">
        <v>444</v>
      </c>
      <c r="C1278" t="s">
        <v>6</v>
      </c>
      <c r="D1278" s="1">
        <v>42004</v>
      </c>
      <c r="E1278" s="3">
        <f t="shared" si="157"/>
        <v>2014</v>
      </c>
      <c r="F1278" s="3">
        <f t="shared" si="158"/>
        <v>12</v>
      </c>
      <c r="G1278" s="3">
        <f t="shared" si="159"/>
        <v>31</v>
      </c>
      <c r="H1278" s="2">
        <v>7747229000</v>
      </c>
      <c r="I1278" s="2">
        <v>6578435000</v>
      </c>
      <c r="J1278" s="2">
        <v>705477000</v>
      </c>
      <c r="K1278">
        <v>0</v>
      </c>
      <c r="L1278" s="2">
        <v>34257000</v>
      </c>
      <c r="M1278" t="s">
        <v>3</v>
      </c>
      <c r="N1278" t="s">
        <v>154</v>
      </c>
      <c r="O1278" s="6">
        <f t="shared" si="152"/>
        <v>739734000</v>
      </c>
      <c r="P1278" s="6">
        <f t="shared" si="153"/>
        <v>1168794000</v>
      </c>
      <c r="Q1278" s="6">
        <f t="shared" si="154"/>
        <v>429060000</v>
      </c>
      <c r="R1278" s="9">
        <f t="shared" si="155"/>
        <v>0.15086607095259474</v>
      </c>
      <c r="S1278" s="9">
        <f t="shared" si="156"/>
        <v>5.538238252670729E-2</v>
      </c>
    </row>
    <row r="1279" spans="1:19" ht="17" hidden="1" x14ac:dyDescent="0.3">
      <c r="A1279">
        <v>1323</v>
      </c>
      <c r="B1279" t="s">
        <v>444</v>
      </c>
      <c r="C1279" t="s">
        <v>7</v>
      </c>
      <c r="D1279" s="1">
        <v>42369</v>
      </c>
      <c r="E1279" s="3">
        <f t="shared" si="157"/>
        <v>2015</v>
      </c>
      <c r="F1279" s="3">
        <f t="shared" si="158"/>
        <v>12</v>
      </c>
      <c r="G1279" s="3">
        <f t="shared" si="159"/>
        <v>31</v>
      </c>
      <c r="H1279" s="2">
        <v>7572436000</v>
      </c>
      <c r="I1279" s="2">
        <v>6648771000</v>
      </c>
      <c r="J1279" s="2">
        <v>592863000</v>
      </c>
      <c r="K1279">
        <v>0</v>
      </c>
      <c r="L1279" s="2">
        <v>34848000</v>
      </c>
      <c r="M1279" t="s">
        <v>3</v>
      </c>
      <c r="N1279" t="s">
        <v>154</v>
      </c>
      <c r="O1279" s="6">
        <f t="shared" si="152"/>
        <v>627711000</v>
      </c>
      <c r="P1279" s="6">
        <f t="shared" si="153"/>
        <v>923665000</v>
      </c>
      <c r="Q1279" s="6">
        <f t="shared" si="154"/>
        <v>295954000</v>
      </c>
      <c r="R1279" s="9">
        <f t="shared" si="155"/>
        <v>0.12197726068599324</v>
      </c>
      <c r="S1279" s="9">
        <f t="shared" si="156"/>
        <v>3.9083063891196965E-2</v>
      </c>
    </row>
    <row r="1280" spans="1:19" ht="17" hidden="1" x14ac:dyDescent="0.3">
      <c r="A1280">
        <v>1324</v>
      </c>
      <c r="B1280" t="s">
        <v>445</v>
      </c>
      <c r="C1280" t="s">
        <v>2</v>
      </c>
      <c r="D1280" s="1">
        <v>41274</v>
      </c>
      <c r="E1280" s="3">
        <f t="shared" si="157"/>
        <v>2012</v>
      </c>
      <c r="F1280" s="3">
        <f t="shared" si="158"/>
        <v>12</v>
      </c>
      <c r="G1280" s="3">
        <f t="shared" si="159"/>
        <v>31</v>
      </c>
      <c r="H1280" s="2">
        <v>11224000000</v>
      </c>
      <c r="I1280" s="2">
        <v>6396000000</v>
      </c>
      <c r="J1280" s="2">
        <v>1227000000</v>
      </c>
      <c r="K1280" s="2">
        <v>98000000</v>
      </c>
      <c r="L1280" s="2">
        <v>1001000000</v>
      </c>
      <c r="M1280" t="s">
        <v>49</v>
      </c>
      <c r="N1280" t="s">
        <v>77</v>
      </c>
      <c r="O1280" s="6">
        <f t="shared" si="152"/>
        <v>2326000000</v>
      </c>
      <c r="P1280" s="6">
        <f t="shared" si="153"/>
        <v>4828000000</v>
      </c>
      <c r="Q1280" s="6">
        <f t="shared" si="154"/>
        <v>2502000000</v>
      </c>
      <c r="R1280" s="9">
        <f t="shared" si="155"/>
        <v>0.43014967925873127</v>
      </c>
      <c r="S1280" s="9">
        <f t="shared" si="156"/>
        <v>0.22291518175338559</v>
      </c>
    </row>
    <row r="1281" spans="1:19" ht="17" hidden="1" x14ac:dyDescent="0.3">
      <c r="A1281">
        <v>1325</v>
      </c>
      <c r="B1281" t="s">
        <v>445</v>
      </c>
      <c r="C1281" t="s">
        <v>5</v>
      </c>
      <c r="D1281" s="1">
        <v>41639</v>
      </c>
      <c r="E1281" s="3">
        <f t="shared" si="157"/>
        <v>2013</v>
      </c>
      <c r="F1281" s="3">
        <f t="shared" si="158"/>
        <v>12</v>
      </c>
      <c r="G1281" s="3">
        <f t="shared" si="159"/>
        <v>31</v>
      </c>
      <c r="H1281" s="2">
        <v>11925000000</v>
      </c>
      <c r="I1281" s="2">
        <v>6744000000</v>
      </c>
      <c r="J1281" s="2">
        <v>1349000000</v>
      </c>
      <c r="K1281" s="2">
        <v>98000000</v>
      </c>
      <c r="L1281" s="2">
        <v>1109000000</v>
      </c>
      <c r="M1281" t="s">
        <v>49</v>
      </c>
      <c r="N1281" t="s">
        <v>77</v>
      </c>
      <c r="O1281" s="6">
        <f t="shared" si="152"/>
        <v>2556000000</v>
      </c>
      <c r="P1281" s="6">
        <f t="shared" si="153"/>
        <v>5181000000</v>
      </c>
      <c r="Q1281" s="6">
        <f t="shared" si="154"/>
        <v>2625000000</v>
      </c>
      <c r="R1281" s="9">
        <f t="shared" si="155"/>
        <v>0.43446540880503148</v>
      </c>
      <c r="S1281" s="9">
        <f t="shared" si="156"/>
        <v>0.22012578616352202</v>
      </c>
    </row>
    <row r="1282" spans="1:19" ht="17" hidden="1" x14ac:dyDescent="0.3">
      <c r="A1282">
        <v>1326</v>
      </c>
      <c r="B1282" t="s">
        <v>445</v>
      </c>
      <c r="C1282" t="s">
        <v>6</v>
      </c>
      <c r="D1282" s="1">
        <v>42004</v>
      </c>
      <c r="E1282" s="3">
        <f t="shared" si="157"/>
        <v>2014</v>
      </c>
      <c r="F1282" s="3">
        <f t="shared" si="158"/>
        <v>12</v>
      </c>
      <c r="G1282" s="3">
        <f t="shared" si="159"/>
        <v>31</v>
      </c>
      <c r="H1282" s="2">
        <v>12273000000</v>
      </c>
      <c r="I1282" s="2">
        <v>6962000000</v>
      </c>
      <c r="J1282" s="2">
        <v>1437000000</v>
      </c>
      <c r="K1282" s="2">
        <v>96000000</v>
      </c>
      <c r="L1282" s="2">
        <v>1170000000</v>
      </c>
      <c r="M1282" t="s">
        <v>49</v>
      </c>
      <c r="N1282" t="s">
        <v>77</v>
      </c>
      <c r="O1282" s="6">
        <f t="shared" si="152"/>
        <v>2703000000</v>
      </c>
      <c r="P1282" s="6">
        <f t="shared" si="153"/>
        <v>5311000000</v>
      </c>
      <c r="Q1282" s="6">
        <f t="shared" si="154"/>
        <v>2608000000</v>
      </c>
      <c r="R1282" s="9">
        <f t="shared" si="155"/>
        <v>0.43273853173633181</v>
      </c>
      <c r="S1282" s="9">
        <f t="shared" si="156"/>
        <v>0.21249898150411473</v>
      </c>
    </row>
    <row r="1283" spans="1:19" ht="17" hidden="1" x14ac:dyDescent="0.3">
      <c r="A1283">
        <v>1327</v>
      </c>
      <c r="B1283" t="s">
        <v>445</v>
      </c>
      <c r="C1283" t="s">
        <v>7</v>
      </c>
      <c r="D1283" s="1">
        <v>42369</v>
      </c>
      <c r="E1283" s="3">
        <f t="shared" si="157"/>
        <v>2015</v>
      </c>
      <c r="F1283" s="3">
        <f t="shared" si="158"/>
        <v>12</v>
      </c>
      <c r="G1283" s="3">
        <f t="shared" si="159"/>
        <v>31</v>
      </c>
      <c r="H1283" s="2">
        <v>10776000000</v>
      </c>
      <c r="I1283" s="2">
        <v>5960000000</v>
      </c>
      <c r="J1283" s="2">
        <v>1296000000</v>
      </c>
      <c r="K1283" s="2">
        <v>93000000</v>
      </c>
      <c r="L1283" s="2">
        <v>1106000000</v>
      </c>
      <c r="M1283" t="s">
        <v>49</v>
      </c>
      <c r="N1283" t="s">
        <v>77</v>
      </c>
      <c r="O1283" s="6">
        <f t="shared" si="152"/>
        <v>2495000000</v>
      </c>
      <c r="P1283" s="6">
        <f t="shared" si="153"/>
        <v>4816000000</v>
      </c>
      <c r="Q1283" s="6">
        <f t="shared" si="154"/>
        <v>2321000000</v>
      </c>
      <c r="R1283" s="9">
        <f t="shared" si="155"/>
        <v>0.44691907943578324</v>
      </c>
      <c r="S1283" s="9">
        <f t="shared" si="156"/>
        <v>0.21538604305864886</v>
      </c>
    </row>
    <row r="1284" spans="1:19" ht="17" hidden="1" x14ac:dyDescent="0.3">
      <c r="A1284">
        <v>1331</v>
      </c>
      <c r="B1284" t="s">
        <v>446</v>
      </c>
      <c r="C1284" t="s">
        <v>2</v>
      </c>
      <c r="D1284" s="1">
        <v>41546</v>
      </c>
      <c r="E1284" s="3">
        <f t="shared" si="157"/>
        <v>2013</v>
      </c>
      <c r="F1284" s="3">
        <f t="shared" si="158"/>
        <v>9</v>
      </c>
      <c r="G1284" s="3">
        <f t="shared" si="159"/>
        <v>29</v>
      </c>
      <c r="H1284" s="2">
        <v>24866000000</v>
      </c>
      <c r="I1284" s="2">
        <v>9820000000</v>
      </c>
      <c r="J1284" s="2">
        <v>2849000000</v>
      </c>
      <c r="K1284" s="2">
        <v>4967000000</v>
      </c>
      <c r="L1284">
        <v>0</v>
      </c>
      <c r="M1284" t="s">
        <v>12</v>
      </c>
      <c r="N1284" t="s">
        <v>24</v>
      </c>
      <c r="O1284" s="6">
        <f t="shared" ref="O1284:O1347" si="160">SUM(J1284:L1284)</f>
        <v>7816000000</v>
      </c>
      <c r="P1284" s="6">
        <f t="shared" ref="P1284:P1347" si="161">H1284-I1284</f>
        <v>15046000000</v>
      </c>
      <c r="Q1284" s="6">
        <f t="shared" ref="Q1284:Q1347" si="162">P1284-SUM(J1284:L1284)</f>
        <v>7230000000</v>
      </c>
      <c r="R1284" s="9">
        <f t="shared" ref="R1284:R1347" si="163">1-(I1284/H1284)</f>
        <v>0.60508324619963005</v>
      </c>
      <c r="S1284" s="9">
        <f t="shared" ref="S1284:S1347" si="164">Q1284/H1284</f>
        <v>0.2907584653744068</v>
      </c>
    </row>
    <row r="1285" spans="1:19" ht="17" hidden="1" x14ac:dyDescent="0.3">
      <c r="A1285">
        <v>1332</v>
      </c>
      <c r="B1285" t="s">
        <v>446</v>
      </c>
      <c r="C1285" t="s">
        <v>5</v>
      </c>
      <c r="D1285" s="1">
        <v>41910</v>
      </c>
      <c r="E1285" s="3">
        <f t="shared" ref="E1285:E1348" si="165">YEAR(D1285)</f>
        <v>2014</v>
      </c>
      <c r="F1285" s="3">
        <f t="shared" ref="F1285:F1348" si="166">MONTH(D1285)</f>
        <v>9</v>
      </c>
      <c r="G1285" s="3">
        <f t="shared" ref="G1285:G1348" si="167">DAY(D1285)</f>
        <v>28</v>
      </c>
      <c r="H1285" s="2">
        <v>26487000000</v>
      </c>
      <c r="I1285" s="2">
        <v>10686000000</v>
      </c>
      <c r="J1285" s="2">
        <v>2774000000</v>
      </c>
      <c r="K1285" s="2">
        <v>5477000000</v>
      </c>
      <c r="L1285">
        <v>0</v>
      </c>
      <c r="M1285" t="s">
        <v>12</v>
      </c>
      <c r="N1285" t="s">
        <v>24</v>
      </c>
      <c r="O1285" s="6">
        <f t="shared" si="160"/>
        <v>8251000000</v>
      </c>
      <c r="P1285" s="6">
        <f t="shared" si="161"/>
        <v>15801000000</v>
      </c>
      <c r="Q1285" s="6">
        <f t="shared" si="162"/>
        <v>7550000000</v>
      </c>
      <c r="R1285" s="9">
        <f t="shared" si="163"/>
        <v>0.59655680144976775</v>
      </c>
      <c r="S1285" s="9">
        <f t="shared" si="164"/>
        <v>0.28504549401593232</v>
      </c>
    </row>
    <row r="1286" spans="1:19" ht="17" hidden="1" x14ac:dyDescent="0.3">
      <c r="A1286">
        <v>1333</v>
      </c>
      <c r="B1286" t="s">
        <v>446</v>
      </c>
      <c r="C1286" t="s">
        <v>6</v>
      </c>
      <c r="D1286" s="1">
        <v>42274</v>
      </c>
      <c r="E1286" s="3">
        <f t="shared" si="165"/>
        <v>2015</v>
      </c>
      <c r="F1286" s="3">
        <f t="shared" si="166"/>
        <v>9</v>
      </c>
      <c r="G1286" s="3">
        <f t="shared" si="167"/>
        <v>27</v>
      </c>
      <c r="H1286" s="2">
        <v>25281000000</v>
      </c>
      <c r="I1286" s="2">
        <v>10378000000</v>
      </c>
      <c r="J1286" s="2">
        <v>3637000000</v>
      </c>
      <c r="K1286" s="2">
        <v>5490000000</v>
      </c>
      <c r="L1286">
        <v>0</v>
      </c>
      <c r="M1286" t="s">
        <v>12</v>
      </c>
      <c r="N1286" t="s">
        <v>24</v>
      </c>
      <c r="O1286" s="6">
        <f t="shared" si="160"/>
        <v>9127000000</v>
      </c>
      <c r="P1286" s="6">
        <f t="shared" si="161"/>
        <v>14903000000</v>
      </c>
      <c r="Q1286" s="6">
        <f t="shared" si="162"/>
        <v>5776000000</v>
      </c>
      <c r="R1286" s="9">
        <f t="shared" si="163"/>
        <v>0.58949408646809864</v>
      </c>
      <c r="S1286" s="9">
        <f t="shared" si="164"/>
        <v>0.2284719750009889</v>
      </c>
    </row>
    <row r="1287" spans="1:19" ht="17" hidden="1" x14ac:dyDescent="0.3">
      <c r="A1287">
        <v>1334</v>
      </c>
      <c r="B1287" t="s">
        <v>446</v>
      </c>
      <c r="C1287" t="s">
        <v>7</v>
      </c>
      <c r="D1287" s="1">
        <v>42638</v>
      </c>
      <c r="E1287" s="3">
        <f t="shared" si="165"/>
        <v>2016</v>
      </c>
      <c r="F1287" s="3">
        <f t="shared" si="166"/>
        <v>9</v>
      </c>
      <c r="G1287" s="3">
        <f t="shared" si="167"/>
        <v>25</v>
      </c>
      <c r="H1287" s="2">
        <v>23554000000</v>
      </c>
      <c r="I1287" s="2">
        <v>9749000000</v>
      </c>
      <c r="J1287" s="2">
        <v>2159000000</v>
      </c>
      <c r="K1287" s="2">
        <v>5151000000</v>
      </c>
      <c r="L1287">
        <v>0</v>
      </c>
      <c r="M1287" t="s">
        <v>12</v>
      </c>
      <c r="N1287" t="s">
        <v>24</v>
      </c>
      <c r="O1287" s="6">
        <f t="shared" si="160"/>
        <v>7310000000</v>
      </c>
      <c r="P1287" s="6">
        <f t="shared" si="161"/>
        <v>13805000000</v>
      </c>
      <c r="Q1287" s="6">
        <f t="shared" si="162"/>
        <v>6495000000</v>
      </c>
      <c r="R1287" s="9">
        <f t="shared" si="163"/>
        <v>0.58610002547338036</v>
      </c>
      <c r="S1287" s="9">
        <f t="shared" si="164"/>
        <v>0.27574934193767514</v>
      </c>
    </row>
    <row r="1288" spans="1:19" ht="17" hidden="1" x14ac:dyDescent="0.3">
      <c r="A1288">
        <v>1335</v>
      </c>
      <c r="B1288" t="s">
        <v>447</v>
      </c>
      <c r="C1288" t="s">
        <v>2</v>
      </c>
      <c r="D1288" s="1">
        <v>41727</v>
      </c>
      <c r="E1288" s="3">
        <f t="shared" si="165"/>
        <v>2014</v>
      </c>
      <c r="F1288" s="3">
        <f t="shared" si="166"/>
        <v>3</v>
      </c>
      <c r="G1288" s="3">
        <f t="shared" si="167"/>
        <v>29</v>
      </c>
      <c r="H1288" s="2">
        <v>1148231000</v>
      </c>
      <c r="I1288" s="2">
        <v>743304000</v>
      </c>
      <c r="J1288" s="2">
        <v>180317000</v>
      </c>
      <c r="K1288" s="2">
        <v>197269000</v>
      </c>
      <c r="L1288">
        <v>0</v>
      </c>
      <c r="M1288" t="s">
        <v>12</v>
      </c>
      <c r="N1288" t="s">
        <v>24</v>
      </c>
      <c r="O1288" s="6">
        <f t="shared" si="160"/>
        <v>377586000</v>
      </c>
      <c r="P1288" s="6">
        <f t="shared" si="161"/>
        <v>404927000</v>
      </c>
      <c r="Q1288" s="6">
        <f t="shared" si="162"/>
        <v>27341000</v>
      </c>
      <c r="R1288" s="9">
        <f t="shared" si="163"/>
        <v>0.35265290694990814</v>
      </c>
      <c r="S1288" s="9">
        <f t="shared" si="164"/>
        <v>2.3811410770132491E-2</v>
      </c>
    </row>
    <row r="1289" spans="1:19" ht="17" hidden="1" x14ac:dyDescent="0.3">
      <c r="A1289">
        <v>1336</v>
      </c>
      <c r="B1289" t="s">
        <v>447</v>
      </c>
      <c r="C1289" t="s">
        <v>5</v>
      </c>
      <c r="D1289" s="1">
        <v>42091</v>
      </c>
      <c r="E1289" s="3">
        <f t="shared" si="165"/>
        <v>2015</v>
      </c>
      <c r="F1289" s="3">
        <f t="shared" si="166"/>
        <v>3</v>
      </c>
      <c r="G1289" s="3">
        <f t="shared" si="167"/>
        <v>28</v>
      </c>
      <c r="H1289" s="2">
        <v>1710966000</v>
      </c>
      <c r="I1289" s="2">
        <v>1021658000</v>
      </c>
      <c r="J1289" s="2">
        <v>309348000</v>
      </c>
      <c r="K1289" s="2">
        <v>257494000</v>
      </c>
      <c r="L1289">
        <v>0</v>
      </c>
      <c r="M1289" t="s">
        <v>12</v>
      </c>
      <c r="N1289" t="s">
        <v>24</v>
      </c>
      <c r="O1289" s="6">
        <f t="shared" si="160"/>
        <v>566842000</v>
      </c>
      <c r="P1289" s="6">
        <f t="shared" si="161"/>
        <v>689308000</v>
      </c>
      <c r="Q1289" s="6">
        <f t="shared" si="162"/>
        <v>122466000</v>
      </c>
      <c r="R1289" s="9">
        <f t="shared" si="163"/>
        <v>0.40287650368271488</v>
      </c>
      <c r="S1289" s="9">
        <f t="shared" si="164"/>
        <v>7.1577109071717382E-2</v>
      </c>
    </row>
    <row r="1290" spans="1:19" ht="17" hidden="1" x14ac:dyDescent="0.3">
      <c r="A1290">
        <v>1337</v>
      </c>
      <c r="B1290" t="s">
        <v>447</v>
      </c>
      <c r="C1290" t="s">
        <v>6</v>
      </c>
      <c r="D1290" s="1">
        <v>42462</v>
      </c>
      <c r="E1290" s="3">
        <f t="shared" si="165"/>
        <v>2016</v>
      </c>
      <c r="F1290" s="3">
        <f t="shared" si="166"/>
        <v>4</v>
      </c>
      <c r="G1290" s="3">
        <f t="shared" si="167"/>
        <v>2</v>
      </c>
      <c r="H1290" s="2">
        <v>2610726000</v>
      </c>
      <c r="I1290" s="2">
        <v>1561173000</v>
      </c>
      <c r="J1290" s="2">
        <v>588822000</v>
      </c>
      <c r="K1290" s="2">
        <v>448763000</v>
      </c>
      <c r="L1290">
        <v>0</v>
      </c>
      <c r="M1290" t="s">
        <v>12</v>
      </c>
      <c r="N1290" t="s">
        <v>24</v>
      </c>
      <c r="O1290" s="6">
        <f t="shared" si="160"/>
        <v>1037585000</v>
      </c>
      <c r="P1290" s="6">
        <f t="shared" si="161"/>
        <v>1049553000</v>
      </c>
      <c r="Q1290" s="6">
        <f t="shared" si="162"/>
        <v>11968000</v>
      </c>
      <c r="R1290" s="9">
        <f t="shared" si="163"/>
        <v>0.40201576113311011</v>
      </c>
      <c r="S1290" s="9">
        <f t="shared" si="164"/>
        <v>4.5841654773423179E-3</v>
      </c>
    </row>
    <row r="1291" spans="1:19" ht="17" hidden="1" x14ac:dyDescent="0.3">
      <c r="A1291">
        <v>1338</v>
      </c>
      <c r="B1291" t="s">
        <v>448</v>
      </c>
      <c r="C1291" t="s">
        <v>2</v>
      </c>
      <c r="D1291" s="1">
        <v>41639</v>
      </c>
      <c r="E1291" s="3">
        <f t="shared" si="165"/>
        <v>2013</v>
      </c>
      <c r="F1291" s="3">
        <f t="shared" si="166"/>
        <v>12</v>
      </c>
      <c r="G1291" s="3">
        <f t="shared" si="167"/>
        <v>31</v>
      </c>
      <c r="H1291" s="2">
        <v>6419285000</v>
      </c>
      <c r="I1291" s="2">
        <v>5099484000</v>
      </c>
      <c r="J1291" s="2">
        <v>922340000</v>
      </c>
      <c r="K1291">
        <v>0</v>
      </c>
      <c r="L1291">
        <v>0</v>
      </c>
      <c r="M1291" t="s">
        <v>3</v>
      </c>
      <c r="N1291" t="s">
        <v>154</v>
      </c>
      <c r="O1291" s="6">
        <f t="shared" si="160"/>
        <v>922340000</v>
      </c>
      <c r="P1291" s="6">
        <f t="shared" si="161"/>
        <v>1319801000</v>
      </c>
      <c r="Q1291" s="6">
        <f t="shared" si="162"/>
        <v>397461000</v>
      </c>
      <c r="R1291" s="9">
        <f t="shared" si="163"/>
        <v>0.20559937750076529</v>
      </c>
      <c r="S1291" s="9">
        <f t="shared" si="164"/>
        <v>6.1916708792334352E-2</v>
      </c>
    </row>
    <row r="1292" spans="1:19" ht="17" hidden="1" x14ac:dyDescent="0.3">
      <c r="A1292">
        <v>1339</v>
      </c>
      <c r="B1292" t="s">
        <v>448</v>
      </c>
      <c r="C1292" t="s">
        <v>5</v>
      </c>
      <c r="D1292" s="1">
        <v>42004</v>
      </c>
      <c r="E1292" s="3">
        <f t="shared" si="165"/>
        <v>2014</v>
      </c>
      <c r="F1292" s="3">
        <f t="shared" si="166"/>
        <v>12</v>
      </c>
      <c r="G1292" s="3">
        <f t="shared" si="167"/>
        <v>31</v>
      </c>
      <c r="H1292" s="2">
        <v>6638774000</v>
      </c>
      <c r="I1292" s="2">
        <v>5253040000</v>
      </c>
      <c r="J1292" s="2">
        <v>1030014000</v>
      </c>
      <c r="K1292">
        <v>0</v>
      </c>
      <c r="L1292">
        <v>0</v>
      </c>
      <c r="M1292" t="s">
        <v>3</v>
      </c>
      <c r="N1292" t="s">
        <v>154</v>
      </c>
      <c r="O1292" s="6">
        <f t="shared" si="160"/>
        <v>1030014000</v>
      </c>
      <c r="P1292" s="6">
        <f t="shared" si="161"/>
        <v>1385734000</v>
      </c>
      <c r="Q1292" s="6">
        <f t="shared" si="162"/>
        <v>355720000</v>
      </c>
      <c r="R1292" s="9">
        <f t="shared" si="163"/>
        <v>0.20873341975491255</v>
      </c>
      <c r="S1292" s="9">
        <f t="shared" si="164"/>
        <v>5.3582182493333859E-2</v>
      </c>
    </row>
    <row r="1293" spans="1:19" ht="17" hidden="1" x14ac:dyDescent="0.3">
      <c r="A1293">
        <v>1340</v>
      </c>
      <c r="B1293" t="s">
        <v>448</v>
      </c>
      <c r="C1293" t="s">
        <v>6</v>
      </c>
      <c r="D1293" s="1">
        <v>42369</v>
      </c>
      <c r="E1293" s="3">
        <f t="shared" si="165"/>
        <v>2015</v>
      </c>
      <c r="F1293" s="3">
        <f t="shared" si="166"/>
        <v>12</v>
      </c>
      <c r="G1293" s="3">
        <f t="shared" si="167"/>
        <v>31</v>
      </c>
      <c r="H1293" s="2">
        <v>6571893000</v>
      </c>
      <c r="I1293" s="2">
        <v>5086449000</v>
      </c>
      <c r="J1293" s="2">
        <v>961579000</v>
      </c>
      <c r="K1293">
        <v>0</v>
      </c>
      <c r="L1293">
        <v>0</v>
      </c>
      <c r="M1293" t="s">
        <v>3</v>
      </c>
      <c r="N1293" t="s">
        <v>154</v>
      </c>
      <c r="O1293" s="6">
        <f t="shared" si="160"/>
        <v>961579000</v>
      </c>
      <c r="P1293" s="6">
        <f t="shared" si="161"/>
        <v>1485444000</v>
      </c>
      <c r="Q1293" s="6">
        <f t="shared" si="162"/>
        <v>523865000</v>
      </c>
      <c r="R1293" s="9">
        <f t="shared" si="163"/>
        <v>0.22602985167287415</v>
      </c>
      <c r="S1293" s="9">
        <f t="shared" si="164"/>
        <v>7.9712953330189643E-2</v>
      </c>
    </row>
    <row r="1294" spans="1:19" ht="17" hidden="1" x14ac:dyDescent="0.3">
      <c r="A1294">
        <v>1341</v>
      </c>
      <c r="B1294" t="s">
        <v>448</v>
      </c>
      <c r="C1294" t="s">
        <v>7</v>
      </c>
      <c r="D1294" s="1">
        <v>42735</v>
      </c>
      <c r="E1294" s="3">
        <f t="shared" si="165"/>
        <v>2016</v>
      </c>
      <c r="F1294" s="3">
        <f t="shared" si="166"/>
        <v>12</v>
      </c>
      <c r="G1294" s="3">
        <f t="shared" si="167"/>
        <v>31</v>
      </c>
      <c r="H1294" s="2">
        <v>6786984000</v>
      </c>
      <c r="I1294" s="2">
        <v>5285568000</v>
      </c>
      <c r="J1294" s="2">
        <v>956158000</v>
      </c>
      <c r="K1294">
        <v>0</v>
      </c>
      <c r="L1294">
        <v>0</v>
      </c>
      <c r="M1294" t="s">
        <v>3</v>
      </c>
      <c r="N1294" t="s">
        <v>154</v>
      </c>
      <c r="O1294" s="6">
        <f t="shared" si="160"/>
        <v>956158000</v>
      </c>
      <c r="P1294" s="6">
        <f t="shared" si="161"/>
        <v>1501416000</v>
      </c>
      <c r="Q1294" s="6">
        <f t="shared" si="162"/>
        <v>545258000</v>
      </c>
      <c r="R1294" s="9">
        <f t="shared" si="163"/>
        <v>0.22121991152476561</v>
      </c>
      <c r="S1294" s="9">
        <f t="shared" si="164"/>
        <v>8.0338777872468833E-2</v>
      </c>
    </row>
    <row r="1295" spans="1:19" ht="17" hidden="1" x14ac:dyDescent="0.3">
      <c r="A1295">
        <v>1342</v>
      </c>
      <c r="B1295" t="s">
        <v>449</v>
      </c>
      <c r="C1295" t="s">
        <v>2</v>
      </c>
      <c r="D1295" s="1">
        <v>41274</v>
      </c>
      <c r="E1295" s="3">
        <f t="shared" si="165"/>
        <v>2012</v>
      </c>
      <c r="F1295" s="3">
        <f t="shared" si="166"/>
        <v>12</v>
      </c>
      <c r="G1295" s="3">
        <f t="shared" si="167"/>
        <v>31</v>
      </c>
      <c r="H1295" s="2">
        <v>7688024000</v>
      </c>
      <c r="I1295" s="2">
        <v>5157434000</v>
      </c>
      <c r="J1295" s="2">
        <v>1011543000</v>
      </c>
      <c r="K1295">
        <v>0</v>
      </c>
      <c r="L1295" s="2">
        <v>730493000</v>
      </c>
      <c r="M1295" t="s">
        <v>9</v>
      </c>
      <c r="N1295" t="s">
        <v>123</v>
      </c>
      <c r="O1295" s="6">
        <f t="shared" si="160"/>
        <v>1742036000</v>
      </c>
      <c r="P1295" s="6">
        <f t="shared" si="161"/>
        <v>2530590000</v>
      </c>
      <c r="Q1295" s="6">
        <f t="shared" si="162"/>
        <v>788554000</v>
      </c>
      <c r="R1295" s="9">
        <f t="shared" si="163"/>
        <v>0.32916000262226031</v>
      </c>
      <c r="S1295" s="9">
        <f t="shared" si="164"/>
        <v>0.10256913870196034</v>
      </c>
    </row>
    <row r="1296" spans="1:19" ht="17" hidden="1" x14ac:dyDescent="0.3">
      <c r="A1296">
        <v>1343</v>
      </c>
      <c r="B1296" t="s">
        <v>449</v>
      </c>
      <c r="C1296" t="s">
        <v>5</v>
      </c>
      <c r="D1296" s="1">
        <v>41639</v>
      </c>
      <c r="E1296" s="3">
        <f t="shared" si="165"/>
        <v>2013</v>
      </c>
      <c r="F1296" s="3">
        <f t="shared" si="166"/>
        <v>12</v>
      </c>
      <c r="G1296" s="3">
        <f t="shared" si="167"/>
        <v>31</v>
      </c>
      <c r="H1296" s="2">
        <v>7959894000</v>
      </c>
      <c r="I1296" s="2">
        <v>5305270000</v>
      </c>
      <c r="J1296" s="2">
        <v>1044819000</v>
      </c>
      <c r="K1296">
        <v>0</v>
      </c>
      <c r="L1296" s="2">
        <v>754711000</v>
      </c>
      <c r="M1296" t="s">
        <v>9</v>
      </c>
      <c r="N1296" t="s">
        <v>123</v>
      </c>
      <c r="O1296" s="6">
        <f t="shared" si="160"/>
        <v>1799530000</v>
      </c>
      <c r="P1296" s="6">
        <f t="shared" si="161"/>
        <v>2654624000</v>
      </c>
      <c r="Q1296" s="6">
        <f t="shared" si="162"/>
        <v>855094000</v>
      </c>
      <c r="R1296" s="9">
        <f t="shared" si="163"/>
        <v>0.33349991846625093</v>
      </c>
      <c r="S1296" s="9">
        <f t="shared" si="164"/>
        <v>0.1074252998846467</v>
      </c>
    </row>
    <row r="1297" spans="1:19" ht="17" hidden="1" x14ac:dyDescent="0.3">
      <c r="A1297">
        <v>1344</v>
      </c>
      <c r="B1297" t="s">
        <v>449</v>
      </c>
      <c r="C1297" t="s">
        <v>6</v>
      </c>
      <c r="D1297" s="1">
        <v>42004</v>
      </c>
      <c r="E1297" s="3">
        <f t="shared" si="165"/>
        <v>2014</v>
      </c>
      <c r="F1297" s="3">
        <f t="shared" si="166"/>
        <v>12</v>
      </c>
      <c r="G1297" s="3">
        <f t="shared" si="167"/>
        <v>31</v>
      </c>
      <c r="H1297" s="2">
        <v>8073855000</v>
      </c>
      <c r="I1297" s="2">
        <v>5306281000</v>
      </c>
      <c r="J1297" s="2">
        <v>1048952000</v>
      </c>
      <c r="K1297">
        <v>0</v>
      </c>
      <c r="L1297" s="2">
        <v>772445000</v>
      </c>
      <c r="M1297" t="s">
        <v>9</v>
      </c>
      <c r="N1297" t="s">
        <v>123</v>
      </c>
      <c r="O1297" s="6">
        <f t="shared" si="160"/>
        <v>1821397000</v>
      </c>
      <c r="P1297" s="6">
        <f t="shared" si="161"/>
        <v>2767574000</v>
      </c>
      <c r="Q1297" s="6">
        <f t="shared" si="162"/>
        <v>946177000</v>
      </c>
      <c r="R1297" s="9">
        <f t="shared" si="163"/>
        <v>0.34278222732511299</v>
      </c>
      <c r="S1297" s="9">
        <f t="shared" si="164"/>
        <v>0.11719023935901747</v>
      </c>
    </row>
    <row r="1298" spans="1:19" ht="17" hidden="1" x14ac:dyDescent="0.3">
      <c r="A1298">
        <v>1345</v>
      </c>
      <c r="B1298" t="s">
        <v>449</v>
      </c>
      <c r="C1298" t="s">
        <v>7</v>
      </c>
      <c r="D1298" s="1">
        <v>42369</v>
      </c>
      <c r="E1298" s="3">
        <f t="shared" si="165"/>
        <v>2015</v>
      </c>
      <c r="F1298" s="3">
        <f t="shared" si="166"/>
        <v>12</v>
      </c>
      <c r="G1298" s="3">
        <f t="shared" si="167"/>
        <v>31</v>
      </c>
      <c r="H1298" s="2">
        <v>8299074000</v>
      </c>
      <c r="I1298" s="2">
        <v>5099393000</v>
      </c>
      <c r="J1298" s="2">
        <v>1086504000</v>
      </c>
      <c r="K1298">
        <v>0</v>
      </c>
      <c r="L1298" s="2">
        <v>827008000</v>
      </c>
      <c r="M1298" t="s">
        <v>9</v>
      </c>
      <c r="N1298" t="s">
        <v>123</v>
      </c>
      <c r="O1298" s="6">
        <f t="shared" si="160"/>
        <v>1913512000</v>
      </c>
      <c r="P1298" s="6">
        <f t="shared" si="161"/>
        <v>3199681000</v>
      </c>
      <c r="Q1298" s="6">
        <f t="shared" si="162"/>
        <v>1286169000</v>
      </c>
      <c r="R1298" s="9">
        <f t="shared" si="163"/>
        <v>0.38554674895054553</v>
      </c>
      <c r="S1298" s="9">
        <f t="shared" si="164"/>
        <v>0.15497741073281188</v>
      </c>
    </row>
    <row r="1299" spans="1:19" ht="17" hidden="1" x14ac:dyDescent="0.3">
      <c r="A1299">
        <v>1346</v>
      </c>
      <c r="B1299" t="s">
        <v>450</v>
      </c>
      <c r="C1299" t="s">
        <v>2</v>
      </c>
      <c r="D1299" s="1">
        <v>41639</v>
      </c>
      <c r="E1299" s="3">
        <f t="shared" si="165"/>
        <v>2013</v>
      </c>
      <c r="F1299" s="3">
        <f t="shared" si="166"/>
        <v>12</v>
      </c>
      <c r="G1299" s="3">
        <f t="shared" si="167"/>
        <v>31</v>
      </c>
      <c r="H1299" s="2">
        <v>2104745000</v>
      </c>
      <c r="I1299" s="2">
        <v>155355000</v>
      </c>
      <c r="J1299" s="2">
        <v>346393000</v>
      </c>
      <c r="K1299" s="2">
        <v>859947000</v>
      </c>
      <c r="L1299">
        <v>0</v>
      </c>
      <c r="M1299" t="s">
        <v>15</v>
      </c>
      <c r="N1299" t="s">
        <v>56</v>
      </c>
      <c r="O1299" s="6">
        <f t="shared" si="160"/>
        <v>1206340000</v>
      </c>
      <c r="P1299" s="6">
        <f t="shared" si="161"/>
        <v>1949390000</v>
      </c>
      <c r="Q1299" s="6">
        <f t="shared" si="162"/>
        <v>743050000</v>
      </c>
      <c r="R1299" s="9">
        <f t="shared" si="163"/>
        <v>0.92618820807271185</v>
      </c>
      <c r="S1299" s="9">
        <f t="shared" si="164"/>
        <v>0.35303564089711581</v>
      </c>
    </row>
    <row r="1300" spans="1:19" ht="17" hidden="1" x14ac:dyDescent="0.3">
      <c r="A1300">
        <v>1347</v>
      </c>
      <c r="B1300" t="s">
        <v>450</v>
      </c>
      <c r="C1300" t="s">
        <v>5</v>
      </c>
      <c r="D1300" s="1">
        <v>42004</v>
      </c>
      <c r="E1300" s="3">
        <f t="shared" si="165"/>
        <v>2014</v>
      </c>
      <c r="F1300" s="3">
        <f t="shared" si="166"/>
        <v>12</v>
      </c>
      <c r="G1300" s="3">
        <f t="shared" si="167"/>
        <v>31</v>
      </c>
      <c r="H1300" s="2">
        <v>2819557000</v>
      </c>
      <c r="I1300" s="2">
        <v>205018000</v>
      </c>
      <c r="J1300" s="2">
        <v>519267000</v>
      </c>
      <c r="K1300" s="2">
        <v>1271353000</v>
      </c>
      <c r="L1300">
        <v>0</v>
      </c>
      <c r="M1300" t="s">
        <v>15</v>
      </c>
      <c r="N1300" t="s">
        <v>56</v>
      </c>
      <c r="O1300" s="6">
        <f t="shared" si="160"/>
        <v>1790620000</v>
      </c>
      <c r="P1300" s="6">
        <f t="shared" si="161"/>
        <v>2614539000</v>
      </c>
      <c r="Q1300" s="6">
        <f t="shared" si="162"/>
        <v>823919000</v>
      </c>
      <c r="R1300" s="9">
        <f t="shared" si="163"/>
        <v>0.92728715894021652</v>
      </c>
      <c r="S1300" s="9">
        <f t="shared" si="164"/>
        <v>0.29221576297269392</v>
      </c>
    </row>
    <row r="1301" spans="1:19" ht="17" hidden="1" x14ac:dyDescent="0.3">
      <c r="A1301">
        <v>1348</v>
      </c>
      <c r="B1301" t="s">
        <v>450</v>
      </c>
      <c r="C1301" t="s">
        <v>6</v>
      </c>
      <c r="D1301" s="1">
        <v>42369</v>
      </c>
      <c r="E1301" s="3">
        <f t="shared" si="165"/>
        <v>2015</v>
      </c>
      <c r="F1301" s="3">
        <f t="shared" si="166"/>
        <v>12</v>
      </c>
      <c r="G1301" s="3">
        <f t="shared" si="167"/>
        <v>31</v>
      </c>
      <c r="H1301" s="2">
        <v>4103728000</v>
      </c>
      <c r="I1301" s="2">
        <v>392709000</v>
      </c>
      <c r="J1301" s="2">
        <v>838526000</v>
      </c>
      <c r="K1301" s="2">
        <v>1620577000</v>
      </c>
      <c r="L1301">
        <v>0</v>
      </c>
      <c r="M1301" t="s">
        <v>15</v>
      </c>
      <c r="N1301" t="s">
        <v>56</v>
      </c>
      <c r="O1301" s="6">
        <f t="shared" si="160"/>
        <v>2459103000</v>
      </c>
      <c r="P1301" s="6">
        <f t="shared" si="161"/>
        <v>3711019000</v>
      </c>
      <c r="Q1301" s="6">
        <f t="shared" si="162"/>
        <v>1251916000</v>
      </c>
      <c r="R1301" s="9">
        <f t="shared" si="163"/>
        <v>0.90430433011154732</v>
      </c>
      <c r="S1301" s="9">
        <f t="shared" si="164"/>
        <v>0.30506797721486412</v>
      </c>
    </row>
    <row r="1302" spans="1:19" ht="17" hidden="1" x14ac:dyDescent="0.3">
      <c r="A1302">
        <v>1349</v>
      </c>
      <c r="B1302" t="s">
        <v>450</v>
      </c>
      <c r="C1302" t="s">
        <v>7</v>
      </c>
      <c r="D1302" s="1">
        <v>42735</v>
      </c>
      <c r="E1302" s="3">
        <f t="shared" si="165"/>
        <v>2016</v>
      </c>
      <c r="F1302" s="3">
        <f t="shared" si="166"/>
        <v>12</v>
      </c>
      <c r="G1302" s="3">
        <f t="shared" si="167"/>
        <v>31</v>
      </c>
      <c r="H1302" s="2">
        <v>4860427000</v>
      </c>
      <c r="I1302" s="2">
        <v>299694000</v>
      </c>
      <c r="J1302" s="2">
        <v>1177697000</v>
      </c>
      <c r="K1302" s="2">
        <v>2052295000</v>
      </c>
      <c r="L1302">
        <v>0</v>
      </c>
      <c r="M1302" t="s">
        <v>15</v>
      </c>
      <c r="N1302" t="s">
        <v>56</v>
      </c>
      <c r="O1302" s="6">
        <f t="shared" si="160"/>
        <v>3229992000</v>
      </c>
      <c r="P1302" s="6">
        <f t="shared" si="161"/>
        <v>4560733000</v>
      </c>
      <c r="Q1302" s="6">
        <f t="shared" si="162"/>
        <v>1330741000</v>
      </c>
      <c r="R1302" s="9">
        <f t="shared" si="163"/>
        <v>0.93833998535519614</v>
      </c>
      <c r="S1302" s="9">
        <f t="shared" si="164"/>
        <v>0.27379096527938801</v>
      </c>
    </row>
    <row r="1303" spans="1:19" ht="17" hidden="1" x14ac:dyDescent="0.3">
      <c r="A1303">
        <v>1350</v>
      </c>
      <c r="B1303" t="s">
        <v>451</v>
      </c>
      <c r="C1303" t="s">
        <v>2</v>
      </c>
      <c r="D1303" s="1">
        <v>41639</v>
      </c>
      <c r="E1303" s="3">
        <f t="shared" si="165"/>
        <v>2013</v>
      </c>
      <c r="F1303" s="3">
        <f t="shared" si="166"/>
        <v>12</v>
      </c>
      <c r="G1303" s="3">
        <f t="shared" si="167"/>
        <v>31</v>
      </c>
      <c r="H1303" s="2">
        <v>4245895000</v>
      </c>
      <c r="I1303" s="2">
        <v>2522803000</v>
      </c>
      <c r="J1303" s="2">
        <v>1324815000</v>
      </c>
      <c r="K1303">
        <v>0</v>
      </c>
      <c r="L1303" s="2">
        <v>1700000</v>
      </c>
      <c r="M1303" t="s">
        <v>3</v>
      </c>
      <c r="N1303" t="s">
        <v>452</v>
      </c>
      <c r="O1303" s="6">
        <f t="shared" si="160"/>
        <v>1326515000</v>
      </c>
      <c r="P1303" s="6">
        <f t="shared" si="161"/>
        <v>1723092000</v>
      </c>
      <c r="Q1303" s="6">
        <f t="shared" si="162"/>
        <v>396577000</v>
      </c>
      <c r="R1303" s="9">
        <f t="shared" si="163"/>
        <v>0.40582539134858497</v>
      </c>
      <c r="S1303" s="9">
        <f t="shared" si="164"/>
        <v>9.3402451073330825E-2</v>
      </c>
    </row>
    <row r="1304" spans="1:19" ht="17" hidden="1" x14ac:dyDescent="0.3">
      <c r="A1304">
        <v>1351</v>
      </c>
      <c r="B1304" t="s">
        <v>451</v>
      </c>
      <c r="C1304" t="s">
        <v>5</v>
      </c>
      <c r="D1304" s="1">
        <v>42004</v>
      </c>
      <c r="E1304" s="3">
        <f t="shared" si="165"/>
        <v>2014</v>
      </c>
      <c r="F1304" s="3">
        <f t="shared" si="166"/>
        <v>12</v>
      </c>
      <c r="G1304" s="3">
        <f t="shared" si="167"/>
        <v>31</v>
      </c>
      <c r="H1304" s="2">
        <v>4695014000</v>
      </c>
      <c r="I1304" s="2">
        <v>2772098000</v>
      </c>
      <c r="J1304" s="2">
        <v>1425734000</v>
      </c>
      <c r="K1304">
        <v>0</v>
      </c>
      <c r="L1304" s="2">
        <v>557000</v>
      </c>
      <c r="M1304" t="s">
        <v>3</v>
      </c>
      <c r="N1304" t="s">
        <v>452</v>
      </c>
      <c r="O1304" s="6">
        <f t="shared" si="160"/>
        <v>1426291000</v>
      </c>
      <c r="P1304" s="6">
        <f t="shared" si="161"/>
        <v>1922916000</v>
      </c>
      <c r="Q1304" s="6">
        <f t="shared" si="162"/>
        <v>496625000</v>
      </c>
      <c r="R1304" s="9">
        <f t="shared" si="163"/>
        <v>0.40956555188120847</v>
      </c>
      <c r="S1304" s="9">
        <f t="shared" si="164"/>
        <v>0.10577710737390772</v>
      </c>
    </row>
    <row r="1305" spans="1:19" ht="17" hidden="1" x14ac:dyDescent="0.3">
      <c r="A1305">
        <v>1352</v>
      </c>
      <c r="B1305" t="s">
        <v>451</v>
      </c>
      <c r="C1305" t="s">
        <v>6</v>
      </c>
      <c r="D1305" s="1">
        <v>42369</v>
      </c>
      <c r="E1305" s="3">
        <f t="shared" si="165"/>
        <v>2015</v>
      </c>
      <c r="F1305" s="3">
        <f t="shared" si="166"/>
        <v>12</v>
      </c>
      <c r="G1305" s="3">
        <f t="shared" si="167"/>
        <v>31</v>
      </c>
      <c r="H1305" s="2">
        <v>5094933000</v>
      </c>
      <c r="I1305" s="2">
        <v>2980462000</v>
      </c>
      <c r="J1305" s="2">
        <v>1533799000</v>
      </c>
      <c r="K1305">
        <v>0</v>
      </c>
      <c r="L1305" s="2">
        <v>192000</v>
      </c>
      <c r="M1305" t="s">
        <v>3</v>
      </c>
      <c r="N1305" t="s">
        <v>452</v>
      </c>
      <c r="O1305" s="6">
        <f t="shared" si="160"/>
        <v>1533991000</v>
      </c>
      <c r="P1305" s="6">
        <f t="shared" si="161"/>
        <v>2114471000</v>
      </c>
      <c r="Q1305" s="6">
        <f t="shared" si="162"/>
        <v>580480000</v>
      </c>
      <c r="R1305" s="9">
        <f t="shared" si="163"/>
        <v>0.41501448596085566</v>
      </c>
      <c r="S1305" s="9">
        <f t="shared" si="164"/>
        <v>0.11393280343431406</v>
      </c>
    </row>
    <row r="1306" spans="1:19" ht="17" hidden="1" x14ac:dyDescent="0.3">
      <c r="A1306">
        <v>1353</v>
      </c>
      <c r="B1306" t="s">
        <v>451</v>
      </c>
      <c r="C1306" t="s">
        <v>7</v>
      </c>
      <c r="D1306" s="1">
        <v>42735</v>
      </c>
      <c r="E1306" s="3">
        <f t="shared" si="165"/>
        <v>2016</v>
      </c>
      <c r="F1306" s="3">
        <f t="shared" si="166"/>
        <v>12</v>
      </c>
      <c r="G1306" s="3">
        <f t="shared" si="167"/>
        <v>31</v>
      </c>
      <c r="H1306" s="2">
        <v>5250399000</v>
      </c>
      <c r="I1306" s="2">
        <v>3089723000</v>
      </c>
      <c r="J1306" s="2">
        <v>1606217000</v>
      </c>
      <c r="K1306">
        <v>0</v>
      </c>
      <c r="L1306" s="2">
        <v>1237000</v>
      </c>
      <c r="M1306" t="s">
        <v>3</v>
      </c>
      <c r="N1306" t="s">
        <v>452</v>
      </c>
      <c r="O1306" s="6">
        <f t="shared" si="160"/>
        <v>1607454000</v>
      </c>
      <c r="P1306" s="6">
        <f t="shared" si="161"/>
        <v>2160676000</v>
      </c>
      <c r="Q1306" s="6">
        <f t="shared" si="162"/>
        <v>553222000</v>
      </c>
      <c r="R1306" s="9">
        <f t="shared" si="163"/>
        <v>0.41152605735297454</v>
      </c>
      <c r="S1306" s="9">
        <f t="shared" si="164"/>
        <v>0.10536761110917475</v>
      </c>
    </row>
    <row r="1307" spans="1:19" ht="17" hidden="1" x14ac:dyDescent="0.3">
      <c r="A1307">
        <v>1354</v>
      </c>
      <c r="B1307" t="s">
        <v>453</v>
      </c>
      <c r="C1307" t="s">
        <v>2</v>
      </c>
      <c r="D1307" s="1">
        <v>41333</v>
      </c>
      <c r="E1307" s="3">
        <f t="shared" si="165"/>
        <v>2013</v>
      </c>
      <c r="F1307" s="3">
        <f t="shared" si="166"/>
        <v>2</v>
      </c>
      <c r="G1307" s="3">
        <f t="shared" si="167"/>
        <v>28</v>
      </c>
      <c r="H1307" s="2">
        <v>1328817000</v>
      </c>
      <c r="I1307" s="2">
        <v>200600000</v>
      </c>
      <c r="J1307" s="2">
        <v>660887000</v>
      </c>
      <c r="K1307" s="2">
        <v>263150000</v>
      </c>
      <c r="L1307">
        <v>0</v>
      </c>
      <c r="M1307" t="s">
        <v>12</v>
      </c>
      <c r="N1307" t="s">
        <v>390</v>
      </c>
      <c r="O1307" s="6">
        <f t="shared" si="160"/>
        <v>924037000</v>
      </c>
      <c r="P1307" s="6">
        <f t="shared" si="161"/>
        <v>1128217000</v>
      </c>
      <c r="Q1307" s="6">
        <f t="shared" si="162"/>
        <v>204180000</v>
      </c>
      <c r="R1307" s="9">
        <f t="shared" si="163"/>
        <v>0.84903865618817342</v>
      </c>
      <c r="S1307" s="9">
        <f t="shared" si="164"/>
        <v>0.1536554694890267</v>
      </c>
    </row>
    <row r="1308" spans="1:19" ht="17" hidden="1" x14ac:dyDescent="0.3">
      <c r="A1308">
        <v>1355</v>
      </c>
      <c r="B1308" t="s">
        <v>453</v>
      </c>
      <c r="C1308" t="s">
        <v>5</v>
      </c>
      <c r="D1308" s="1">
        <v>41698</v>
      </c>
      <c r="E1308" s="3">
        <f t="shared" si="165"/>
        <v>2014</v>
      </c>
      <c r="F1308" s="3">
        <f t="shared" si="166"/>
        <v>2</v>
      </c>
      <c r="G1308" s="3">
        <f t="shared" si="167"/>
        <v>28</v>
      </c>
      <c r="H1308" s="2">
        <v>1534615000</v>
      </c>
      <c r="I1308" s="2">
        <v>232600000</v>
      </c>
      <c r="J1308" s="2">
        <v>750292000</v>
      </c>
      <c r="K1308" s="2">
        <v>317263000</v>
      </c>
      <c r="L1308">
        <v>0</v>
      </c>
      <c r="M1308" t="s">
        <v>12</v>
      </c>
      <c r="N1308" t="s">
        <v>390</v>
      </c>
      <c r="O1308" s="6">
        <f t="shared" si="160"/>
        <v>1067555000</v>
      </c>
      <c r="P1308" s="6">
        <f t="shared" si="161"/>
        <v>1302015000</v>
      </c>
      <c r="Q1308" s="6">
        <f t="shared" si="162"/>
        <v>234460000</v>
      </c>
      <c r="R1308" s="9">
        <f t="shared" si="163"/>
        <v>0.84843103970702749</v>
      </c>
      <c r="S1308" s="9">
        <f t="shared" si="164"/>
        <v>0.15278099067192749</v>
      </c>
    </row>
    <row r="1309" spans="1:19" ht="17" hidden="1" x14ac:dyDescent="0.3">
      <c r="A1309">
        <v>1356</v>
      </c>
      <c r="B1309" t="s">
        <v>453</v>
      </c>
      <c r="C1309" t="s">
        <v>6</v>
      </c>
      <c r="D1309" s="1">
        <v>42063</v>
      </c>
      <c r="E1309" s="3">
        <f t="shared" si="165"/>
        <v>2015</v>
      </c>
      <c r="F1309" s="3">
        <f t="shared" si="166"/>
        <v>2</v>
      </c>
      <c r="G1309" s="3">
        <f t="shared" si="167"/>
        <v>28</v>
      </c>
      <c r="H1309" s="2">
        <v>1789489000</v>
      </c>
      <c r="I1309" s="2">
        <v>273199000</v>
      </c>
      <c r="J1309" s="2">
        <v>898440000</v>
      </c>
      <c r="K1309" s="2">
        <v>367856000</v>
      </c>
      <c r="L1309">
        <v>0</v>
      </c>
      <c r="M1309" t="s">
        <v>12</v>
      </c>
      <c r="N1309" t="s">
        <v>390</v>
      </c>
      <c r="O1309" s="6">
        <f t="shared" si="160"/>
        <v>1266296000</v>
      </c>
      <c r="P1309" s="6">
        <f t="shared" si="161"/>
        <v>1516290000</v>
      </c>
      <c r="Q1309" s="6">
        <f t="shared" si="162"/>
        <v>249994000</v>
      </c>
      <c r="R1309" s="9">
        <f t="shared" si="163"/>
        <v>0.84733127725289181</v>
      </c>
      <c r="S1309" s="9">
        <f t="shared" si="164"/>
        <v>0.13970133373270247</v>
      </c>
    </row>
    <row r="1310" spans="1:19" ht="17" hidden="1" x14ac:dyDescent="0.3">
      <c r="A1310">
        <v>1357</v>
      </c>
      <c r="B1310" t="s">
        <v>453</v>
      </c>
      <c r="C1310" t="s">
        <v>7</v>
      </c>
      <c r="D1310" s="1">
        <v>42429</v>
      </c>
      <c r="E1310" s="3">
        <f t="shared" si="165"/>
        <v>2016</v>
      </c>
      <c r="F1310" s="3">
        <f t="shared" si="166"/>
        <v>2</v>
      </c>
      <c r="G1310" s="3">
        <f t="shared" si="167"/>
        <v>29</v>
      </c>
      <c r="H1310" s="2">
        <v>2052230000</v>
      </c>
      <c r="I1310" s="2">
        <v>309629000</v>
      </c>
      <c r="J1310" s="2">
        <v>1041231000</v>
      </c>
      <c r="K1310" s="2">
        <v>413322000</v>
      </c>
      <c r="L1310">
        <v>0</v>
      </c>
      <c r="M1310" t="s">
        <v>12</v>
      </c>
      <c r="N1310" t="s">
        <v>390</v>
      </c>
      <c r="O1310" s="6">
        <f t="shared" si="160"/>
        <v>1454553000</v>
      </c>
      <c r="P1310" s="6">
        <f t="shared" si="161"/>
        <v>1742601000</v>
      </c>
      <c r="Q1310" s="6">
        <f t="shared" si="162"/>
        <v>288048000</v>
      </c>
      <c r="R1310" s="9">
        <f t="shared" si="163"/>
        <v>0.84912558533887528</v>
      </c>
      <c r="S1310" s="9">
        <f t="shared" si="164"/>
        <v>0.14035853681117613</v>
      </c>
    </row>
    <row r="1311" spans="1:19" ht="17" hidden="1" x14ac:dyDescent="0.3">
      <c r="A1311">
        <v>1358</v>
      </c>
      <c r="B1311" t="s">
        <v>454</v>
      </c>
      <c r="C1311" t="s">
        <v>2</v>
      </c>
      <c r="D1311" s="1">
        <v>41363</v>
      </c>
      <c r="E1311" s="3">
        <f t="shared" si="165"/>
        <v>2013</v>
      </c>
      <c r="F1311" s="3">
        <f t="shared" si="166"/>
        <v>3</v>
      </c>
      <c r="G1311" s="3">
        <f t="shared" si="167"/>
        <v>30</v>
      </c>
      <c r="H1311" s="2">
        <v>6945000000</v>
      </c>
      <c r="I1311" s="2">
        <v>2789000000</v>
      </c>
      <c r="J1311" s="2">
        <v>2971000000</v>
      </c>
      <c r="K1311">
        <v>0</v>
      </c>
      <c r="L1311" s="2">
        <v>27000000</v>
      </c>
      <c r="M1311" t="s">
        <v>9</v>
      </c>
      <c r="N1311" t="s">
        <v>279</v>
      </c>
      <c r="O1311" s="6">
        <f t="shared" si="160"/>
        <v>2998000000</v>
      </c>
      <c r="P1311" s="6">
        <f t="shared" si="161"/>
        <v>4156000000</v>
      </c>
      <c r="Q1311" s="6">
        <f t="shared" si="162"/>
        <v>1158000000</v>
      </c>
      <c r="R1311" s="9">
        <f t="shared" si="163"/>
        <v>0.59841612670986322</v>
      </c>
      <c r="S1311" s="9">
        <f t="shared" si="164"/>
        <v>0.16673866090712744</v>
      </c>
    </row>
    <row r="1312" spans="1:19" ht="17" hidden="1" x14ac:dyDescent="0.3">
      <c r="A1312">
        <v>1359</v>
      </c>
      <c r="B1312" t="s">
        <v>454</v>
      </c>
      <c r="C1312" t="s">
        <v>5</v>
      </c>
      <c r="D1312" s="1">
        <v>41727</v>
      </c>
      <c r="E1312" s="3">
        <f t="shared" si="165"/>
        <v>2014</v>
      </c>
      <c r="F1312" s="3">
        <f t="shared" si="166"/>
        <v>3</v>
      </c>
      <c r="G1312" s="3">
        <f t="shared" si="167"/>
        <v>29</v>
      </c>
      <c r="H1312" s="2">
        <v>7450000000</v>
      </c>
      <c r="I1312" s="2">
        <v>3140000000</v>
      </c>
      <c r="J1312" s="2">
        <v>3142000000</v>
      </c>
      <c r="K1312">
        <v>0</v>
      </c>
      <c r="L1312" s="2">
        <v>35000000</v>
      </c>
      <c r="M1312" t="s">
        <v>9</v>
      </c>
      <c r="N1312" t="s">
        <v>279</v>
      </c>
      <c r="O1312" s="6">
        <f t="shared" si="160"/>
        <v>3177000000</v>
      </c>
      <c r="P1312" s="6">
        <f t="shared" si="161"/>
        <v>4310000000</v>
      </c>
      <c r="Q1312" s="6">
        <f t="shared" si="162"/>
        <v>1133000000</v>
      </c>
      <c r="R1312" s="9">
        <f t="shared" si="163"/>
        <v>0.57852348993288594</v>
      </c>
      <c r="S1312" s="9">
        <f t="shared" si="164"/>
        <v>0.15208053691275167</v>
      </c>
    </row>
    <row r="1313" spans="1:19" ht="17" hidden="1" x14ac:dyDescent="0.3">
      <c r="A1313">
        <v>1360</v>
      </c>
      <c r="B1313" t="s">
        <v>454</v>
      </c>
      <c r="C1313" t="s">
        <v>6</v>
      </c>
      <c r="D1313" s="1">
        <v>42091</v>
      </c>
      <c r="E1313" s="3">
        <f t="shared" si="165"/>
        <v>2015</v>
      </c>
      <c r="F1313" s="3">
        <f t="shared" si="166"/>
        <v>3</v>
      </c>
      <c r="G1313" s="3">
        <f t="shared" si="167"/>
        <v>28</v>
      </c>
      <c r="H1313" s="2">
        <v>7620000000</v>
      </c>
      <c r="I1313" s="2">
        <v>3242000000</v>
      </c>
      <c r="J1313" s="2">
        <v>3301000000</v>
      </c>
      <c r="K1313">
        <v>0</v>
      </c>
      <c r="L1313" s="2">
        <v>25000000</v>
      </c>
      <c r="M1313" t="s">
        <v>9</v>
      </c>
      <c r="N1313" t="s">
        <v>279</v>
      </c>
      <c r="O1313" s="6">
        <f t="shared" si="160"/>
        <v>3326000000</v>
      </c>
      <c r="P1313" s="6">
        <f t="shared" si="161"/>
        <v>4378000000</v>
      </c>
      <c r="Q1313" s="6">
        <f t="shared" si="162"/>
        <v>1052000000</v>
      </c>
      <c r="R1313" s="9">
        <f t="shared" si="163"/>
        <v>0.57454068241469813</v>
      </c>
      <c r="S1313" s="9">
        <f t="shared" si="164"/>
        <v>0.13805774278215224</v>
      </c>
    </row>
    <row r="1314" spans="1:19" ht="17" hidden="1" x14ac:dyDescent="0.3">
      <c r="A1314">
        <v>1361</v>
      </c>
      <c r="B1314" t="s">
        <v>454</v>
      </c>
      <c r="C1314" t="s">
        <v>7</v>
      </c>
      <c r="D1314" s="1">
        <v>42462</v>
      </c>
      <c r="E1314" s="3">
        <f t="shared" si="165"/>
        <v>2016</v>
      </c>
      <c r="F1314" s="3">
        <f t="shared" si="166"/>
        <v>4</v>
      </c>
      <c r="G1314" s="3">
        <f t="shared" si="167"/>
        <v>2</v>
      </c>
      <c r="H1314" s="2">
        <v>7405000000</v>
      </c>
      <c r="I1314" s="2">
        <v>3218000000</v>
      </c>
      <c r="J1314" s="2">
        <v>3389000000</v>
      </c>
      <c r="K1314">
        <v>0</v>
      </c>
      <c r="L1314" s="2">
        <v>24000000</v>
      </c>
      <c r="M1314" t="s">
        <v>9</v>
      </c>
      <c r="N1314" t="s">
        <v>279</v>
      </c>
      <c r="O1314" s="6">
        <f t="shared" si="160"/>
        <v>3413000000</v>
      </c>
      <c r="P1314" s="6">
        <f t="shared" si="161"/>
        <v>4187000000</v>
      </c>
      <c r="Q1314" s="6">
        <f t="shared" si="162"/>
        <v>774000000</v>
      </c>
      <c r="R1314" s="9">
        <f t="shared" si="163"/>
        <v>0.56542876434841327</v>
      </c>
      <c r="S1314" s="9">
        <f t="shared" si="164"/>
        <v>0.10452397029034437</v>
      </c>
    </row>
    <row r="1315" spans="1:19" ht="17" hidden="1" x14ac:dyDescent="0.3">
      <c r="A1315">
        <v>1362</v>
      </c>
      <c r="B1315" t="s">
        <v>455</v>
      </c>
      <c r="C1315" t="s">
        <v>2</v>
      </c>
      <c r="D1315" s="1">
        <v>41547</v>
      </c>
      <c r="E1315" s="3">
        <f t="shared" si="165"/>
        <v>2013</v>
      </c>
      <c r="F1315" s="3">
        <f t="shared" si="166"/>
        <v>9</v>
      </c>
      <c r="G1315" s="3">
        <f t="shared" si="167"/>
        <v>30</v>
      </c>
      <c r="H1315" s="2">
        <v>6351900000</v>
      </c>
      <c r="I1315" s="2">
        <v>3778100000</v>
      </c>
      <c r="J1315" s="2">
        <v>1537700000</v>
      </c>
      <c r="K1315">
        <v>0</v>
      </c>
      <c r="L1315">
        <v>0</v>
      </c>
      <c r="M1315" t="s">
        <v>3</v>
      </c>
      <c r="N1315" t="s">
        <v>154</v>
      </c>
      <c r="O1315" s="6">
        <f t="shared" si="160"/>
        <v>1537700000</v>
      </c>
      <c r="P1315" s="6">
        <f t="shared" si="161"/>
        <v>2573800000</v>
      </c>
      <c r="Q1315" s="6">
        <f t="shared" si="162"/>
        <v>1036100000</v>
      </c>
      <c r="R1315" s="9">
        <f t="shared" si="163"/>
        <v>0.40520159322407467</v>
      </c>
      <c r="S1315" s="9">
        <f t="shared" si="164"/>
        <v>0.16311654780459389</v>
      </c>
    </row>
    <row r="1316" spans="1:19" ht="17" hidden="1" x14ac:dyDescent="0.3">
      <c r="A1316">
        <v>1363</v>
      </c>
      <c r="B1316" t="s">
        <v>455</v>
      </c>
      <c r="C1316" t="s">
        <v>5</v>
      </c>
      <c r="D1316" s="1">
        <v>41912</v>
      </c>
      <c r="E1316" s="3">
        <f t="shared" si="165"/>
        <v>2014</v>
      </c>
      <c r="F1316" s="3">
        <f t="shared" si="166"/>
        <v>9</v>
      </c>
      <c r="G1316" s="3">
        <f t="shared" si="167"/>
        <v>30</v>
      </c>
      <c r="H1316" s="2">
        <v>6623500000</v>
      </c>
      <c r="I1316" s="2">
        <v>3869600000</v>
      </c>
      <c r="J1316" s="2">
        <v>1570100000</v>
      </c>
      <c r="K1316">
        <v>0</v>
      </c>
      <c r="L1316">
        <v>0</v>
      </c>
      <c r="M1316" t="s">
        <v>3</v>
      </c>
      <c r="N1316" t="s">
        <v>154</v>
      </c>
      <c r="O1316" s="6">
        <f t="shared" si="160"/>
        <v>1570100000</v>
      </c>
      <c r="P1316" s="6">
        <f t="shared" si="161"/>
        <v>2753900000</v>
      </c>
      <c r="Q1316" s="6">
        <f t="shared" si="162"/>
        <v>1183800000</v>
      </c>
      <c r="R1316" s="9">
        <f t="shared" si="163"/>
        <v>0.41577715709217178</v>
      </c>
      <c r="S1316" s="9">
        <f t="shared" si="164"/>
        <v>0.1787272590020382</v>
      </c>
    </row>
    <row r="1317" spans="1:19" ht="17" hidden="1" x14ac:dyDescent="0.3">
      <c r="A1317">
        <v>1364</v>
      </c>
      <c r="B1317" t="s">
        <v>455</v>
      </c>
      <c r="C1317" t="s">
        <v>6</v>
      </c>
      <c r="D1317" s="1">
        <v>42277</v>
      </c>
      <c r="E1317" s="3">
        <f t="shared" si="165"/>
        <v>2015</v>
      </c>
      <c r="F1317" s="3">
        <f t="shared" si="166"/>
        <v>9</v>
      </c>
      <c r="G1317" s="3">
        <f t="shared" si="167"/>
        <v>30</v>
      </c>
      <c r="H1317" s="2">
        <v>6307900000</v>
      </c>
      <c r="I1317" s="2">
        <v>3604800000</v>
      </c>
      <c r="J1317" s="2">
        <v>1506400000</v>
      </c>
      <c r="K1317">
        <v>0</v>
      </c>
      <c r="L1317">
        <v>0</v>
      </c>
      <c r="M1317" t="s">
        <v>3</v>
      </c>
      <c r="N1317" t="s">
        <v>154</v>
      </c>
      <c r="O1317" s="6">
        <f t="shared" si="160"/>
        <v>1506400000</v>
      </c>
      <c r="P1317" s="6">
        <f t="shared" si="161"/>
        <v>2703100000</v>
      </c>
      <c r="Q1317" s="6">
        <f t="shared" si="162"/>
        <v>1196700000</v>
      </c>
      <c r="R1317" s="9">
        <f t="shared" si="163"/>
        <v>0.42852613389559124</v>
      </c>
      <c r="S1317" s="9">
        <f t="shared" si="164"/>
        <v>0.18971448501085938</v>
      </c>
    </row>
    <row r="1318" spans="1:19" ht="17" hidden="1" x14ac:dyDescent="0.3">
      <c r="A1318">
        <v>1365</v>
      </c>
      <c r="B1318" t="s">
        <v>455</v>
      </c>
      <c r="C1318" t="s">
        <v>7</v>
      </c>
      <c r="D1318" s="1">
        <v>42643</v>
      </c>
      <c r="E1318" s="3">
        <f t="shared" si="165"/>
        <v>2016</v>
      </c>
      <c r="F1318" s="3">
        <f t="shared" si="166"/>
        <v>9</v>
      </c>
      <c r="G1318" s="3">
        <f t="shared" si="167"/>
        <v>30</v>
      </c>
      <c r="H1318" s="2">
        <v>5879500000</v>
      </c>
      <c r="I1318" s="2">
        <v>3404000000</v>
      </c>
      <c r="J1318" s="2">
        <v>1467400000</v>
      </c>
      <c r="K1318">
        <v>0</v>
      </c>
      <c r="L1318">
        <v>0</v>
      </c>
      <c r="M1318" t="s">
        <v>3</v>
      </c>
      <c r="N1318" t="s">
        <v>154</v>
      </c>
      <c r="O1318" s="6">
        <f t="shared" si="160"/>
        <v>1467400000</v>
      </c>
      <c r="P1318" s="6">
        <f t="shared" si="161"/>
        <v>2475500000</v>
      </c>
      <c r="Q1318" s="6">
        <f t="shared" si="162"/>
        <v>1008100000</v>
      </c>
      <c r="R1318" s="9">
        <f t="shared" si="163"/>
        <v>0.42103920401394679</v>
      </c>
      <c r="S1318" s="9">
        <f t="shared" si="164"/>
        <v>0.1714601581767157</v>
      </c>
    </row>
    <row r="1319" spans="1:19" ht="17" hidden="1" x14ac:dyDescent="0.3">
      <c r="A1319">
        <v>1366</v>
      </c>
      <c r="B1319" t="s">
        <v>456</v>
      </c>
      <c r="C1319" t="s">
        <v>2</v>
      </c>
      <c r="D1319" s="1">
        <v>41274</v>
      </c>
      <c r="E1319" s="3">
        <f t="shared" si="165"/>
        <v>2012</v>
      </c>
      <c r="F1319" s="3">
        <f t="shared" si="166"/>
        <v>12</v>
      </c>
      <c r="G1319" s="3">
        <f t="shared" si="167"/>
        <v>31</v>
      </c>
      <c r="H1319" s="2">
        <v>2993489000</v>
      </c>
      <c r="I1319" s="2">
        <v>1321772000</v>
      </c>
      <c r="J1319" s="2">
        <v>914130000</v>
      </c>
      <c r="K1319">
        <v>0</v>
      </c>
      <c r="L1319">
        <v>0</v>
      </c>
      <c r="M1319" t="s">
        <v>3</v>
      </c>
      <c r="N1319" t="s">
        <v>154</v>
      </c>
      <c r="O1319" s="6">
        <f t="shared" si="160"/>
        <v>914130000</v>
      </c>
      <c r="P1319" s="6">
        <f t="shared" si="161"/>
        <v>1671717000</v>
      </c>
      <c r="Q1319" s="6">
        <f t="shared" si="162"/>
        <v>757587000</v>
      </c>
      <c r="R1319" s="9">
        <f t="shared" si="163"/>
        <v>0.55845102487431886</v>
      </c>
      <c r="S1319" s="9">
        <f t="shared" si="164"/>
        <v>0.25307826419271962</v>
      </c>
    </row>
    <row r="1320" spans="1:19" ht="17" hidden="1" x14ac:dyDescent="0.3">
      <c r="A1320">
        <v>1367</v>
      </c>
      <c r="B1320" t="s">
        <v>456</v>
      </c>
      <c r="C1320" t="s">
        <v>5</v>
      </c>
      <c r="D1320" s="1">
        <v>41639</v>
      </c>
      <c r="E1320" s="3">
        <f t="shared" si="165"/>
        <v>2013</v>
      </c>
      <c r="F1320" s="3">
        <f t="shared" si="166"/>
        <v>12</v>
      </c>
      <c r="G1320" s="3">
        <f t="shared" si="167"/>
        <v>31</v>
      </c>
      <c r="H1320" s="2">
        <v>3238128000</v>
      </c>
      <c r="I1320" s="2">
        <v>1355200000</v>
      </c>
      <c r="J1320" s="2">
        <v>1040567000</v>
      </c>
      <c r="K1320">
        <v>0</v>
      </c>
      <c r="L1320">
        <v>0</v>
      </c>
      <c r="M1320" t="s">
        <v>3</v>
      </c>
      <c r="N1320" t="s">
        <v>154</v>
      </c>
      <c r="O1320" s="6">
        <f t="shared" si="160"/>
        <v>1040567000</v>
      </c>
      <c r="P1320" s="6">
        <f t="shared" si="161"/>
        <v>1882928000</v>
      </c>
      <c r="Q1320" s="6">
        <f t="shared" si="162"/>
        <v>842361000</v>
      </c>
      <c r="R1320" s="9">
        <f t="shared" si="163"/>
        <v>0.58148658731217551</v>
      </c>
      <c r="S1320" s="9">
        <f t="shared" si="164"/>
        <v>0.26013826507167104</v>
      </c>
    </row>
    <row r="1321" spans="1:19" ht="17" hidden="1" x14ac:dyDescent="0.3">
      <c r="A1321">
        <v>1368</v>
      </c>
      <c r="B1321" t="s">
        <v>456</v>
      </c>
      <c r="C1321" t="s">
        <v>6</v>
      </c>
      <c r="D1321" s="1">
        <v>42004</v>
      </c>
      <c r="E1321" s="3">
        <f t="shared" si="165"/>
        <v>2014</v>
      </c>
      <c r="F1321" s="3">
        <f t="shared" si="166"/>
        <v>12</v>
      </c>
      <c r="G1321" s="3">
        <f t="shared" si="167"/>
        <v>31</v>
      </c>
      <c r="H1321" s="2">
        <v>3549494000</v>
      </c>
      <c r="I1321" s="2">
        <v>1447595000</v>
      </c>
      <c r="J1321" s="2">
        <v>1102426000</v>
      </c>
      <c r="K1321">
        <v>0</v>
      </c>
      <c r="L1321">
        <v>0</v>
      </c>
      <c r="M1321" t="s">
        <v>3</v>
      </c>
      <c r="N1321" t="s">
        <v>154</v>
      </c>
      <c r="O1321" s="6">
        <f t="shared" si="160"/>
        <v>1102426000</v>
      </c>
      <c r="P1321" s="6">
        <f t="shared" si="161"/>
        <v>2101899000</v>
      </c>
      <c r="Q1321" s="6">
        <f t="shared" si="162"/>
        <v>999473000</v>
      </c>
      <c r="R1321" s="9">
        <f t="shared" si="163"/>
        <v>0.59216863023292898</v>
      </c>
      <c r="S1321" s="9">
        <f t="shared" si="164"/>
        <v>0.28158182546582694</v>
      </c>
    </row>
    <row r="1322" spans="1:19" ht="17" hidden="1" x14ac:dyDescent="0.3">
      <c r="A1322">
        <v>1369</v>
      </c>
      <c r="B1322" t="s">
        <v>456</v>
      </c>
      <c r="C1322" t="s">
        <v>7</v>
      </c>
      <c r="D1322" s="1">
        <v>42369</v>
      </c>
      <c r="E1322" s="3">
        <f t="shared" si="165"/>
        <v>2015</v>
      </c>
      <c r="F1322" s="3">
        <f t="shared" si="166"/>
        <v>12</v>
      </c>
      <c r="G1322" s="3">
        <f t="shared" si="167"/>
        <v>31</v>
      </c>
      <c r="H1322" s="2">
        <v>3582395000</v>
      </c>
      <c r="I1322" s="2">
        <v>1417749000</v>
      </c>
      <c r="J1322" s="2">
        <v>1136728000</v>
      </c>
      <c r="K1322">
        <v>0</v>
      </c>
      <c r="L1322">
        <v>0</v>
      </c>
      <c r="M1322" t="s">
        <v>3</v>
      </c>
      <c r="N1322" t="s">
        <v>154</v>
      </c>
      <c r="O1322" s="6">
        <f t="shared" si="160"/>
        <v>1136728000</v>
      </c>
      <c r="P1322" s="6">
        <f t="shared" si="161"/>
        <v>2164646000</v>
      </c>
      <c r="Q1322" s="6">
        <f t="shared" si="162"/>
        <v>1027918000</v>
      </c>
      <c r="R1322" s="9">
        <f t="shared" si="163"/>
        <v>0.60424548381739029</v>
      </c>
      <c r="S1322" s="9">
        <f t="shared" si="164"/>
        <v>0.28693597439701651</v>
      </c>
    </row>
    <row r="1323" spans="1:19" ht="17" hidden="1" x14ac:dyDescent="0.3">
      <c r="A1323">
        <v>1370</v>
      </c>
      <c r="B1323" t="s">
        <v>457</v>
      </c>
      <c r="C1323" t="s">
        <v>2</v>
      </c>
      <c r="D1323" s="1">
        <v>41307</v>
      </c>
      <c r="E1323" s="3">
        <f t="shared" si="165"/>
        <v>2013</v>
      </c>
      <c r="F1323" s="3">
        <f t="shared" si="166"/>
        <v>2</v>
      </c>
      <c r="G1323" s="3">
        <f t="shared" si="167"/>
        <v>2</v>
      </c>
      <c r="H1323" s="2">
        <v>9721065000</v>
      </c>
      <c r="I1323" s="2">
        <v>7011428000</v>
      </c>
      <c r="J1323" s="2">
        <v>1437886000</v>
      </c>
      <c r="K1323">
        <v>0</v>
      </c>
      <c r="L1323">
        <v>0</v>
      </c>
      <c r="M1323" t="s">
        <v>9</v>
      </c>
      <c r="N1323" t="s">
        <v>247</v>
      </c>
      <c r="O1323" s="6">
        <f t="shared" si="160"/>
        <v>1437886000</v>
      </c>
      <c r="P1323" s="6">
        <f t="shared" si="161"/>
        <v>2709637000</v>
      </c>
      <c r="Q1323" s="6">
        <f t="shared" si="162"/>
        <v>1271751000</v>
      </c>
      <c r="R1323" s="9">
        <f t="shared" si="163"/>
        <v>0.27873869786900918</v>
      </c>
      <c r="S1323" s="9">
        <f t="shared" si="164"/>
        <v>0.13082424610883683</v>
      </c>
    </row>
    <row r="1324" spans="1:19" ht="17" hidden="1" x14ac:dyDescent="0.3">
      <c r="A1324">
        <v>1371</v>
      </c>
      <c r="B1324" t="s">
        <v>457</v>
      </c>
      <c r="C1324" t="s">
        <v>5</v>
      </c>
      <c r="D1324" s="1">
        <v>41671</v>
      </c>
      <c r="E1324" s="3">
        <f t="shared" si="165"/>
        <v>2014</v>
      </c>
      <c r="F1324" s="3">
        <f t="shared" si="166"/>
        <v>2</v>
      </c>
      <c r="G1324" s="3">
        <f t="shared" si="167"/>
        <v>1</v>
      </c>
      <c r="H1324" s="2">
        <v>10230353000</v>
      </c>
      <c r="I1324" s="2">
        <v>7360924000</v>
      </c>
      <c r="J1324" s="2">
        <v>1526366000</v>
      </c>
      <c r="K1324">
        <v>0</v>
      </c>
      <c r="L1324">
        <v>0</v>
      </c>
      <c r="M1324" t="s">
        <v>9</v>
      </c>
      <c r="N1324" t="s">
        <v>247</v>
      </c>
      <c r="O1324" s="6">
        <f t="shared" si="160"/>
        <v>1526366000</v>
      </c>
      <c r="P1324" s="6">
        <f t="shared" si="161"/>
        <v>2869429000</v>
      </c>
      <c r="Q1324" s="6">
        <f t="shared" si="162"/>
        <v>1343063000</v>
      </c>
      <c r="R1324" s="9">
        <f t="shared" si="163"/>
        <v>0.28048191494467489</v>
      </c>
      <c r="S1324" s="9">
        <f t="shared" si="164"/>
        <v>0.13128217569814063</v>
      </c>
    </row>
    <row r="1325" spans="1:19" ht="17" hidden="1" x14ac:dyDescent="0.3">
      <c r="A1325">
        <v>1372</v>
      </c>
      <c r="B1325" t="s">
        <v>457</v>
      </c>
      <c r="C1325" t="s">
        <v>6</v>
      </c>
      <c r="D1325" s="1">
        <v>42035</v>
      </c>
      <c r="E1325" s="3">
        <f t="shared" si="165"/>
        <v>2015</v>
      </c>
      <c r="F1325" s="3">
        <f t="shared" si="166"/>
        <v>1</v>
      </c>
      <c r="G1325" s="3">
        <f t="shared" si="167"/>
        <v>31</v>
      </c>
      <c r="H1325" s="2">
        <v>11041677000</v>
      </c>
      <c r="I1325" s="2">
        <v>7937956000</v>
      </c>
      <c r="J1325" s="2">
        <v>1615371000</v>
      </c>
      <c r="K1325">
        <v>0</v>
      </c>
      <c r="L1325">
        <v>0</v>
      </c>
      <c r="M1325" t="s">
        <v>9</v>
      </c>
      <c r="N1325" t="s">
        <v>247</v>
      </c>
      <c r="O1325" s="6">
        <f t="shared" si="160"/>
        <v>1615371000</v>
      </c>
      <c r="P1325" s="6">
        <f t="shared" si="161"/>
        <v>3103721000</v>
      </c>
      <c r="Q1325" s="6">
        <f t="shared" si="162"/>
        <v>1488350000</v>
      </c>
      <c r="R1325" s="9">
        <f t="shared" si="163"/>
        <v>0.28109145014837877</v>
      </c>
      <c r="S1325" s="9">
        <f t="shared" si="164"/>
        <v>0.13479383611746656</v>
      </c>
    </row>
    <row r="1326" spans="1:19" ht="17" hidden="1" x14ac:dyDescent="0.3">
      <c r="A1326">
        <v>1373</v>
      </c>
      <c r="B1326" t="s">
        <v>457</v>
      </c>
      <c r="C1326" t="s">
        <v>7</v>
      </c>
      <c r="D1326" s="1">
        <v>42399</v>
      </c>
      <c r="E1326" s="3">
        <f t="shared" si="165"/>
        <v>2016</v>
      </c>
      <c r="F1326" s="3">
        <f t="shared" si="166"/>
        <v>1</v>
      </c>
      <c r="G1326" s="3">
        <f t="shared" si="167"/>
        <v>30</v>
      </c>
      <c r="H1326" s="2">
        <v>11939999000</v>
      </c>
      <c r="I1326" s="2">
        <v>8576873000</v>
      </c>
      <c r="J1326" s="2">
        <v>1738755000</v>
      </c>
      <c r="K1326">
        <v>0</v>
      </c>
      <c r="L1326">
        <v>0</v>
      </c>
      <c r="M1326" t="s">
        <v>9</v>
      </c>
      <c r="N1326" t="s">
        <v>247</v>
      </c>
      <c r="O1326" s="6">
        <f t="shared" si="160"/>
        <v>1738755000</v>
      </c>
      <c r="P1326" s="6">
        <f t="shared" si="161"/>
        <v>3363126000</v>
      </c>
      <c r="Q1326" s="6">
        <f t="shared" si="162"/>
        <v>1624371000</v>
      </c>
      <c r="R1326" s="9">
        <f t="shared" si="163"/>
        <v>0.28166886781146294</v>
      </c>
      <c r="S1326" s="9">
        <f t="shared" si="164"/>
        <v>0.1360444837558194</v>
      </c>
    </row>
    <row r="1327" spans="1:19" ht="17" hidden="1" x14ac:dyDescent="0.3">
      <c r="A1327">
        <v>1374</v>
      </c>
      <c r="B1327" t="s">
        <v>458</v>
      </c>
      <c r="C1327" t="s">
        <v>2</v>
      </c>
      <c r="D1327" s="1">
        <v>41274</v>
      </c>
      <c r="E1327" s="3">
        <f t="shared" si="165"/>
        <v>2012</v>
      </c>
      <c r="F1327" s="3">
        <f t="shared" si="166"/>
        <v>12</v>
      </c>
      <c r="G1327" s="3">
        <f t="shared" si="167"/>
        <v>31</v>
      </c>
      <c r="H1327" s="2">
        <v>1367135000</v>
      </c>
      <c r="I1327" s="2">
        <v>328784000</v>
      </c>
      <c r="J1327" s="2">
        <v>248136000</v>
      </c>
      <c r="K1327">
        <v>0</v>
      </c>
      <c r="L1327" s="2">
        <v>445228000</v>
      </c>
      <c r="M1327" t="s">
        <v>73</v>
      </c>
      <c r="N1327" t="s">
        <v>74</v>
      </c>
      <c r="O1327" s="6">
        <f t="shared" si="160"/>
        <v>693364000</v>
      </c>
      <c r="P1327" s="6">
        <f t="shared" si="161"/>
        <v>1038351000</v>
      </c>
      <c r="Q1327" s="6">
        <f t="shared" si="162"/>
        <v>344987000</v>
      </c>
      <c r="R1327" s="9">
        <f t="shared" si="163"/>
        <v>0.75950875370757098</v>
      </c>
      <c r="S1327" s="9">
        <f t="shared" si="164"/>
        <v>0.25234303854410867</v>
      </c>
    </row>
    <row r="1328" spans="1:19" ht="17" hidden="1" x14ac:dyDescent="0.3">
      <c r="A1328">
        <v>1375</v>
      </c>
      <c r="B1328" t="s">
        <v>458</v>
      </c>
      <c r="C1328" t="s">
        <v>5</v>
      </c>
      <c r="D1328" s="1">
        <v>41639</v>
      </c>
      <c r="E1328" s="3">
        <f t="shared" si="165"/>
        <v>2013</v>
      </c>
      <c r="F1328" s="3">
        <f t="shared" si="166"/>
        <v>12</v>
      </c>
      <c r="G1328" s="3">
        <f t="shared" si="167"/>
        <v>31</v>
      </c>
      <c r="H1328" s="2">
        <v>1832253000</v>
      </c>
      <c r="I1328" s="2">
        <v>516119000</v>
      </c>
      <c r="J1328" s="2">
        <v>391707000</v>
      </c>
      <c r="K1328">
        <v>0</v>
      </c>
      <c r="L1328" s="2">
        <v>492397000</v>
      </c>
      <c r="M1328" t="s">
        <v>73</v>
      </c>
      <c r="N1328" t="s">
        <v>74</v>
      </c>
      <c r="O1328" s="6">
        <f t="shared" si="160"/>
        <v>884104000</v>
      </c>
      <c r="P1328" s="6">
        <f t="shared" si="161"/>
        <v>1316134000</v>
      </c>
      <c r="Q1328" s="6">
        <f t="shared" si="162"/>
        <v>432030000</v>
      </c>
      <c r="R1328" s="9">
        <f t="shared" si="163"/>
        <v>0.71831455590467042</v>
      </c>
      <c r="S1328" s="9">
        <f t="shared" si="164"/>
        <v>0.23579167287487043</v>
      </c>
    </row>
    <row r="1329" spans="1:19" ht="17" hidden="1" x14ac:dyDescent="0.3">
      <c r="A1329">
        <v>1376</v>
      </c>
      <c r="B1329" t="s">
        <v>458</v>
      </c>
      <c r="C1329" t="s">
        <v>6</v>
      </c>
      <c r="D1329" s="1">
        <v>42004</v>
      </c>
      <c r="E1329" s="3">
        <f t="shared" si="165"/>
        <v>2014</v>
      </c>
      <c r="F1329" s="3">
        <f t="shared" si="166"/>
        <v>12</v>
      </c>
      <c r="G1329" s="3">
        <f t="shared" si="167"/>
        <v>31</v>
      </c>
      <c r="H1329" s="2">
        <v>2042537000</v>
      </c>
      <c r="I1329" s="2">
        <v>605752000</v>
      </c>
      <c r="J1329" s="2">
        <v>191802000</v>
      </c>
      <c r="K1329">
        <v>0</v>
      </c>
      <c r="L1329" s="2">
        <v>551032000</v>
      </c>
      <c r="M1329" t="s">
        <v>73</v>
      </c>
      <c r="N1329" t="s">
        <v>74</v>
      </c>
      <c r="O1329" s="6">
        <f t="shared" si="160"/>
        <v>742834000</v>
      </c>
      <c r="P1329" s="6">
        <f t="shared" si="161"/>
        <v>1436785000</v>
      </c>
      <c r="Q1329" s="6">
        <f t="shared" si="162"/>
        <v>693951000</v>
      </c>
      <c r="R1329" s="9">
        <f t="shared" si="163"/>
        <v>0.70343156574397425</v>
      </c>
      <c r="S1329" s="9">
        <f t="shared" si="164"/>
        <v>0.33974953697289206</v>
      </c>
    </row>
    <row r="1330" spans="1:19" ht="17" hidden="1" x14ac:dyDescent="0.3">
      <c r="A1330">
        <v>1377</v>
      </c>
      <c r="B1330" t="s">
        <v>458</v>
      </c>
      <c r="C1330" t="s">
        <v>7</v>
      </c>
      <c r="D1330" s="1">
        <v>42369</v>
      </c>
      <c r="E1330" s="3">
        <f t="shared" si="165"/>
        <v>2015</v>
      </c>
      <c r="F1330" s="3">
        <f t="shared" si="166"/>
        <v>12</v>
      </c>
      <c r="G1330" s="3">
        <f t="shared" si="167"/>
        <v>31</v>
      </c>
      <c r="H1330" s="2">
        <v>1181704000</v>
      </c>
      <c r="I1330" s="2">
        <v>648968000</v>
      </c>
      <c r="J1330" s="2">
        <v>165318000</v>
      </c>
      <c r="K1330">
        <v>0</v>
      </c>
      <c r="L1330" s="2">
        <v>581155000</v>
      </c>
      <c r="M1330" t="s">
        <v>73</v>
      </c>
      <c r="N1330" t="s">
        <v>74</v>
      </c>
      <c r="O1330" s="6">
        <f t="shared" si="160"/>
        <v>746473000</v>
      </c>
      <c r="P1330" s="6">
        <f t="shared" si="161"/>
        <v>532736000</v>
      </c>
      <c r="Q1330" s="6">
        <f t="shared" si="162"/>
        <v>-213737000</v>
      </c>
      <c r="R1330" s="9">
        <f t="shared" si="163"/>
        <v>0.45082017154888199</v>
      </c>
      <c r="S1330" s="9">
        <f t="shared" si="164"/>
        <v>-0.18087185961966787</v>
      </c>
    </row>
    <row r="1331" spans="1:19" ht="17" hidden="1" x14ac:dyDescent="0.3">
      <c r="A1331">
        <v>1378</v>
      </c>
      <c r="B1331" t="s">
        <v>459</v>
      </c>
      <c r="C1331" t="s">
        <v>2</v>
      </c>
      <c r="D1331" s="1">
        <v>41639</v>
      </c>
      <c r="E1331" s="3">
        <f t="shared" si="165"/>
        <v>2013</v>
      </c>
      <c r="F1331" s="3">
        <f t="shared" si="166"/>
        <v>12</v>
      </c>
      <c r="G1331" s="3">
        <f t="shared" si="167"/>
        <v>31</v>
      </c>
      <c r="H1331" s="2">
        <v>8417200000</v>
      </c>
      <c r="I1331" s="2">
        <v>5234700000</v>
      </c>
      <c r="J1331" s="2">
        <v>1088100000</v>
      </c>
      <c r="K1331">
        <v>0</v>
      </c>
      <c r="L1331" s="2">
        <v>877400000</v>
      </c>
      <c r="M1331" t="s">
        <v>3</v>
      </c>
      <c r="N1331" t="s">
        <v>154</v>
      </c>
      <c r="O1331" s="6">
        <f t="shared" si="160"/>
        <v>1965500000</v>
      </c>
      <c r="P1331" s="6">
        <f t="shared" si="161"/>
        <v>3182500000</v>
      </c>
      <c r="Q1331" s="6">
        <f t="shared" si="162"/>
        <v>1217000000</v>
      </c>
      <c r="R1331" s="9">
        <f t="shared" si="163"/>
        <v>0.37809485339542837</v>
      </c>
      <c r="S1331" s="9">
        <f t="shared" si="164"/>
        <v>0.14458489759064772</v>
      </c>
    </row>
    <row r="1332" spans="1:19" ht="17" hidden="1" x14ac:dyDescent="0.3">
      <c r="A1332">
        <v>1379</v>
      </c>
      <c r="B1332" t="s">
        <v>459</v>
      </c>
      <c r="C1332" t="s">
        <v>5</v>
      </c>
      <c r="D1332" s="1">
        <v>42004</v>
      </c>
      <c r="E1332" s="3">
        <f t="shared" si="165"/>
        <v>2014</v>
      </c>
      <c r="F1332" s="3">
        <f t="shared" si="166"/>
        <v>12</v>
      </c>
      <c r="G1332" s="3">
        <f t="shared" si="167"/>
        <v>31</v>
      </c>
      <c r="H1332" s="2">
        <v>8803300000</v>
      </c>
      <c r="I1332" s="2">
        <v>5643100000</v>
      </c>
      <c r="J1332" s="2">
        <v>998400000</v>
      </c>
      <c r="K1332">
        <v>0</v>
      </c>
      <c r="L1332" s="2">
        <v>906900000</v>
      </c>
      <c r="M1332" t="s">
        <v>3</v>
      </c>
      <c r="N1332" t="s">
        <v>154</v>
      </c>
      <c r="O1332" s="6">
        <f t="shared" si="160"/>
        <v>1905300000</v>
      </c>
      <c r="P1332" s="6">
        <f t="shared" si="161"/>
        <v>3160200000</v>
      </c>
      <c r="Q1332" s="6">
        <f t="shared" si="162"/>
        <v>1254900000</v>
      </c>
      <c r="R1332" s="9">
        <f t="shared" si="163"/>
        <v>0.35897901923142461</v>
      </c>
      <c r="S1332" s="9">
        <f t="shared" si="164"/>
        <v>0.14254881692092738</v>
      </c>
    </row>
    <row r="1333" spans="1:19" ht="17" hidden="1" x14ac:dyDescent="0.3">
      <c r="A1333">
        <v>1380</v>
      </c>
      <c r="B1333" t="s">
        <v>459</v>
      </c>
      <c r="C1333" t="s">
        <v>6</v>
      </c>
      <c r="D1333" s="1">
        <v>42369</v>
      </c>
      <c r="E1333" s="3">
        <f t="shared" si="165"/>
        <v>2015</v>
      </c>
      <c r="F1333" s="3">
        <f t="shared" si="166"/>
        <v>12</v>
      </c>
      <c r="G1333" s="3">
        <f t="shared" si="167"/>
        <v>31</v>
      </c>
      <c r="H1333" s="2">
        <v>9115000000</v>
      </c>
      <c r="I1333" s="2">
        <v>5518600000</v>
      </c>
      <c r="J1333" s="2">
        <v>1067000000</v>
      </c>
      <c r="K1333">
        <v>0</v>
      </c>
      <c r="L1333" s="2">
        <v>970600000</v>
      </c>
      <c r="M1333" t="s">
        <v>3</v>
      </c>
      <c r="N1333" t="s">
        <v>154</v>
      </c>
      <c r="O1333" s="6">
        <f t="shared" si="160"/>
        <v>2037600000</v>
      </c>
      <c r="P1333" s="6">
        <f t="shared" si="161"/>
        <v>3596400000</v>
      </c>
      <c r="Q1333" s="6">
        <f t="shared" si="162"/>
        <v>1558800000</v>
      </c>
      <c r="R1333" s="9">
        <f t="shared" si="163"/>
        <v>0.39455842018650578</v>
      </c>
      <c r="S1333" s="9">
        <f t="shared" si="164"/>
        <v>0.17101481075150851</v>
      </c>
    </row>
    <row r="1334" spans="1:19" ht="17" hidden="1" x14ac:dyDescent="0.3">
      <c r="A1334">
        <v>1381</v>
      </c>
      <c r="B1334" t="s">
        <v>459</v>
      </c>
      <c r="C1334" t="s">
        <v>7</v>
      </c>
      <c r="D1334" s="1">
        <v>42735</v>
      </c>
      <c r="E1334" s="3">
        <f t="shared" si="165"/>
        <v>2016</v>
      </c>
      <c r="F1334" s="3">
        <f t="shared" si="166"/>
        <v>12</v>
      </c>
      <c r="G1334" s="3">
        <f t="shared" si="167"/>
        <v>31</v>
      </c>
      <c r="H1334" s="2">
        <v>9387700000</v>
      </c>
      <c r="I1334" s="2">
        <v>5764000000</v>
      </c>
      <c r="J1334" s="2">
        <v>1054500000</v>
      </c>
      <c r="K1334">
        <v>0</v>
      </c>
      <c r="L1334" s="2">
        <v>991100000</v>
      </c>
      <c r="M1334" t="s">
        <v>3</v>
      </c>
      <c r="N1334" t="s">
        <v>154</v>
      </c>
      <c r="O1334" s="6">
        <f t="shared" si="160"/>
        <v>2045600000</v>
      </c>
      <c r="P1334" s="6">
        <f t="shared" si="161"/>
        <v>3623700000</v>
      </c>
      <c r="Q1334" s="6">
        <f t="shared" si="162"/>
        <v>1578100000</v>
      </c>
      <c r="R1334" s="9">
        <f t="shared" si="163"/>
        <v>0.38600509176901687</v>
      </c>
      <c r="S1334" s="9">
        <f t="shared" si="164"/>
        <v>0.16810294321292754</v>
      </c>
    </row>
    <row r="1335" spans="1:19" ht="17" hidden="1" x14ac:dyDescent="0.3">
      <c r="A1335">
        <v>1382</v>
      </c>
      <c r="B1335" t="s">
        <v>460</v>
      </c>
      <c r="C1335" t="s">
        <v>2</v>
      </c>
      <c r="D1335" s="1">
        <v>41546</v>
      </c>
      <c r="E1335" s="3">
        <f t="shared" si="165"/>
        <v>2013</v>
      </c>
      <c r="F1335" s="3">
        <f t="shared" si="166"/>
        <v>9</v>
      </c>
      <c r="G1335" s="3">
        <f t="shared" si="167"/>
        <v>29</v>
      </c>
      <c r="H1335" s="2">
        <v>14866800000</v>
      </c>
      <c r="I1335" s="2">
        <v>6382300000</v>
      </c>
      <c r="J1335" s="2">
        <v>5655800000</v>
      </c>
      <c r="K1335">
        <v>0</v>
      </c>
      <c r="L1335" s="2">
        <v>621400000</v>
      </c>
      <c r="M1335" t="s">
        <v>9</v>
      </c>
      <c r="N1335" t="s">
        <v>145</v>
      </c>
      <c r="O1335" s="6">
        <f t="shared" si="160"/>
        <v>6277200000</v>
      </c>
      <c r="P1335" s="6">
        <f t="shared" si="161"/>
        <v>8484500000</v>
      </c>
      <c r="Q1335" s="6">
        <f t="shared" si="162"/>
        <v>2207300000</v>
      </c>
      <c r="R1335" s="9">
        <f t="shared" si="163"/>
        <v>0.57070115963085533</v>
      </c>
      <c r="S1335" s="9">
        <f t="shared" si="164"/>
        <v>0.14847176258508893</v>
      </c>
    </row>
    <row r="1336" spans="1:19" ht="17" hidden="1" x14ac:dyDescent="0.3">
      <c r="A1336">
        <v>1383</v>
      </c>
      <c r="B1336" t="s">
        <v>460</v>
      </c>
      <c r="C1336" t="s">
        <v>5</v>
      </c>
      <c r="D1336" s="1">
        <v>41910</v>
      </c>
      <c r="E1336" s="3">
        <f t="shared" si="165"/>
        <v>2014</v>
      </c>
      <c r="F1336" s="3">
        <f t="shared" si="166"/>
        <v>9</v>
      </c>
      <c r="G1336" s="3">
        <f t="shared" si="167"/>
        <v>28</v>
      </c>
      <c r="H1336" s="2">
        <v>16447800000</v>
      </c>
      <c r="I1336" s="2">
        <v>6858800000</v>
      </c>
      <c r="J1336" s="2">
        <v>6086800000</v>
      </c>
      <c r="K1336">
        <v>0</v>
      </c>
      <c r="L1336" s="2">
        <v>709600000</v>
      </c>
      <c r="M1336" t="s">
        <v>9</v>
      </c>
      <c r="N1336" t="s">
        <v>145</v>
      </c>
      <c r="O1336" s="6">
        <f t="shared" si="160"/>
        <v>6796400000</v>
      </c>
      <c r="P1336" s="6">
        <f t="shared" si="161"/>
        <v>9589000000</v>
      </c>
      <c r="Q1336" s="6">
        <f t="shared" si="162"/>
        <v>2792600000</v>
      </c>
      <c r="R1336" s="9">
        <f t="shared" si="163"/>
        <v>0.58299590218752662</v>
      </c>
      <c r="S1336" s="9">
        <f t="shared" si="164"/>
        <v>0.1697856248252046</v>
      </c>
    </row>
    <row r="1337" spans="1:19" ht="17" hidden="1" x14ac:dyDescent="0.3">
      <c r="A1337">
        <v>1384</v>
      </c>
      <c r="B1337" t="s">
        <v>460</v>
      </c>
      <c r="C1337" t="s">
        <v>6</v>
      </c>
      <c r="D1337" s="1">
        <v>42274</v>
      </c>
      <c r="E1337" s="3">
        <f t="shared" si="165"/>
        <v>2015</v>
      </c>
      <c r="F1337" s="3">
        <f t="shared" si="166"/>
        <v>9</v>
      </c>
      <c r="G1337" s="3">
        <f t="shared" si="167"/>
        <v>27</v>
      </c>
      <c r="H1337" s="2">
        <v>19162700000</v>
      </c>
      <c r="I1337" s="2">
        <v>7787500000</v>
      </c>
      <c r="J1337" s="2">
        <v>7130200000</v>
      </c>
      <c r="K1337">
        <v>0</v>
      </c>
      <c r="L1337" s="2">
        <v>893900000</v>
      </c>
      <c r="M1337" t="s">
        <v>9</v>
      </c>
      <c r="N1337" t="s">
        <v>145</v>
      </c>
      <c r="O1337" s="6">
        <f t="shared" si="160"/>
        <v>8024100000</v>
      </c>
      <c r="P1337" s="6">
        <f t="shared" si="161"/>
        <v>11375200000</v>
      </c>
      <c r="Q1337" s="6">
        <f t="shared" si="162"/>
        <v>3351100000</v>
      </c>
      <c r="R1337" s="9">
        <f t="shared" si="163"/>
        <v>0.59361154743329492</v>
      </c>
      <c r="S1337" s="9">
        <f t="shared" si="164"/>
        <v>0.17487619176838337</v>
      </c>
    </row>
    <row r="1338" spans="1:19" ht="17" hidden="1" x14ac:dyDescent="0.3">
      <c r="A1338">
        <v>1385</v>
      </c>
      <c r="B1338" t="s">
        <v>460</v>
      </c>
      <c r="C1338" t="s">
        <v>7</v>
      </c>
      <c r="D1338" s="1">
        <v>42645</v>
      </c>
      <c r="E1338" s="3">
        <f t="shared" si="165"/>
        <v>2016</v>
      </c>
      <c r="F1338" s="3">
        <f t="shared" si="166"/>
        <v>10</v>
      </c>
      <c r="G1338" s="3">
        <f t="shared" si="167"/>
        <v>2</v>
      </c>
      <c r="H1338" s="2">
        <v>21315900000</v>
      </c>
      <c r="I1338" s="2">
        <v>8511100000</v>
      </c>
      <c r="J1338" s="2">
        <v>7970300000</v>
      </c>
      <c r="K1338">
        <v>0</v>
      </c>
      <c r="L1338" s="2">
        <v>980800000</v>
      </c>
      <c r="M1338" t="s">
        <v>9</v>
      </c>
      <c r="N1338" t="s">
        <v>145</v>
      </c>
      <c r="O1338" s="6">
        <f t="shared" si="160"/>
        <v>8951100000</v>
      </c>
      <c r="P1338" s="6">
        <f t="shared" si="161"/>
        <v>12804800000</v>
      </c>
      <c r="Q1338" s="6">
        <f t="shared" si="162"/>
        <v>3853700000</v>
      </c>
      <c r="R1338" s="9">
        <f t="shared" si="163"/>
        <v>0.60071589752250665</v>
      </c>
      <c r="S1338" s="9">
        <f t="shared" si="164"/>
        <v>0.18078992676828096</v>
      </c>
    </row>
    <row r="1339" spans="1:19" ht="17" hidden="1" x14ac:dyDescent="0.3">
      <c r="A1339">
        <v>1386</v>
      </c>
      <c r="B1339" t="s">
        <v>461</v>
      </c>
      <c r="C1339" t="s">
        <v>2</v>
      </c>
      <c r="D1339" s="1">
        <v>41274</v>
      </c>
      <c r="E1339" s="3">
        <f t="shared" si="165"/>
        <v>2012</v>
      </c>
      <c r="F1339" s="3">
        <f t="shared" si="166"/>
        <v>12</v>
      </c>
      <c r="G1339" s="3">
        <f t="shared" si="167"/>
        <v>31</v>
      </c>
      <c r="H1339" s="2">
        <v>4176000000</v>
      </c>
      <c r="I1339" s="2">
        <v>2754000000</v>
      </c>
      <c r="J1339" s="2">
        <v>207000000</v>
      </c>
      <c r="K1339">
        <v>0</v>
      </c>
      <c r="L1339" s="2">
        <v>356000000</v>
      </c>
      <c r="M1339" t="s">
        <v>32</v>
      </c>
      <c r="N1339" t="s">
        <v>33</v>
      </c>
      <c r="O1339" s="6">
        <f t="shared" si="160"/>
        <v>563000000</v>
      </c>
      <c r="P1339" s="6">
        <f t="shared" si="161"/>
        <v>1422000000</v>
      </c>
      <c r="Q1339" s="6">
        <f t="shared" si="162"/>
        <v>859000000</v>
      </c>
      <c r="R1339" s="9">
        <f t="shared" si="163"/>
        <v>0.34051724137931039</v>
      </c>
      <c r="S1339" s="9">
        <f t="shared" si="164"/>
        <v>0.20569923371647508</v>
      </c>
    </row>
    <row r="1340" spans="1:19" ht="17" hidden="1" x14ac:dyDescent="0.3">
      <c r="A1340">
        <v>1387</v>
      </c>
      <c r="B1340" t="s">
        <v>461</v>
      </c>
      <c r="C1340" t="s">
        <v>5</v>
      </c>
      <c r="D1340" s="1">
        <v>41639</v>
      </c>
      <c r="E1340" s="3">
        <f t="shared" si="165"/>
        <v>2013</v>
      </c>
      <c r="F1340" s="3">
        <f t="shared" si="166"/>
        <v>12</v>
      </c>
      <c r="G1340" s="3">
        <f t="shared" si="167"/>
        <v>31</v>
      </c>
      <c r="H1340" s="2">
        <v>4495000000</v>
      </c>
      <c r="I1340" s="2">
        <v>2987000000</v>
      </c>
      <c r="J1340" s="2">
        <v>220000000</v>
      </c>
      <c r="K1340">
        <v>0</v>
      </c>
      <c r="L1340" s="2">
        <v>378000000</v>
      </c>
      <c r="M1340" t="s">
        <v>32</v>
      </c>
      <c r="N1340" t="s">
        <v>33</v>
      </c>
      <c r="O1340" s="6">
        <f t="shared" si="160"/>
        <v>598000000</v>
      </c>
      <c r="P1340" s="6">
        <f t="shared" si="161"/>
        <v>1508000000</v>
      </c>
      <c r="Q1340" s="6">
        <f t="shared" si="162"/>
        <v>910000000</v>
      </c>
      <c r="R1340" s="9">
        <f t="shared" si="163"/>
        <v>0.3354838709677419</v>
      </c>
      <c r="S1340" s="9">
        <f t="shared" si="164"/>
        <v>0.20244716351501668</v>
      </c>
    </row>
    <row r="1341" spans="1:19" ht="17" hidden="1" x14ac:dyDescent="0.3">
      <c r="A1341">
        <v>1388</v>
      </c>
      <c r="B1341" t="s">
        <v>461</v>
      </c>
      <c r="C1341" t="s">
        <v>6</v>
      </c>
      <c r="D1341" s="1">
        <v>42004</v>
      </c>
      <c r="E1341" s="3">
        <f t="shared" si="165"/>
        <v>2014</v>
      </c>
      <c r="F1341" s="3">
        <f t="shared" si="166"/>
        <v>12</v>
      </c>
      <c r="G1341" s="3">
        <f t="shared" si="167"/>
        <v>31</v>
      </c>
      <c r="H1341" s="2">
        <v>4951000000</v>
      </c>
      <c r="I1341" s="2">
        <v>3331000000</v>
      </c>
      <c r="J1341" s="2">
        <v>229000000</v>
      </c>
      <c r="K1341">
        <v>0</v>
      </c>
      <c r="L1341" s="2">
        <v>384000000</v>
      </c>
      <c r="M1341" t="s">
        <v>32</v>
      </c>
      <c r="N1341" t="s">
        <v>33</v>
      </c>
      <c r="O1341" s="6">
        <f t="shared" si="160"/>
        <v>613000000</v>
      </c>
      <c r="P1341" s="6">
        <f t="shared" si="161"/>
        <v>1620000000</v>
      </c>
      <c r="Q1341" s="6">
        <f t="shared" si="162"/>
        <v>1007000000</v>
      </c>
      <c r="R1341" s="9">
        <f t="shared" si="163"/>
        <v>0.32720662492425767</v>
      </c>
      <c r="S1341" s="9">
        <f t="shared" si="164"/>
        <v>0.20339325388810342</v>
      </c>
    </row>
    <row r="1342" spans="1:19" ht="17" hidden="1" x14ac:dyDescent="0.3">
      <c r="A1342">
        <v>1389</v>
      </c>
      <c r="B1342" t="s">
        <v>461</v>
      </c>
      <c r="C1342" t="s">
        <v>7</v>
      </c>
      <c r="D1342" s="1">
        <v>42369</v>
      </c>
      <c r="E1342" s="3">
        <f t="shared" si="165"/>
        <v>2015</v>
      </c>
      <c r="F1342" s="3">
        <f t="shared" si="166"/>
        <v>12</v>
      </c>
      <c r="G1342" s="3">
        <f t="shared" si="167"/>
        <v>31</v>
      </c>
      <c r="H1342" s="2">
        <v>4380000000</v>
      </c>
      <c r="I1342" s="2">
        <v>2714000000</v>
      </c>
      <c r="J1342" s="2">
        <v>234000000</v>
      </c>
      <c r="K1342">
        <v>0</v>
      </c>
      <c r="L1342" s="2">
        <v>358000000</v>
      </c>
      <c r="M1342" t="s">
        <v>32</v>
      </c>
      <c r="N1342" t="s">
        <v>33</v>
      </c>
      <c r="O1342" s="6">
        <f t="shared" si="160"/>
        <v>592000000</v>
      </c>
      <c r="P1342" s="6">
        <f t="shared" si="161"/>
        <v>1666000000</v>
      </c>
      <c r="Q1342" s="6">
        <f t="shared" si="162"/>
        <v>1074000000</v>
      </c>
      <c r="R1342" s="9">
        <f t="shared" si="163"/>
        <v>0.38036529680365294</v>
      </c>
      <c r="S1342" s="9">
        <f t="shared" si="164"/>
        <v>0.24520547945205479</v>
      </c>
    </row>
    <row r="1343" spans="1:19" ht="17" hidden="1" x14ac:dyDescent="0.3">
      <c r="A1343">
        <v>1394</v>
      </c>
      <c r="B1343" t="s">
        <v>462</v>
      </c>
      <c r="C1343" t="s">
        <v>2</v>
      </c>
      <c r="D1343" s="1">
        <v>41274</v>
      </c>
      <c r="E1343" s="3">
        <f t="shared" si="165"/>
        <v>2012</v>
      </c>
      <c r="F1343" s="3">
        <f t="shared" si="166"/>
        <v>12</v>
      </c>
      <c r="G1343" s="3">
        <f t="shared" si="167"/>
        <v>31</v>
      </c>
      <c r="H1343" s="2">
        <v>5075000000</v>
      </c>
      <c r="I1343" s="2">
        <v>2417000000</v>
      </c>
      <c r="J1343" s="2">
        <v>337000000</v>
      </c>
      <c r="K1343">
        <v>0</v>
      </c>
      <c r="L1343" s="2">
        <v>746000000</v>
      </c>
      <c r="M1343" t="s">
        <v>73</v>
      </c>
      <c r="N1343" t="s">
        <v>331</v>
      </c>
      <c r="O1343" s="6">
        <f t="shared" si="160"/>
        <v>1083000000</v>
      </c>
      <c r="P1343" s="6">
        <f t="shared" si="161"/>
        <v>2658000000</v>
      </c>
      <c r="Q1343" s="6">
        <f t="shared" si="162"/>
        <v>1575000000</v>
      </c>
      <c r="R1343" s="9">
        <f t="shared" si="163"/>
        <v>0.52374384236453198</v>
      </c>
      <c r="S1343" s="9">
        <f t="shared" si="164"/>
        <v>0.31034482758620691</v>
      </c>
    </row>
    <row r="1344" spans="1:19" ht="17" hidden="1" x14ac:dyDescent="0.3">
      <c r="A1344">
        <v>1395</v>
      </c>
      <c r="B1344" t="s">
        <v>462</v>
      </c>
      <c r="C1344" t="s">
        <v>5</v>
      </c>
      <c r="D1344" s="1">
        <v>41639</v>
      </c>
      <c r="E1344" s="3">
        <f t="shared" si="165"/>
        <v>2013</v>
      </c>
      <c r="F1344" s="3">
        <f t="shared" si="166"/>
        <v>12</v>
      </c>
      <c r="G1344" s="3">
        <f t="shared" si="167"/>
        <v>31</v>
      </c>
      <c r="H1344" s="2">
        <v>5518000000</v>
      </c>
      <c r="I1344" s="2">
        <v>2707000000</v>
      </c>
      <c r="J1344" s="2">
        <v>373000000</v>
      </c>
      <c r="K1344">
        <v>0</v>
      </c>
      <c r="L1344" s="2">
        <v>772000000</v>
      </c>
      <c r="M1344" t="s">
        <v>73</v>
      </c>
      <c r="N1344" t="s">
        <v>331</v>
      </c>
      <c r="O1344" s="6">
        <f t="shared" si="160"/>
        <v>1145000000</v>
      </c>
      <c r="P1344" s="6">
        <f t="shared" si="161"/>
        <v>2811000000</v>
      </c>
      <c r="Q1344" s="6">
        <f t="shared" si="162"/>
        <v>1666000000</v>
      </c>
      <c r="R1344" s="9">
        <f t="shared" si="163"/>
        <v>0.50942370424066685</v>
      </c>
      <c r="S1344" s="9">
        <f t="shared" si="164"/>
        <v>0.30192098586444366</v>
      </c>
    </row>
    <row r="1345" spans="1:19" ht="17" hidden="1" x14ac:dyDescent="0.3">
      <c r="A1345">
        <v>1396</v>
      </c>
      <c r="B1345" t="s">
        <v>462</v>
      </c>
      <c r="C1345" t="s">
        <v>6</v>
      </c>
      <c r="D1345" s="1">
        <v>42004</v>
      </c>
      <c r="E1345" s="3">
        <f t="shared" si="165"/>
        <v>2014</v>
      </c>
      <c r="F1345" s="3">
        <f t="shared" si="166"/>
        <v>12</v>
      </c>
      <c r="G1345" s="3">
        <f t="shared" si="167"/>
        <v>31</v>
      </c>
      <c r="H1345" s="2">
        <v>5903000000</v>
      </c>
      <c r="I1345" s="2">
        <v>2790000000</v>
      </c>
      <c r="J1345" s="2">
        <v>393000000</v>
      </c>
      <c r="K1345">
        <v>0</v>
      </c>
      <c r="L1345" s="2">
        <v>796000000</v>
      </c>
      <c r="M1345" t="s">
        <v>73</v>
      </c>
      <c r="N1345" t="s">
        <v>331</v>
      </c>
      <c r="O1345" s="6">
        <f t="shared" si="160"/>
        <v>1189000000</v>
      </c>
      <c r="P1345" s="6">
        <f t="shared" si="161"/>
        <v>3113000000</v>
      </c>
      <c r="Q1345" s="6">
        <f t="shared" si="162"/>
        <v>1924000000</v>
      </c>
      <c r="R1345" s="9">
        <f t="shared" si="163"/>
        <v>0.52735897001524656</v>
      </c>
      <c r="S1345" s="9">
        <f t="shared" si="164"/>
        <v>0.32593596476367948</v>
      </c>
    </row>
    <row r="1346" spans="1:19" ht="17" hidden="1" x14ac:dyDescent="0.3">
      <c r="A1346">
        <v>1397</v>
      </c>
      <c r="B1346" t="s">
        <v>462</v>
      </c>
      <c r="C1346" t="s">
        <v>7</v>
      </c>
      <c r="D1346" s="1">
        <v>42369</v>
      </c>
      <c r="E1346" s="3">
        <f t="shared" si="165"/>
        <v>2015</v>
      </c>
      <c r="F1346" s="3">
        <f t="shared" si="166"/>
        <v>12</v>
      </c>
      <c r="G1346" s="3">
        <f t="shared" si="167"/>
        <v>31</v>
      </c>
      <c r="H1346" s="2">
        <v>5234000000</v>
      </c>
      <c r="I1346" s="2">
        <v>2335000000</v>
      </c>
      <c r="J1346" s="2">
        <v>353000000</v>
      </c>
      <c r="K1346">
        <v>0</v>
      </c>
      <c r="L1346" s="2">
        <v>764000000</v>
      </c>
      <c r="M1346" t="s">
        <v>73</v>
      </c>
      <c r="N1346" t="s">
        <v>331</v>
      </c>
      <c r="O1346" s="6">
        <f t="shared" si="160"/>
        <v>1117000000</v>
      </c>
      <c r="P1346" s="6">
        <f t="shared" si="161"/>
        <v>2899000000</v>
      </c>
      <c r="Q1346" s="6">
        <f t="shared" si="162"/>
        <v>1782000000</v>
      </c>
      <c r="R1346" s="9">
        <f t="shared" si="163"/>
        <v>0.55387848681696594</v>
      </c>
      <c r="S1346" s="9">
        <f t="shared" si="164"/>
        <v>0.34046618265189149</v>
      </c>
    </row>
    <row r="1347" spans="1:19" ht="17" hidden="1" x14ac:dyDescent="0.3">
      <c r="A1347">
        <v>1398</v>
      </c>
      <c r="B1347" t="s">
        <v>463</v>
      </c>
      <c r="C1347" t="s">
        <v>2</v>
      </c>
      <c r="D1347" s="1">
        <v>41639</v>
      </c>
      <c r="E1347" s="3">
        <f t="shared" si="165"/>
        <v>2013</v>
      </c>
      <c r="F1347" s="3">
        <f t="shared" si="166"/>
        <v>12</v>
      </c>
      <c r="G1347" s="3">
        <f t="shared" si="167"/>
        <v>31</v>
      </c>
      <c r="H1347" s="2">
        <v>7690800000</v>
      </c>
      <c r="I1347" s="2">
        <v>5100900000</v>
      </c>
      <c r="J1347" s="2">
        <v>1788300000</v>
      </c>
      <c r="K1347">
        <v>0</v>
      </c>
      <c r="L1347" s="2">
        <v>123200000</v>
      </c>
      <c r="M1347" t="s">
        <v>49</v>
      </c>
      <c r="N1347" t="s">
        <v>86</v>
      </c>
      <c r="O1347" s="6">
        <f t="shared" si="160"/>
        <v>1911500000</v>
      </c>
      <c r="P1347" s="6">
        <f t="shared" si="161"/>
        <v>2589900000</v>
      </c>
      <c r="Q1347" s="6">
        <f t="shared" si="162"/>
        <v>678400000</v>
      </c>
      <c r="R1347" s="9">
        <f t="shared" si="163"/>
        <v>0.33675300358870341</v>
      </c>
      <c r="S1347" s="9">
        <f t="shared" si="164"/>
        <v>8.8209289020648049E-2</v>
      </c>
    </row>
    <row r="1348" spans="1:19" ht="17" hidden="1" x14ac:dyDescent="0.3">
      <c r="A1348">
        <v>1399</v>
      </c>
      <c r="B1348" t="s">
        <v>463</v>
      </c>
      <c r="C1348" t="s">
        <v>5</v>
      </c>
      <c r="D1348" s="1">
        <v>42004</v>
      </c>
      <c r="E1348" s="3">
        <f t="shared" si="165"/>
        <v>2014</v>
      </c>
      <c r="F1348" s="3">
        <f t="shared" si="166"/>
        <v>12</v>
      </c>
      <c r="G1348" s="3">
        <f t="shared" si="167"/>
        <v>31</v>
      </c>
      <c r="H1348" s="2">
        <v>7750500000</v>
      </c>
      <c r="I1348" s="2">
        <v>5062900000</v>
      </c>
      <c r="J1348" s="2">
        <v>1849400000</v>
      </c>
      <c r="K1348">
        <v>0</v>
      </c>
      <c r="L1348" s="2">
        <v>118900000</v>
      </c>
      <c r="M1348" t="s">
        <v>49</v>
      </c>
      <c r="N1348" t="s">
        <v>86</v>
      </c>
      <c r="O1348" s="6">
        <f t="shared" ref="O1348:O1411" si="168">SUM(J1348:L1348)</f>
        <v>1968300000</v>
      </c>
      <c r="P1348" s="6">
        <f t="shared" ref="P1348:P1411" si="169">H1348-I1348</f>
        <v>2687600000</v>
      </c>
      <c r="Q1348" s="6">
        <f t="shared" ref="Q1348:Q1411" si="170">P1348-SUM(J1348:L1348)</f>
        <v>719300000</v>
      </c>
      <c r="R1348" s="9">
        <f t="shared" ref="R1348:R1411" si="171">1-(I1348/H1348)</f>
        <v>0.34676472485646093</v>
      </c>
      <c r="S1348" s="9">
        <f t="shared" ref="S1348:S1411" si="172">Q1348/H1348</f>
        <v>9.2806915682859176E-2</v>
      </c>
    </row>
    <row r="1349" spans="1:19" ht="17" hidden="1" x14ac:dyDescent="0.3">
      <c r="A1349">
        <v>1400</v>
      </c>
      <c r="B1349" t="s">
        <v>463</v>
      </c>
      <c r="C1349" t="s">
        <v>6</v>
      </c>
      <c r="D1349" s="1">
        <v>42369</v>
      </c>
      <c r="E1349" s="3">
        <f t="shared" ref="E1349:E1412" si="173">YEAR(D1349)</f>
        <v>2015</v>
      </c>
      <c r="F1349" s="3">
        <f t="shared" ref="F1349:F1412" si="174">MONTH(D1349)</f>
        <v>12</v>
      </c>
      <c r="G1349" s="3">
        <f t="shared" ref="G1349:G1412" si="175">DAY(D1349)</f>
        <v>31</v>
      </c>
      <c r="H1349" s="2">
        <v>7031500000</v>
      </c>
      <c r="I1349" s="2">
        <v>4444900000</v>
      </c>
      <c r="J1349" s="2">
        <v>1656200000</v>
      </c>
      <c r="K1349">
        <v>0</v>
      </c>
      <c r="L1349" s="2">
        <v>88700000</v>
      </c>
      <c r="M1349" t="s">
        <v>49</v>
      </c>
      <c r="N1349" t="s">
        <v>86</v>
      </c>
      <c r="O1349" s="6">
        <f t="shared" si="168"/>
        <v>1744900000</v>
      </c>
      <c r="P1349" s="6">
        <f t="shared" si="169"/>
        <v>2586600000</v>
      </c>
      <c r="Q1349" s="6">
        <f t="shared" si="170"/>
        <v>841700000</v>
      </c>
      <c r="R1349" s="9">
        <f t="shared" si="171"/>
        <v>0.36785892057171299</v>
      </c>
      <c r="S1349" s="9">
        <f t="shared" si="172"/>
        <v>0.11970418829552727</v>
      </c>
    </row>
    <row r="1350" spans="1:19" ht="17" hidden="1" x14ac:dyDescent="0.3">
      <c r="A1350">
        <v>1401</v>
      </c>
      <c r="B1350" t="s">
        <v>463</v>
      </c>
      <c r="C1350" t="s">
        <v>7</v>
      </c>
      <c r="D1350" s="1">
        <v>42735</v>
      </c>
      <c r="E1350" s="3">
        <f t="shared" si="173"/>
        <v>2016</v>
      </c>
      <c r="F1350" s="3">
        <f t="shared" si="174"/>
        <v>12</v>
      </c>
      <c r="G1350" s="3">
        <f t="shared" si="175"/>
        <v>31</v>
      </c>
      <c r="H1350" s="2">
        <v>6778300000</v>
      </c>
      <c r="I1350" s="2">
        <v>4246700000</v>
      </c>
      <c r="J1350" s="2">
        <v>1604400000</v>
      </c>
      <c r="K1350">
        <v>0</v>
      </c>
      <c r="L1350" s="2">
        <v>94900000</v>
      </c>
      <c r="M1350" t="s">
        <v>49</v>
      </c>
      <c r="N1350" t="s">
        <v>86</v>
      </c>
      <c r="O1350" s="6">
        <f t="shared" si="168"/>
        <v>1699300000</v>
      </c>
      <c r="P1350" s="6">
        <f t="shared" si="169"/>
        <v>2531600000</v>
      </c>
      <c r="Q1350" s="6">
        <f t="shared" si="170"/>
        <v>832300000</v>
      </c>
      <c r="R1350" s="9">
        <f t="shared" si="171"/>
        <v>0.37348597730994493</v>
      </c>
      <c r="S1350" s="9">
        <f t="shared" si="172"/>
        <v>0.12278889987164923</v>
      </c>
    </row>
    <row r="1351" spans="1:19" ht="17" hidden="1" x14ac:dyDescent="0.3">
      <c r="A1351">
        <v>1402</v>
      </c>
      <c r="B1351" t="s">
        <v>464</v>
      </c>
      <c r="C1351" t="s">
        <v>2</v>
      </c>
      <c r="D1351" s="1">
        <v>41274</v>
      </c>
      <c r="E1351" s="3">
        <f t="shared" si="173"/>
        <v>2012</v>
      </c>
      <c r="F1351" s="3">
        <f t="shared" si="174"/>
        <v>12</v>
      </c>
      <c r="G1351" s="3">
        <f t="shared" si="175"/>
        <v>31</v>
      </c>
      <c r="H1351" s="2">
        <v>9534462000</v>
      </c>
      <c r="I1351" s="2">
        <v>5328236000</v>
      </c>
      <c r="J1351" s="2">
        <v>3264896000</v>
      </c>
      <c r="K1351">
        <v>0</v>
      </c>
      <c r="L1351">
        <v>0</v>
      </c>
      <c r="M1351" t="s">
        <v>49</v>
      </c>
      <c r="N1351" t="s">
        <v>50</v>
      </c>
      <c r="O1351" s="6">
        <f t="shared" si="168"/>
        <v>3264896000</v>
      </c>
      <c r="P1351" s="6">
        <f t="shared" si="169"/>
        <v>4206226000</v>
      </c>
      <c r="Q1351" s="6">
        <f t="shared" si="170"/>
        <v>941330000</v>
      </c>
      <c r="R1351" s="9">
        <f t="shared" si="171"/>
        <v>0.44116028780648553</v>
      </c>
      <c r="S1351" s="9">
        <f t="shared" si="172"/>
        <v>9.8729220379713087E-2</v>
      </c>
    </row>
    <row r="1352" spans="1:19" ht="17" hidden="1" x14ac:dyDescent="0.3">
      <c r="A1352">
        <v>1403</v>
      </c>
      <c r="B1352" t="s">
        <v>464</v>
      </c>
      <c r="C1352" t="s">
        <v>5</v>
      </c>
      <c r="D1352" s="1">
        <v>41639</v>
      </c>
      <c r="E1352" s="3">
        <f t="shared" si="173"/>
        <v>2013</v>
      </c>
      <c r="F1352" s="3">
        <f t="shared" si="174"/>
        <v>12</v>
      </c>
      <c r="G1352" s="3">
        <f t="shared" si="175"/>
        <v>31</v>
      </c>
      <c r="H1352" s="2">
        <v>10185532000</v>
      </c>
      <c r="I1352" s="2">
        <v>5568966000</v>
      </c>
      <c r="J1352" s="2">
        <v>3470200000</v>
      </c>
      <c r="K1352">
        <v>0</v>
      </c>
      <c r="L1352">
        <v>0</v>
      </c>
      <c r="M1352" t="s">
        <v>49</v>
      </c>
      <c r="N1352" t="s">
        <v>50</v>
      </c>
      <c r="O1352" s="6">
        <f t="shared" si="168"/>
        <v>3470200000</v>
      </c>
      <c r="P1352" s="6">
        <f t="shared" si="169"/>
        <v>4616566000</v>
      </c>
      <c r="Q1352" s="6">
        <f t="shared" si="170"/>
        <v>1146366000</v>
      </c>
      <c r="R1352" s="9">
        <f t="shared" si="171"/>
        <v>0.45324741015000491</v>
      </c>
      <c r="S1352" s="9">
        <f t="shared" si="172"/>
        <v>0.11254846580424076</v>
      </c>
    </row>
    <row r="1353" spans="1:19" ht="17" hidden="1" x14ac:dyDescent="0.3">
      <c r="A1353">
        <v>1404</v>
      </c>
      <c r="B1353" t="s">
        <v>464</v>
      </c>
      <c r="C1353" t="s">
        <v>6</v>
      </c>
      <c r="D1353" s="1">
        <v>42004</v>
      </c>
      <c r="E1353" s="3">
        <f t="shared" si="173"/>
        <v>2014</v>
      </c>
      <c r="F1353" s="3">
        <f t="shared" si="174"/>
        <v>12</v>
      </c>
      <c r="G1353" s="3">
        <f t="shared" si="175"/>
        <v>31</v>
      </c>
      <c r="H1353" s="2">
        <v>11129533000</v>
      </c>
      <c r="I1353" s="2">
        <v>5965049000</v>
      </c>
      <c r="J1353" s="2">
        <v>3860448000</v>
      </c>
      <c r="K1353">
        <v>0</v>
      </c>
      <c r="L1353">
        <v>0</v>
      </c>
      <c r="M1353" t="s">
        <v>49</v>
      </c>
      <c r="N1353" t="s">
        <v>50</v>
      </c>
      <c r="O1353" s="6">
        <f t="shared" si="168"/>
        <v>3860448000</v>
      </c>
      <c r="P1353" s="6">
        <f t="shared" si="169"/>
        <v>5164484000</v>
      </c>
      <c r="Q1353" s="6">
        <f t="shared" si="170"/>
        <v>1304036000</v>
      </c>
      <c r="R1353" s="9">
        <f t="shared" si="171"/>
        <v>0.46403420520879002</v>
      </c>
      <c r="S1353" s="9">
        <f t="shared" si="172"/>
        <v>0.11716897735062198</v>
      </c>
    </row>
    <row r="1354" spans="1:19" ht="17" hidden="1" x14ac:dyDescent="0.3">
      <c r="A1354">
        <v>1405</v>
      </c>
      <c r="B1354" t="s">
        <v>464</v>
      </c>
      <c r="C1354" t="s">
        <v>7</v>
      </c>
      <c r="D1354" s="1">
        <v>42369</v>
      </c>
      <c r="E1354" s="3">
        <f t="shared" si="173"/>
        <v>2015</v>
      </c>
      <c r="F1354" s="3">
        <f t="shared" si="174"/>
        <v>12</v>
      </c>
      <c r="G1354" s="3">
        <f t="shared" si="175"/>
        <v>31</v>
      </c>
      <c r="H1354" s="2">
        <v>11339304000</v>
      </c>
      <c r="I1354" s="2">
        <v>5780078000</v>
      </c>
      <c r="J1354" s="2">
        <v>3943786000</v>
      </c>
      <c r="K1354">
        <v>0</v>
      </c>
      <c r="L1354">
        <v>0</v>
      </c>
      <c r="M1354" t="s">
        <v>49</v>
      </c>
      <c r="N1354" t="s">
        <v>50</v>
      </c>
      <c r="O1354" s="6">
        <f t="shared" si="168"/>
        <v>3943786000</v>
      </c>
      <c r="P1354" s="6">
        <f t="shared" si="169"/>
        <v>5559226000</v>
      </c>
      <c r="Q1354" s="6">
        <f t="shared" si="170"/>
        <v>1615440000</v>
      </c>
      <c r="R1354" s="9">
        <f t="shared" si="171"/>
        <v>0.49026165979852021</v>
      </c>
      <c r="S1354" s="9">
        <f t="shared" si="172"/>
        <v>0.14246377026314844</v>
      </c>
    </row>
    <row r="1355" spans="1:19" ht="17" hidden="1" x14ac:dyDescent="0.3">
      <c r="A1355">
        <v>1406</v>
      </c>
      <c r="B1355" t="s">
        <v>465</v>
      </c>
      <c r="C1355" t="s">
        <v>2</v>
      </c>
      <c r="D1355" s="1">
        <v>41307</v>
      </c>
      <c r="E1355" s="3">
        <f t="shared" si="173"/>
        <v>2013</v>
      </c>
      <c r="F1355" s="3">
        <f t="shared" si="174"/>
        <v>2</v>
      </c>
      <c r="G1355" s="3">
        <f t="shared" si="175"/>
        <v>2</v>
      </c>
      <c r="H1355" s="2">
        <v>3983400000</v>
      </c>
      <c r="I1355" s="2">
        <v>2446000000</v>
      </c>
      <c r="J1355" s="2">
        <v>976900000</v>
      </c>
      <c r="K1355">
        <v>0</v>
      </c>
      <c r="L1355">
        <v>0</v>
      </c>
      <c r="M1355" t="s">
        <v>9</v>
      </c>
      <c r="N1355" t="s">
        <v>69</v>
      </c>
      <c r="O1355" s="6">
        <f t="shared" si="168"/>
        <v>976900000</v>
      </c>
      <c r="P1355" s="6">
        <f t="shared" si="169"/>
        <v>1537400000</v>
      </c>
      <c r="Q1355" s="6">
        <f t="shared" si="170"/>
        <v>560500000</v>
      </c>
      <c r="R1355" s="9">
        <f t="shared" si="171"/>
        <v>0.38595169955314557</v>
      </c>
      <c r="S1355" s="9">
        <f t="shared" si="172"/>
        <v>0.14070894210975549</v>
      </c>
    </row>
    <row r="1356" spans="1:19" ht="17" hidden="1" x14ac:dyDescent="0.3">
      <c r="A1356">
        <v>1407</v>
      </c>
      <c r="B1356" t="s">
        <v>465</v>
      </c>
      <c r="C1356" t="s">
        <v>5</v>
      </c>
      <c r="D1356" s="1">
        <v>41671</v>
      </c>
      <c r="E1356" s="3">
        <f t="shared" si="173"/>
        <v>2014</v>
      </c>
      <c r="F1356" s="3">
        <f t="shared" si="174"/>
        <v>2</v>
      </c>
      <c r="G1356" s="3">
        <f t="shared" si="175"/>
        <v>1</v>
      </c>
      <c r="H1356" s="2">
        <v>4209200000</v>
      </c>
      <c r="I1356" s="2">
        <v>2628700000</v>
      </c>
      <c r="J1356" s="2">
        <v>1010000000</v>
      </c>
      <c r="K1356">
        <v>0</v>
      </c>
      <c r="L1356">
        <v>0</v>
      </c>
      <c r="M1356" t="s">
        <v>9</v>
      </c>
      <c r="N1356" t="s">
        <v>69</v>
      </c>
      <c r="O1356" s="6">
        <f t="shared" si="168"/>
        <v>1010000000</v>
      </c>
      <c r="P1356" s="6">
        <f t="shared" si="169"/>
        <v>1580500000</v>
      </c>
      <c r="Q1356" s="6">
        <f t="shared" si="170"/>
        <v>570500000</v>
      </c>
      <c r="R1356" s="9">
        <f t="shared" si="171"/>
        <v>0.37548702841395043</v>
      </c>
      <c r="S1356" s="9">
        <f t="shared" si="172"/>
        <v>0.13553644397985365</v>
      </c>
    </row>
    <row r="1357" spans="1:19" ht="17" hidden="1" x14ac:dyDescent="0.3">
      <c r="A1357">
        <v>1408</v>
      </c>
      <c r="B1357" t="s">
        <v>465</v>
      </c>
      <c r="C1357" t="s">
        <v>6</v>
      </c>
      <c r="D1357" s="1">
        <v>42037</v>
      </c>
      <c r="E1357" s="3">
        <f t="shared" si="173"/>
        <v>2015</v>
      </c>
      <c r="F1357" s="3">
        <f t="shared" si="174"/>
        <v>2</v>
      </c>
      <c r="G1357" s="3">
        <f t="shared" si="175"/>
        <v>2</v>
      </c>
      <c r="H1357" s="2">
        <v>5736300000</v>
      </c>
      <c r="I1357" s="2">
        <v>3662100000</v>
      </c>
      <c r="J1357" s="2">
        <v>1497600000</v>
      </c>
      <c r="K1357">
        <v>0</v>
      </c>
      <c r="L1357">
        <v>0</v>
      </c>
      <c r="M1357" t="s">
        <v>9</v>
      </c>
      <c r="N1357" t="s">
        <v>69</v>
      </c>
      <c r="O1357" s="6">
        <f t="shared" si="168"/>
        <v>1497600000</v>
      </c>
      <c r="P1357" s="6">
        <f t="shared" si="169"/>
        <v>2074200000</v>
      </c>
      <c r="Q1357" s="6">
        <f t="shared" si="170"/>
        <v>576600000</v>
      </c>
      <c r="R1357" s="9">
        <f t="shared" si="171"/>
        <v>0.36159196694733542</v>
      </c>
      <c r="S1357" s="9">
        <f t="shared" si="172"/>
        <v>0.10051775534752366</v>
      </c>
    </row>
    <row r="1358" spans="1:19" ht="17" hidden="1" x14ac:dyDescent="0.3">
      <c r="A1358">
        <v>1409</v>
      </c>
      <c r="B1358" t="s">
        <v>465</v>
      </c>
      <c r="C1358" t="s">
        <v>7</v>
      </c>
      <c r="D1358" s="1">
        <v>42399</v>
      </c>
      <c r="E1358" s="3">
        <f t="shared" si="173"/>
        <v>2016</v>
      </c>
      <c r="F1358" s="3">
        <f t="shared" si="174"/>
        <v>1</v>
      </c>
      <c r="G1358" s="3">
        <f t="shared" si="175"/>
        <v>30</v>
      </c>
      <c r="H1358" s="2">
        <v>6550200000</v>
      </c>
      <c r="I1358" s="2">
        <v>4109800000</v>
      </c>
      <c r="J1358" s="2">
        <v>1736700000</v>
      </c>
      <c r="K1358">
        <v>0</v>
      </c>
      <c r="L1358">
        <v>0</v>
      </c>
      <c r="M1358" t="s">
        <v>9</v>
      </c>
      <c r="N1358" t="s">
        <v>69</v>
      </c>
      <c r="O1358" s="6">
        <f t="shared" si="168"/>
        <v>1736700000</v>
      </c>
      <c r="P1358" s="6">
        <f t="shared" si="169"/>
        <v>2440400000</v>
      </c>
      <c r="Q1358" s="6">
        <f t="shared" si="170"/>
        <v>703700000</v>
      </c>
      <c r="R1358" s="9">
        <f t="shared" si="171"/>
        <v>0.37256877652590759</v>
      </c>
      <c r="S1358" s="9">
        <f t="shared" si="172"/>
        <v>0.10743183414246893</v>
      </c>
    </row>
    <row r="1359" spans="1:19" ht="17" hidden="1" x14ac:dyDescent="0.3">
      <c r="A1359">
        <v>1410</v>
      </c>
      <c r="B1359" t="s">
        <v>466</v>
      </c>
      <c r="C1359" t="s">
        <v>2</v>
      </c>
      <c r="D1359" s="1">
        <v>41394</v>
      </c>
      <c r="E1359" s="3">
        <f t="shared" si="173"/>
        <v>2013</v>
      </c>
      <c r="F1359" s="3">
        <f t="shared" si="174"/>
        <v>4</v>
      </c>
      <c r="G1359" s="3">
        <f t="shared" si="175"/>
        <v>30</v>
      </c>
      <c r="H1359" s="2">
        <v>5897700000</v>
      </c>
      <c r="I1359" s="2">
        <v>3870100000</v>
      </c>
      <c r="J1359" s="2">
        <v>1020400000</v>
      </c>
      <c r="K1359">
        <v>0</v>
      </c>
      <c r="L1359" s="2">
        <v>96800000</v>
      </c>
      <c r="M1359" t="s">
        <v>26</v>
      </c>
      <c r="N1359" t="s">
        <v>114</v>
      </c>
      <c r="O1359" s="6">
        <f t="shared" si="168"/>
        <v>1117200000</v>
      </c>
      <c r="P1359" s="6">
        <f t="shared" si="169"/>
        <v>2027600000</v>
      </c>
      <c r="Q1359" s="6">
        <f t="shared" si="170"/>
        <v>910400000</v>
      </c>
      <c r="R1359" s="9">
        <f t="shared" si="171"/>
        <v>0.34379503874391715</v>
      </c>
      <c r="S1359" s="9">
        <f t="shared" si="172"/>
        <v>0.15436526103396239</v>
      </c>
    </row>
    <row r="1360" spans="1:19" ht="17" hidden="1" x14ac:dyDescent="0.3">
      <c r="A1360">
        <v>1411</v>
      </c>
      <c r="B1360" t="s">
        <v>466</v>
      </c>
      <c r="C1360" t="s">
        <v>5</v>
      </c>
      <c r="D1360" s="1">
        <v>41759</v>
      </c>
      <c r="E1360" s="3">
        <f t="shared" si="173"/>
        <v>2014</v>
      </c>
      <c r="F1360" s="3">
        <f t="shared" si="174"/>
        <v>4</v>
      </c>
      <c r="G1360" s="3">
        <f t="shared" si="175"/>
        <v>30</v>
      </c>
      <c r="H1360" s="2">
        <v>5610600000</v>
      </c>
      <c r="I1360" s="2">
        <v>3579600000</v>
      </c>
      <c r="J1360" s="2">
        <v>1013100000</v>
      </c>
      <c r="K1360">
        <v>0</v>
      </c>
      <c r="L1360" s="2">
        <v>98900000</v>
      </c>
      <c r="M1360" t="s">
        <v>26</v>
      </c>
      <c r="N1360" t="s">
        <v>114</v>
      </c>
      <c r="O1360" s="6">
        <f t="shared" si="168"/>
        <v>1112000000</v>
      </c>
      <c r="P1360" s="6">
        <f t="shared" si="169"/>
        <v>2031000000</v>
      </c>
      <c r="Q1360" s="6">
        <f t="shared" si="170"/>
        <v>919000000</v>
      </c>
      <c r="R1360" s="9">
        <f t="shared" si="171"/>
        <v>0.36199336969308094</v>
      </c>
      <c r="S1360" s="9">
        <f t="shared" si="172"/>
        <v>0.16379709834955264</v>
      </c>
    </row>
    <row r="1361" spans="1:19" ht="17" hidden="1" x14ac:dyDescent="0.3">
      <c r="A1361">
        <v>1412</v>
      </c>
      <c r="B1361" t="s">
        <v>466</v>
      </c>
      <c r="C1361" t="s">
        <v>6</v>
      </c>
      <c r="D1361" s="1">
        <v>42124</v>
      </c>
      <c r="E1361" s="3">
        <f t="shared" si="173"/>
        <v>2015</v>
      </c>
      <c r="F1361" s="3">
        <f t="shared" si="174"/>
        <v>4</v>
      </c>
      <c r="G1361" s="3">
        <f t="shared" si="175"/>
        <v>30</v>
      </c>
      <c r="H1361" s="2">
        <v>5692700000</v>
      </c>
      <c r="I1361" s="2">
        <v>3724000000</v>
      </c>
      <c r="J1361" s="2">
        <v>1085800000</v>
      </c>
      <c r="K1361">
        <v>0</v>
      </c>
      <c r="L1361" s="2">
        <v>110900000</v>
      </c>
      <c r="M1361" t="s">
        <v>26</v>
      </c>
      <c r="N1361" t="s">
        <v>114</v>
      </c>
      <c r="O1361" s="6">
        <f t="shared" si="168"/>
        <v>1196700000</v>
      </c>
      <c r="P1361" s="6">
        <f t="shared" si="169"/>
        <v>1968700000</v>
      </c>
      <c r="Q1361" s="6">
        <f t="shared" si="170"/>
        <v>772000000</v>
      </c>
      <c r="R1361" s="9">
        <f t="shared" si="171"/>
        <v>0.34582886855095119</v>
      </c>
      <c r="S1361" s="9">
        <f t="shared" si="172"/>
        <v>0.13561227537021098</v>
      </c>
    </row>
    <row r="1362" spans="1:19" ht="17" hidden="1" x14ac:dyDescent="0.3">
      <c r="A1362">
        <v>1413</v>
      </c>
      <c r="B1362" t="s">
        <v>466</v>
      </c>
      <c r="C1362" t="s">
        <v>7</v>
      </c>
      <c r="D1362" s="1">
        <v>42490</v>
      </c>
      <c r="E1362" s="3">
        <f t="shared" si="173"/>
        <v>2016</v>
      </c>
      <c r="F1362" s="3">
        <f t="shared" si="174"/>
        <v>4</v>
      </c>
      <c r="G1362" s="3">
        <f t="shared" si="175"/>
        <v>30</v>
      </c>
      <c r="H1362" s="2">
        <v>7811200000</v>
      </c>
      <c r="I1362" s="2">
        <v>4843400000</v>
      </c>
      <c r="J1362" s="2">
        <v>1614100000</v>
      </c>
      <c r="K1362">
        <v>0</v>
      </c>
      <c r="L1362" s="2">
        <v>208400000</v>
      </c>
      <c r="M1362" t="s">
        <v>26</v>
      </c>
      <c r="N1362" t="s">
        <v>114</v>
      </c>
      <c r="O1362" s="6">
        <f t="shared" si="168"/>
        <v>1822500000</v>
      </c>
      <c r="P1362" s="6">
        <f t="shared" si="169"/>
        <v>2967800000</v>
      </c>
      <c r="Q1362" s="6">
        <f t="shared" si="170"/>
        <v>1145300000</v>
      </c>
      <c r="R1362" s="9">
        <f t="shared" si="171"/>
        <v>0.37994162228594841</v>
      </c>
      <c r="S1362" s="9">
        <f t="shared" si="172"/>
        <v>0.14662279803359279</v>
      </c>
    </row>
    <row r="1363" spans="1:19" ht="17" hidden="1" x14ac:dyDescent="0.3">
      <c r="A1363">
        <v>1414</v>
      </c>
      <c r="B1363" t="s">
        <v>467</v>
      </c>
      <c r="C1363" t="s">
        <v>2</v>
      </c>
      <c r="D1363" s="1">
        <v>41274</v>
      </c>
      <c r="E1363" s="3">
        <f t="shared" si="173"/>
        <v>2012</v>
      </c>
      <c r="F1363" s="3">
        <f t="shared" si="174"/>
        <v>12</v>
      </c>
      <c r="G1363" s="3">
        <f t="shared" si="175"/>
        <v>31</v>
      </c>
      <c r="H1363" s="2">
        <v>1290052000</v>
      </c>
      <c r="I1363" s="2">
        <v>470243000</v>
      </c>
      <c r="J1363" s="2">
        <v>120310000</v>
      </c>
      <c r="K1363">
        <v>0</v>
      </c>
      <c r="L1363" s="2">
        <v>330418000</v>
      </c>
      <c r="M1363" t="s">
        <v>42</v>
      </c>
      <c r="N1363" t="s">
        <v>468</v>
      </c>
      <c r="O1363" s="6">
        <f t="shared" si="168"/>
        <v>450728000</v>
      </c>
      <c r="P1363" s="6">
        <f t="shared" si="169"/>
        <v>819809000</v>
      </c>
      <c r="Q1363" s="6">
        <f t="shared" si="170"/>
        <v>369081000</v>
      </c>
      <c r="R1363" s="9">
        <f t="shared" si="171"/>
        <v>0.63548523625404241</v>
      </c>
      <c r="S1363" s="9">
        <f t="shared" si="172"/>
        <v>0.28609776970230655</v>
      </c>
    </row>
    <row r="1364" spans="1:19" ht="17" hidden="1" x14ac:dyDescent="0.3">
      <c r="A1364">
        <v>1415</v>
      </c>
      <c r="B1364" t="s">
        <v>467</v>
      </c>
      <c r="C1364" t="s">
        <v>5</v>
      </c>
      <c r="D1364" s="1">
        <v>41639</v>
      </c>
      <c r="E1364" s="3">
        <f t="shared" si="173"/>
        <v>2013</v>
      </c>
      <c r="F1364" s="3">
        <f t="shared" si="174"/>
        <v>12</v>
      </c>
      <c r="G1364" s="3">
        <f t="shared" si="175"/>
        <v>31</v>
      </c>
      <c r="H1364" s="2">
        <v>1371065000</v>
      </c>
      <c r="I1364" s="2">
        <v>479665000</v>
      </c>
      <c r="J1364" s="2">
        <v>122128000</v>
      </c>
      <c r="K1364">
        <v>0</v>
      </c>
      <c r="L1364" s="2">
        <v>340316000</v>
      </c>
      <c r="M1364" t="s">
        <v>42</v>
      </c>
      <c r="N1364" t="s">
        <v>468</v>
      </c>
      <c r="O1364" s="6">
        <f t="shared" si="168"/>
        <v>462444000</v>
      </c>
      <c r="P1364" s="6">
        <f t="shared" si="169"/>
        <v>891400000</v>
      </c>
      <c r="Q1364" s="6">
        <f t="shared" si="170"/>
        <v>428956000</v>
      </c>
      <c r="R1364" s="9">
        <f t="shared" si="171"/>
        <v>0.6501515245447882</v>
      </c>
      <c r="S1364" s="9">
        <f t="shared" si="172"/>
        <v>0.31286335804648213</v>
      </c>
    </row>
    <row r="1365" spans="1:19" ht="17" hidden="1" x14ac:dyDescent="0.3">
      <c r="A1365">
        <v>1416</v>
      </c>
      <c r="B1365" t="s">
        <v>467</v>
      </c>
      <c r="C1365" t="s">
        <v>6</v>
      </c>
      <c r="D1365" s="1">
        <v>42004</v>
      </c>
      <c r="E1365" s="3">
        <f t="shared" si="173"/>
        <v>2014</v>
      </c>
      <c r="F1365" s="3">
        <f t="shared" si="174"/>
        <v>12</v>
      </c>
      <c r="G1365" s="3">
        <f t="shared" si="175"/>
        <v>31</v>
      </c>
      <c r="H1365" s="2">
        <v>1519978000</v>
      </c>
      <c r="I1365" s="2">
        <v>500126000</v>
      </c>
      <c r="J1365" s="2">
        <v>133502000</v>
      </c>
      <c r="K1365">
        <v>0</v>
      </c>
      <c r="L1365" s="2">
        <v>393987000</v>
      </c>
      <c r="M1365" t="s">
        <v>42</v>
      </c>
      <c r="N1365" t="s">
        <v>468</v>
      </c>
      <c r="O1365" s="6">
        <f t="shared" si="168"/>
        <v>527489000</v>
      </c>
      <c r="P1365" s="6">
        <f t="shared" si="169"/>
        <v>1019852000</v>
      </c>
      <c r="Q1365" s="6">
        <f t="shared" si="170"/>
        <v>492363000</v>
      </c>
      <c r="R1365" s="9">
        <f t="shared" si="171"/>
        <v>0.67096497449305192</v>
      </c>
      <c r="S1365" s="9">
        <f t="shared" si="172"/>
        <v>0.32392771474323973</v>
      </c>
    </row>
    <row r="1366" spans="1:19" ht="17" hidden="1" x14ac:dyDescent="0.3">
      <c r="A1366">
        <v>1417</v>
      </c>
      <c r="B1366" t="s">
        <v>467</v>
      </c>
      <c r="C1366" t="s">
        <v>7</v>
      </c>
      <c r="D1366" s="1">
        <v>42369</v>
      </c>
      <c r="E1366" s="3">
        <f t="shared" si="173"/>
        <v>2015</v>
      </c>
      <c r="F1366" s="3">
        <f t="shared" si="174"/>
        <v>12</v>
      </c>
      <c r="G1366" s="3">
        <f t="shared" si="175"/>
        <v>31</v>
      </c>
      <c r="H1366" s="2">
        <v>1662829000</v>
      </c>
      <c r="I1366" s="2">
        <v>534326000</v>
      </c>
      <c r="J1366" s="2">
        <v>139137000</v>
      </c>
      <c r="K1366">
        <v>0</v>
      </c>
      <c r="L1366" s="2">
        <v>588235000</v>
      </c>
      <c r="M1366" t="s">
        <v>42</v>
      </c>
      <c r="N1366" t="s">
        <v>468</v>
      </c>
      <c r="O1366" s="6">
        <f t="shared" si="168"/>
        <v>727372000</v>
      </c>
      <c r="P1366" s="6">
        <f t="shared" si="169"/>
        <v>1128503000</v>
      </c>
      <c r="Q1366" s="6">
        <f t="shared" si="170"/>
        <v>401131000</v>
      </c>
      <c r="R1366" s="9">
        <f t="shared" si="171"/>
        <v>0.6786644928612624</v>
      </c>
      <c r="S1366" s="9">
        <f t="shared" si="172"/>
        <v>0.24123406555935697</v>
      </c>
    </row>
    <row r="1367" spans="1:19" ht="17" hidden="1" x14ac:dyDescent="0.3">
      <c r="A1367">
        <v>1418</v>
      </c>
      <c r="B1367" t="s">
        <v>469</v>
      </c>
      <c r="C1367" t="s">
        <v>2</v>
      </c>
      <c r="D1367" s="1">
        <v>41639</v>
      </c>
      <c r="E1367" s="3">
        <f t="shared" si="173"/>
        <v>2013</v>
      </c>
      <c r="F1367" s="3">
        <f t="shared" si="174"/>
        <v>12</v>
      </c>
      <c r="G1367" s="3">
        <f t="shared" si="175"/>
        <v>31</v>
      </c>
      <c r="H1367" s="2">
        <v>3237500000</v>
      </c>
      <c r="I1367" s="2">
        <v>1638900000</v>
      </c>
      <c r="J1367" s="2">
        <v>1012400000</v>
      </c>
      <c r="K1367">
        <v>0</v>
      </c>
      <c r="L1367">
        <v>0</v>
      </c>
      <c r="M1367" t="s">
        <v>9</v>
      </c>
      <c r="N1367" t="s">
        <v>470</v>
      </c>
      <c r="O1367" s="6">
        <f t="shared" si="168"/>
        <v>1012400000</v>
      </c>
      <c r="P1367" s="6">
        <f t="shared" si="169"/>
        <v>1598600000</v>
      </c>
      <c r="Q1367" s="6">
        <f t="shared" si="170"/>
        <v>586200000</v>
      </c>
      <c r="R1367" s="9">
        <f t="shared" si="171"/>
        <v>0.49377606177606181</v>
      </c>
      <c r="S1367" s="9">
        <f t="shared" si="172"/>
        <v>0.18106563706563705</v>
      </c>
    </row>
    <row r="1368" spans="1:19" ht="17" hidden="1" x14ac:dyDescent="0.3">
      <c r="A1368">
        <v>1419</v>
      </c>
      <c r="B1368" t="s">
        <v>469</v>
      </c>
      <c r="C1368" t="s">
        <v>5</v>
      </c>
      <c r="D1368" s="1">
        <v>42007</v>
      </c>
      <c r="E1368" s="3">
        <f t="shared" si="173"/>
        <v>2015</v>
      </c>
      <c r="F1368" s="3">
        <f t="shared" si="174"/>
        <v>1</v>
      </c>
      <c r="G1368" s="3">
        <f t="shared" si="175"/>
        <v>3</v>
      </c>
      <c r="H1368" s="2">
        <v>3492600000</v>
      </c>
      <c r="I1368" s="2">
        <v>1759200000</v>
      </c>
      <c r="J1368" s="2">
        <v>1048700000</v>
      </c>
      <c r="K1368">
        <v>0</v>
      </c>
      <c r="L1368">
        <v>0</v>
      </c>
      <c r="M1368" t="s">
        <v>9</v>
      </c>
      <c r="N1368" t="s">
        <v>470</v>
      </c>
      <c r="O1368" s="6">
        <f t="shared" si="168"/>
        <v>1048700000</v>
      </c>
      <c r="P1368" s="6">
        <f t="shared" si="169"/>
        <v>1733400000</v>
      </c>
      <c r="Q1368" s="6">
        <f t="shared" si="170"/>
        <v>684700000</v>
      </c>
      <c r="R1368" s="9">
        <f t="shared" si="171"/>
        <v>0.49630647655042093</v>
      </c>
      <c r="S1368" s="9">
        <f t="shared" si="172"/>
        <v>0.19604306247494704</v>
      </c>
    </row>
    <row r="1369" spans="1:19" ht="17" hidden="1" x14ac:dyDescent="0.3">
      <c r="A1369">
        <v>1420</v>
      </c>
      <c r="B1369" t="s">
        <v>469</v>
      </c>
      <c r="C1369" t="s">
        <v>6</v>
      </c>
      <c r="D1369" s="1">
        <v>42371</v>
      </c>
      <c r="E1369" s="3">
        <f t="shared" si="173"/>
        <v>2016</v>
      </c>
      <c r="F1369" s="3">
        <f t="shared" si="174"/>
        <v>1</v>
      </c>
      <c r="G1369" s="3">
        <f t="shared" si="175"/>
        <v>2</v>
      </c>
      <c r="H1369" s="2">
        <v>3593100000</v>
      </c>
      <c r="I1369" s="2">
        <v>1774600000</v>
      </c>
      <c r="J1369" s="2">
        <v>1053700000</v>
      </c>
      <c r="K1369">
        <v>0</v>
      </c>
      <c r="L1369">
        <v>0</v>
      </c>
      <c r="M1369" t="s">
        <v>9</v>
      </c>
      <c r="N1369" t="s">
        <v>470</v>
      </c>
      <c r="O1369" s="6">
        <f t="shared" si="168"/>
        <v>1053700000</v>
      </c>
      <c r="P1369" s="6">
        <f t="shared" si="169"/>
        <v>1818500000</v>
      </c>
      <c r="Q1369" s="6">
        <f t="shared" si="170"/>
        <v>764800000</v>
      </c>
      <c r="R1369" s="9">
        <f t="shared" si="171"/>
        <v>0.50610893100665166</v>
      </c>
      <c r="S1369" s="9">
        <f t="shared" si="172"/>
        <v>0.21285241156661378</v>
      </c>
    </row>
    <row r="1370" spans="1:19" ht="17" hidden="1" x14ac:dyDescent="0.3">
      <c r="A1370">
        <v>1421</v>
      </c>
      <c r="B1370" t="s">
        <v>469</v>
      </c>
      <c r="C1370" t="s">
        <v>7</v>
      </c>
      <c r="D1370" s="1">
        <v>42735</v>
      </c>
      <c r="E1370" s="3">
        <f t="shared" si="173"/>
        <v>2016</v>
      </c>
      <c r="F1370" s="3">
        <f t="shared" si="174"/>
        <v>12</v>
      </c>
      <c r="G1370" s="3">
        <f t="shared" si="175"/>
        <v>31</v>
      </c>
      <c r="H1370" s="2">
        <v>3711800000</v>
      </c>
      <c r="I1370" s="2">
        <v>1803500000</v>
      </c>
      <c r="J1370" s="2">
        <v>1054100000</v>
      </c>
      <c r="K1370">
        <v>0</v>
      </c>
      <c r="L1370">
        <v>0</v>
      </c>
      <c r="M1370" t="s">
        <v>9</v>
      </c>
      <c r="N1370" t="s">
        <v>470</v>
      </c>
      <c r="O1370" s="6">
        <f t="shared" si="168"/>
        <v>1054100000</v>
      </c>
      <c r="P1370" s="6">
        <f t="shared" si="169"/>
        <v>1908300000</v>
      </c>
      <c r="Q1370" s="6">
        <f t="shared" si="170"/>
        <v>854200000</v>
      </c>
      <c r="R1370" s="9">
        <f t="shared" si="171"/>
        <v>0.51411713993210839</v>
      </c>
      <c r="S1370" s="9">
        <f t="shared" si="172"/>
        <v>0.23013093377875962</v>
      </c>
    </row>
    <row r="1371" spans="1:19" ht="17" hidden="1" x14ac:dyDescent="0.3">
      <c r="A1371">
        <v>1422</v>
      </c>
      <c r="B1371" t="s">
        <v>471</v>
      </c>
      <c r="C1371" t="s">
        <v>2</v>
      </c>
      <c r="D1371" s="1">
        <v>41274</v>
      </c>
      <c r="E1371" s="3">
        <f t="shared" si="173"/>
        <v>2012</v>
      </c>
      <c r="F1371" s="3">
        <f t="shared" si="174"/>
        <v>12</v>
      </c>
      <c r="G1371" s="3">
        <f t="shared" si="175"/>
        <v>31</v>
      </c>
      <c r="H1371" s="2">
        <v>2307182000</v>
      </c>
      <c r="I1371" s="2">
        <v>610836000</v>
      </c>
      <c r="J1371" s="2">
        <v>655473000</v>
      </c>
      <c r="K1371">
        <v>0</v>
      </c>
      <c r="L1371" s="2">
        <v>107591000</v>
      </c>
      <c r="M1371" t="s">
        <v>9</v>
      </c>
      <c r="N1371" t="s">
        <v>194</v>
      </c>
      <c r="O1371" s="6">
        <f t="shared" si="168"/>
        <v>763064000</v>
      </c>
      <c r="P1371" s="6">
        <f t="shared" si="169"/>
        <v>1696346000</v>
      </c>
      <c r="Q1371" s="6">
        <f t="shared" si="170"/>
        <v>933282000</v>
      </c>
      <c r="R1371" s="9">
        <f t="shared" si="171"/>
        <v>0.73524585403318854</v>
      </c>
      <c r="S1371" s="9">
        <f t="shared" si="172"/>
        <v>0.40451165100975994</v>
      </c>
    </row>
    <row r="1372" spans="1:19" ht="17" hidden="1" x14ac:dyDescent="0.3">
      <c r="A1372">
        <v>1423</v>
      </c>
      <c r="B1372" t="s">
        <v>471</v>
      </c>
      <c r="C1372" t="s">
        <v>5</v>
      </c>
      <c r="D1372" s="1">
        <v>41639</v>
      </c>
      <c r="E1372" s="3">
        <f t="shared" si="173"/>
        <v>2013</v>
      </c>
      <c r="F1372" s="3">
        <f t="shared" si="174"/>
        <v>12</v>
      </c>
      <c r="G1372" s="3">
        <f t="shared" si="175"/>
        <v>31</v>
      </c>
      <c r="H1372" s="2">
        <v>2530809000</v>
      </c>
      <c r="I1372" s="2">
        <v>699294000</v>
      </c>
      <c r="J1372" s="2">
        <v>729055000</v>
      </c>
      <c r="K1372">
        <v>0</v>
      </c>
      <c r="L1372" s="2">
        <v>117580000</v>
      </c>
      <c r="M1372" t="s">
        <v>9</v>
      </c>
      <c r="N1372" t="s">
        <v>194</v>
      </c>
      <c r="O1372" s="6">
        <f t="shared" si="168"/>
        <v>846635000</v>
      </c>
      <c r="P1372" s="6">
        <f t="shared" si="169"/>
        <v>1831515000</v>
      </c>
      <c r="Q1372" s="6">
        <f t="shared" si="170"/>
        <v>984880000</v>
      </c>
      <c r="R1372" s="9">
        <f t="shared" si="171"/>
        <v>0.72368756393706524</v>
      </c>
      <c r="S1372" s="9">
        <f t="shared" si="172"/>
        <v>0.38915619471876384</v>
      </c>
    </row>
    <row r="1373" spans="1:19" ht="17" hidden="1" x14ac:dyDescent="0.3">
      <c r="A1373">
        <v>1424</v>
      </c>
      <c r="B1373" t="s">
        <v>471</v>
      </c>
      <c r="C1373" t="s">
        <v>6</v>
      </c>
      <c r="D1373" s="1">
        <v>42004</v>
      </c>
      <c r="E1373" s="3">
        <f t="shared" si="173"/>
        <v>2014</v>
      </c>
      <c r="F1373" s="3">
        <f t="shared" si="174"/>
        <v>12</v>
      </c>
      <c r="G1373" s="3">
        <f t="shared" si="175"/>
        <v>31</v>
      </c>
      <c r="H1373" s="2">
        <v>2665456000</v>
      </c>
      <c r="I1373" s="2">
        <v>778896000</v>
      </c>
      <c r="J1373" s="2">
        <v>764799000</v>
      </c>
      <c r="K1373">
        <v>0</v>
      </c>
      <c r="L1373" s="2">
        <v>128582000</v>
      </c>
      <c r="M1373" t="s">
        <v>9</v>
      </c>
      <c r="N1373" t="s">
        <v>194</v>
      </c>
      <c r="O1373" s="6">
        <f t="shared" si="168"/>
        <v>893381000</v>
      </c>
      <c r="P1373" s="6">
        <f t="shared" si="169"/>
        <v>1886560000</v>
      </c>
      <c r="Q1373" s="6">
        <f t="shared" si="170"/>
        <v>993179000</v>
      </c>
      <c r="R1373" s="9">
        <f t="shared" si="171"/>
        <v>0.70778133272505717</v>
      </c>
      <c r="S1373" s="9">
        <f t="shared" si="172"/>
        <v>0.37261129052589875</v>
      </c>
    </row>
    <row r="1374" spans="1:19" ht="17" hidden="1" x14ac:dyDescent="0.3">
      <c r="A1374">
        <v>1425</v>
      </c>
      <c r="B1374" t="s">
        <v>471</v>
      </c>
      <c r="C1374" t="s">
        <v>7</v>
      </c>
      <c r="D1374" s="1">
        <v>42369</v>
      </c>
      <c r="E1374" s="3">
        <f t="shared" si="173"/>
        <v>2015</v>
      </c>
      <c r="F1374" s="3">
        <f t="shared" si="174"/>
        <v>12</v>
      </c>
      <c r="G1374" s="3">
        <f t="shared" si="175"/>
        <v>31</v>
      </c>
      <c r="H1374" s="2">
        <v>3018227000</v>
      </c>
      <c r="I1374" s="2">
        <v>987357000</v>
      </c>
      <c r="J1374" s="2">
        <v>785179000</v>
      </c>
      <c r="K1374">
        <v>0</v>
      </c>
      <c r="L1374" s="2">
        <v>137596000</v>
      </c>
      <c r="M1374" t="s">
        <v>9</v>
      </c>
      <c r="N1374" t="s">
        <v>194</v>
      </c>
      <c r="O1374" s="6">
        <f t="shared" si="168"/>
        <v>922775000</v>
      </c>
      <c r="P1374" s="6">
        <f t="shared" si="169"/>
        <v>2030870000</v>
      </c>
      <c r="Q1374" s="6">
        <f t="shared" si="170"/>
        <v>1108095000</v>
      </c>
      <c r="R1374" s="9">
        <f t="shared" si="171"/>
        <v>0.67286854169683064</v>
      </c>
      <c r="S1374" s="9">
        <f t="shared" si="172"/>
        <v>0.3671344136806145</v>
      </c>
    </row>
    <row r="1375" spans="1:19" ht="17" hidden="1" x14ac:dyDescent="0.3">
      <c r="A1375">
        <v>1426</v>
      </c>
      <c r="B1375" t="s">
        <v>472</v>
      </c>
      <c r="C1375" t="s">
        <v>2</v>
      </c>
      <c r="D1375" s="1">
        <v>41274</v>
      </c>
      <c r="E1375" s="3">
        <f t="shared" si="173"/>
        <v>2012</v>
      </c>
      <c r="F1375" s="3">
        <f t="shared" si="174"/>
        <v>12</v>
      </c>
      <c r="G1375" s="3">
        <f t="shared" si="175"/>
        <v>31</v>
      </c>
      <c r="H1375" s="2">
        <v>16537000000</v>
      </c>
      <c r="I1375" s="2">
        <v>9373000000</v>
      </c>
      <c r="J1375" s="2">
        <v>914000000</v>
      </c>
      <c r="K1375">
        <v>0</v>
      </c>
      <c r="L1375" s="2">
        <v>1787000000</v>
      </c>
      <c r="M1375" t="s">
        <v>32</v>
      </c>
      <c r="N1375" t="s">
        <v>35</v>
      </c>
      <c r="O1375" s="6">
        <f t="shared" si="168"/>
        <v>2701000000</v>
      </c>
      <c r="P1375" s="6">
        <f t="shared" si="169"/>
        <v>7164000000</v>
      </c>
      <c r="Q1375" s="6">
        <f t="shared" si="170"/>
        <v>4463000000</v>
      </c>
      <c r="R1375" s="9">
        <f t="shared" si="171"/>
        <v>0.43321037673096696</v>
      </c>
      <c r="S1375" s="9">
        <f t="shared" si="172"/>
        <v>0.26987966378424139</v>
      </c>
    </row>
    <row r="1376" spans="1:19" ht="17" hidden="1" x14ac:dyDescent="0.3">
      <c r="A1376">
        <v>1427</v>
      </c>
      <c r="B1376" t="s">
        <v>472</v>
      </c>
      <c r="C1376" t="s">
        <v>5</v>
      </c>
      <c r="D1376" s="1">
        <v>41639</v>
      </c>
      <c r="E1376" s="3">
        <f t="shared" si="173"/>
        <v>2013</v>
      </c>
      <c r="F1376" s="3">
        <f t="shared" si="174"/>
        <v>12</v>
      </c>
      <c r="G1376" s="3">
        <f t="shared" si="175"/>
        <v>31</v>
      </c>
      <c r="H1376" s="2">
        <v>17087000000</v>
      </c>
      <c r="I1376" s="2">
        <v>9817000000</v>
      </c>
      <c r="J1376" s="2">
        <v>934000000</v>
      </c>
      <c r="K1376">
        <v>0</v>
      </c>
      <c r="L1376" s="2">
        <v>1901000000</v>
      </c>
      <c r="M1376" t="s">
        <v>32</v>
      </c>
      <c r="N1376" t="s">
        <v>35</v>
      </c>
      <c r="O1376" s="6">
        <f t="shared" si="168"/>
        <v>2835000000</v>
      </c>
      <c r="P1376" s="6">
        <f t="shared" si="169"/>
        <v>7270000000</v>
      </c>
      <c r="Q1376" s="6">
        <f t="shared" si="170"/>
        <v>4435000000</v>
      </c>
      <c r="R1376" s="9">
        <f t="shared" si="171"/>
        <v>0.42546965529349801</v>
      </c>
      <c r="S1376" s="9">
        <f t="shared" si="172"/>
        <v>0.25955404693626732</v>
      </c>
    </row>
    <row r="1377" spans="1:19" ht="17" hidden="1" x14ac:dyDescent="0.3">
      <c r="A1377">
        <v>1428</v>
      </c>
      <c r="B1377" t="s">
        <v>472</v>
      </c>
      <c r="C1377" t="s">
        <v>6</v>
      </c>
      <c r="D1377" s="1">
        <v>42004</v>
      </c>
      <c r="E1377" s="3">
        <f t="shared" si="173"/>
        <v>2014</v>
      </c>
      <c r="F1377" s="3">
        <f t="shared" si="174"/>
        <v>12</v>
      </c>
      <c r="G1377" s="3">
        <f t="shared" si="175"/>
        <v>31</v>
      </c>
      <c r="H1377" s="2">
        <v>18467000000</v>
      </c>
      <c r="I1377" s="2">
        <v>11031000000</v>
      </c>
      <c r="J1377" s="2">
        <v>981000000</v>
      </c>
      <c r="K1377">
        <v>0</v>
      </c>
      <c r="L1377" s="2">
        <v>1945000000</v>
      </c>
      <c r="M1377" t="s">
        <v>32</v>
      </c>
      <c r="N1377" t="s">
        <v>35</v>
      </c>
      <c r="O1377" s="6">
        <f t="shared" si="168"/>
        <v>2926000000</v>
      </c>
      <c r="P1377" s="6">
        <f t="shared" si="169"/>
        <v>7436000000</v>
      </c>
      <c r="Q1377" s="6">
        <f t="shared" si="170"/>
        <v>4510000000</v>
      </c>
      <c r="R1377" s="9">
        <f t="shared" si="171"/>
        <v>0.40266421183733148</v>
      </c>
      <c r="S1377" s="9">
        <f t="shared" si="172"/>
        <v>0.24421941842205014</v>
      </c>
    </row>
    <row r="1378" spans="1:19" ht="17" hidden="1" x14ac:dyDescent="0.3">
      <c r="A1378">
        <v>1429</v>
      </c>
      <c r="B1378" t="s">
        <v>472</v>
      </c>
      <c r="C1378" t="s">
        <v>7</v>
      </c>
      <c r="D1378" s="1">
        <v>42369</v>
      </c>
      <c r="E1378" s="3">
        <f t="shared" si="173"/>
        <v>2015</v>
      </c>
      <c r="F1378" s="3">
        <f t="shared" si="174"/>
        <v>12</v>
      </c>
      <c r="G1378" s="3">
        <f t="shared" si="175"/>
        <v>31</v>
      </c>
      <c r="H1378" s="2">
        <v>17489000000</v>
      </c>
      <c r="I1378" s="2">
        <v>9811000000</v>
      </c>
      <c r="J1378" s="2">
        <v>997000000</v>
      </c>
      <c r="K1378">
        <v>0</v>
      </c>
      <c r="L1378" s="2">
        <v>2034000000</v>
      </c>
      <c r="M1378" t="s">
        <v>32</v>
      </c>
      <c r="N1378" t="s">
        <v>35</v>
      </c>
      <c r="O1378" s="6">
        <f t="shared" si="168"/>
        <v>3031000000</v>
      </c>
      <c r="P1378" s="6">
        <f t="shared" si="169"/>
        <v>7678000000</v>
      </c>
      <c r="Q1378" s="6">
        <f t="shared" si="170"/>
        <v>4647000000</v>
      </c>
      <c r="R1378" s="9">
        <f t="shared" si="171"/>
        <v>0.43901881182457547</v>
      </c>
      <c r="S1378" s="9">
        <f t="shared" si="172"/>
        <v>0.26570987477843216</v>
      </c>
    </row>
    <row r="1379" spans="1:19" ht="17" hidden="1" x14ac:dyDescent="0.3">
      <c r="A1379">
        <v>1430</v>
      </c>
      <c r="B1379" t="s">
        <v>473</v>
      </c>
      <c r="C1379" t="s">
        <v>2</v>
      </c>
      <c r="D1379" s="1">
        <v>41274</v>
      </c>
      <c r="E1379" s="3">
        <f t="shared" si="173"/>
        <v>2012</v>
      </c>
      <c r="F1379" s="3">
        <f t="shared" si="174"/>
        <v>12</v>
      </c>
      <c r="G1379" s="3">
        <f t="shared" si="175"/>
        <v>31</v>
      </c>
      <c r="H1379" s="2">
        <v>4256157000</v>
      </c>
      <c r="I1379" s="2">
        <v>800380000</v>
      </c>
      <c r="J1379" s="2">
        <v>376687000</v>
      </c>
      <c r="K1379">
        <v>0</v>
      </c>
      <c r="L1379" s="2">
        <v>1068382000</v>
      </c>
      <c r="M1379" t="s">
        <v>42</v>
      </c>
      <c r="N1379" t="s">
        <v>43</v>
      </c>
      <c r="O1379" s="6">
        <f t="shared" si="168"/>
        <v>1445069000</v>
      </c>
      <c r="P1379" s="6">
        <f t="shared" si="169"/>
        <v>3455777000</v>
      </c>
      <c r="Q1379" s="6">
        <f t="shared" si="170"/>
        <v>2010708000</v>
      </c>
      <c r="R1379" s="9">
        <f t="shared" si="171"/>
        <v>0.81194772655238046</v>
      </c>
      <c r="S1379" s="9">
        <f t="shared" si="172"/>
        <v>0.47242336220209924</v>
      </c>
    </row>
    <row r="1380" spans="1:19" ht="17" hidden="1" x14ac:dyDescent="0.3">
      <c r="A1380">
        <v>1431</v>
      </c>
      <c r="B1380" t="s">
        <v>473</v>
      </c>
      <c r="C1380" t="s">
        <v>5</v>
      </c>
      <c r="D1380" s="1">
        <v>41639</v>
      </c>
      <c r="E1380" s="3">
        <f t="shared" si="173"/>
        <v>2013</v>
      </c>
      <c r="F1380" s="3">
        <f t="shared" si="174"/>
        <v>12</v>
      </c>
      <c r="G1380" s="3">
        <f t="shared" si="175"/>
        <v>31</v>
      </c>
      <c r="H1380" s="2">
        <v>4543849000</v>
      </c>
      <c r="I1380" s="2">
        <v>837946000</v>
      </c>
      <c r="J1380" s="2">
        <v>402369000</v>
      </c>
      <c r="K1380">
        <v>0</v>
      </c>
      <c r="L1380" s="2">
        <v>1107700000</v>
      </c>
      <c r="M1380" t="s">
        <v>42</v>
      </c>
      <c r="N1380" t="s">
        <v>43</v>
      </c>
      <c r="O1380" s="6">
        <f t="shared" si="168"/>
        <v>1510069000</v>
      </c>
      <c r="P1380" s="6">
        <f t="shared" si="169"/>
        <v>3705903000</v>
      </c>
      <c r="Q1380" s="6">
        <f t="shared" si="170"/>
        <v>2195834000</v>
      </c>
      <c r="R1380" s="9">
        <f t="shared" si="171"/>
        <v>0.81558674154884991</v>
      </c>
      <c r="S1380" s="9">
        <f t="shared" si="172"/>
        <v>0.48325417503970752</v>
      </c>
    </row>
    <row r="1381" spans="1:19" ht="17" hidden="1" x14ac:dyDescent="0.3">
      <c r="A1381">
        <v>1432</v>
      </c>
      <c r="B1381" t="s">
        <v>473</v>
      </c>
      <c r="C1381" t="s">
        <v>6</v>
      </c>
      <c r="D1381" s="1">
        <v>42004</v>
      </c>
      <c r="E1381" s="3">
        <f t="shared" si="173"/>
        <v>2014</v>
      </c>
      <c r="F1381" s="3">
        <f t="shared" si="174"/>
        <v>12</v>
      </c>
      <c r="G1381" s="3">
        <f t="shared" si="175"/>
        <v>31</v>
      </c>
      <c r="H1381" s="2">
        <v>4870818000</v>
      </c>
      <c r="I1381" s="2">
        <v>882803000</v>
      </c>
      <c r="J1381" s="2">
        <v>446845000</v>
      </c>
      <c r="K1381">
        <v>0</v>
      </c>
      <c r="L1381" s="2">
        <v>1143827000</v>
      </c>
      <c r="M1381" t="s">
        <v>42</v>
      </c>
      <c r="N1381" t="s">
        <v>43</v>
      </c>
      <c r="O1381" s="6">
        <f t="shared" si="168"/>
        <v>1590672000</v>
      </c>
      <c r="P1381" s="6">
        <f t="shared" si="169"/>
        <v>3988015000</v>
      </c>
      <c r="Q1381" s="6">
        <f t="shared" si="170"/>
        <v>2397343000</v>
      </c>
      <c r="R1381" s="9">
        <f t="shared" si="171"/>
        <v>0.8187567262829365</v>
      </c>
      <c r="S1381" s="9">
        <f t="shared" si="172"/>
        <v>0.49218488557774076</v>
      </c>
    </row>
    <row r="1382" spans="1:19" ht="17" hidden="1" x14ac:dyDescent="0.3">
      <c r="A1382">
        <v>1433</v>
      </c>
      <c r="B1382" t="s">
        <v>473</v>
      </c>
      <c r="C1382" t="s">
        <v>7</v>
      </c>
      <c r="D1382" s="1">
        <v>42369</v>
      </c>
      <c r="E1382" s="3">
        <f t="shared" si="173"/>
        <v>2015</v>
      </c>
      <c r="F1382" s="3">
        <f t="shared" si="174"/>
        <v>12</v>
      </c>
      <c r="G1382" s="3">
        <f t="shared" si="175"/>
        <v>31</v>
      </c>
      <c r="H1382" s="2">
        <v>5266103000</v>
      </c>
      <c r="I1382" s="2">
        <v>960192000</v>
      </c>
      <c r="J1382" s="2">
        <v>452835000</v>
      </c>
      <c r="K1382">
        <v>0</v>
      </c>
      <c r="L1382" s="2">
        <v>1177568000</v>
      </c>
      <c r="M1382" t="s">
        <v>42</v>
      </c>
      <c r="N1382" t="s">
        <v>43</v>
      </c>
      <c r="O1382" s="6">
        <f t="shared" si="168"/>
        <v>1630403000</v>
      </c>
      <c r="P1382" s="6">
        <f t="shared" si="169"/>
        <v>4305911000</v>
      </c>
      <c r="Q1382" s="6">
        <f t="shared" si="170"/>
        <v>2675508000</v>
      </c>
      <c r="R1382" s="9">
        <f t="shared" si="171"/>
        <v>0.81766554888880827</v>
      </c>
      <c r="S1382" s="9">
        <f t="shared" si="172"/>
        <v>0.50806222362152809</v>
      </c>
    </row>
    <row r="1383" spans="1:19" ht="17" hidden="1" x14ac:dyDescent="0.3">
      <c r="A1383">
        <v>1438</v>
      </c>
      <c r="B1383" t="s">
        <v>474</v>
      </c>
      <c r="C1383" t="s">
        <v>2</v>
      </c>
      <c r="D1383" s="1">
        <v>41307</v>
      </c>
      <c r="E1383" s="3">
        <f t="shared" si="173"/>
        <v>2013</v>
      </c>
      <c r="F1383" s="3">
        <f t="shared" si="174"/>
        <v>2</v>
      </c>
      <c r="G1383" s="3">
        <f t="shared" si="175"/>
        <v>2</v>
      </c>
      <c r="H1383" s="2">
        <v>24380510000</v>
      </c>
      <c r="I1383" s="2">
        <v>17889249000</v>
      </c>
      <c r="J1383" s="2">
        <v>4884284000</v>
      </c>
      <c r="K1383">
        <v>0</v>
      </c>
      <c r="L1383" s="2">
        <v>78900000</v>
      </c>
      <c r="M1383" t="s">
        <v>9</v>
      </c>
      <c r="N1383" t="s">
        <v>69</v>
      </c>
      <c r="O1383" s="6">
        <f t="shared" si="168"/>
        <v>4963184000</v>
      </c>
      <c r="P1383" s="6">
        <f t="shared" si="169"/>
        <v>6491261000</v>
      </c>
      <c r="Q1383" s="6">
        <f t="shared" si="170"/>
        <v>1528077000</v>
      </c>
      <c r="R1383" s="9">
        <f t="shared" si="171"/>
        <v>0.26624795789751732</v>
      </c>
      <c r="S1383" s="9">
        <f t="shared" si="172"/>
        <v>6.2676170432858044E-2</v>
      </c>
    </row>
    <row r="1384" spans="1:19" ht="17" hidden="1" x14ac:dyDescent="0.3">
      <c r="A1384">
        <v>1439</v>
      </c>
      <c r="B1384" t="s">
        <v>474</v>
      </c>
      <c r="C1384" t="s">
        <v>5</v>
      </c>
      <c r="D1384" s="1">
        <v>41671</v>
      </c>
      <c r="E1384" s="3">
        <f t="shared" si="173"/>
        <v>2014</v>
      </c>
      <c r="F1384" s="3">
        <f t="shared" si="174"/>
        <v>2</v>
      </c>
      <c r="G1384" s="3">
        <f t="shared" si="175"/>
        <v>1</v>
      </c>
      <c r="H1384" s="2">
        <v>23114000000</v>
      </c>
      <c r="I1384" s="2">
        <v>17082000000</v>
      </c>
      <c r="J1384" s="2">
        <v>4735000000</v>
      </c>
      <c r="K1384">
        <v>0</v>
      </c>
      <c r="L1384" s="2">
        <v>55000000</v>
      </c>
      <c r="M1384" t="s">
        <v>9</v>
      </c>
      <c r="N1384" t="s">
        <v>69</v>
      </c>
      <c r="O1384" s="6">
        <f t="shared" si="168"/>
        <v>4790000000</v>
      </c>
      <c r="P1384" s="6">
        <f t="shared" si="169"/>
        <v>6032000000</v>
      </c>
      <c r="Q1384" s="6">
        <f t="shared" si="170"/>
        <v>1242000000</v>
      </c>
      <c r="R1384" s="9">
        <f t="shared" si="171"/>
        <v>0.26096737907761525</v>
      </c>
      <c r="S1384" s="9">
        <f t="shared" si="172"/>
        <v>5.3733667906896251E-2</v>
      </c>
    </row>
    <row r="1385" spans="1:19" ht="17" hidden="1" x14ac:dyDescent="0.3">
      <c r="A1385">
        <v>1440</v>
      </c>
      <c r="B1385" t="s">
        <v>474</v>
      </c>
      <c r="C1385" t="s">
        <v>6</v>
      </c>
      <c r="D1385" s="1">
        <v>42035</v>
      </c>
      <c r="E1385" s="3">
        <f t="shared" si="173"/>
        <v>2015</v>
      </c>
      <c r="F1385" s="3">
        <f t="shared" si="174"/>
        <v>1</v>
      </c>
      <c r="G1385" s="3">
        <f t="shared" si="175"/>
        <v>31</v>
      </c>
      <c r="H1385" s="2">
        <v>22492000000</v>
      </c>
      <c r="I1385" s="2">
        <v>16691000000</v>
      </c>
      <c r="J1385" s="2">
        <v>4816000000</v>
      </c>
      <c r="K1385">
        <v>0</v>
      </c>
      <c r="L1385" s="2">
        <v>62000000</v>
      </c>
      <c r="M1385" t="s">
        <v>9</v>
      </c>
      <c r="N1385" t="s">
        <v>69</v>
      </c>
      <c r="O1385" s="6">
        <f t="shared" si="168"/>
        <v>4878000000</v>
      </c>
      <c r="P1385" s="6">
        <f t="shared" si="169"/>
        <v>5801000000</v>
      </c>
      <c r="Q1385" s="6">
        <f t="shared" si="170"/>
        <v>923000000</v>
      </c>
      <c r="R1385" s="9">
        <f t="shared" si="171"/>
        <v>0.25791392495109378</v>
      </c>
      <c r="S1385" s="9">
        <f t="shared" si="172"/>
        <v>4.1036813089098345E-2</v>
      </c>
    </row>
    <row r="1386" spans="1:19" ht="17" hidden="1" x14ac:dyDescent="0.3">
      <c r="A1386">
        <v>1441</v>
      </c>
      <c r="B1386" t="s">
        <v>474</v>
      </c>
      <c r="C1386" t="s">
        <v>7</v>
      </c>
      <c r="D1386" s="1">
        <v>42399</v>
      </c>
      <c r="E1386" s="3">
        <f t="shared" si="173"/>
        <v>2016</v>
      </c>
      <c r="F1386" s="3">
        <f t="shared" si="174"/>
        <v>1</v>
      </c>
      <c r="G1386" s="3">
        <f t="shared" si="175"/>
        <v>30</v>
      </c>
      <c r="H1386" s="2">
        <v>21059000000</v>
      </c>
      <c r="I1386" s="2">
        <v>15545000000</v>
      </c>
      <c r="J1386" s="2">
        <v>4600000000</v>
      </c>
      <c r="K1386">
        <v>0</v>
      </c>
      <c r="L1386" s="2">
        <v>67000000</v>
      </c>
      <c r="M1386" t="s">
        <v>9</v>
      </c>
      <c r="N1386" t="s">
        <v>69</v>
      </c>
      <c r="O1386" s="6">
        <f t="shared" si="168"/>
        <v>4667000000</v>
      </c>
      <c r="P1386" s="6">
        <f t="shared" si="169"/>
        <v>5514000000</v>
      </c>
      <c r="Q1386" s="6">
        <f t="shared" si="170"/>
        <v>847000000</v>
      </c>
      <c r="R1386" s="9">
        <f t="shared" si="171"/>
        <v>0.26183579467211171</v>
      </c>
      <c r="S1386" s="9">
        <f t="shared" si="172"/>
        <v>4.0220333349161877E-2</v>
      </c>
    </row>
    <row r="1387" spans="1:19" ht="17" hidden="1" x14ac:dyDescent="0.3">
      <c r="A1387">
        <v>1442</v>
      </c>
      <c r="B1387" t="s">
        <v>475</v>
      </c>
      <c r="C1387" t="s">
        <v>2</v>
      </c>
      <c r="D1387" s="1">
        <v>41274</v>
      </c>
      <c r="E1387" s="3">
        <f t="shared" si="173"/>
        <v>2012</v>
      </c>
      <c r="F1387" s="3">
        <f t="shared" si="174"/>
        <v>12</v>
      </c>
      <c r="G1387" s="3">
        <f t="shared" si="175"/>
        <v>31</v>
      </c>
      <c r="H1387" s="2">
        <v>1913149000</v>
      </c>
      <c r="I1387" s="2">
        <v>1055844000</v>
      </c>
      <c r="J1387" s="2">
        <v>356817000</v>
      </c>
      <c r="K1387">
        <v>0</v>
      </c>
      <c r="L1387" s="2">
        <v>31652000</v>
      </c>
      <c r="M1387" t="s">
        <v>3</v>
      </c>
      <c r="N1387" t="s">
        <v>154</v>
      </c>
      <c r="O1387" s="6">
        <f t="shared" si="168"/>
        <v>388469000</v>
      </c>
      <c r="P1387" s="6">
        <f t="shared" si="169"/>
        <v>857305000</v>
      </c>
      <c r="Q1387" s="6">
        <f t="shared" si="170"/>
        <v>468836000</v>
      </c>
      <c r="R1387" s="9">
        <f t="shared" si="171"/>
        <v>0.44811198709562083</v>
      </c>
      <c r="S1387" s="9">
        <f t="shared" si="172"/>
        <v>0.24505984635802019</v>
      </c>
    </row>
    <row r="1388" spans="1:19" ht="17" hidden="1" x14ac:dyDescent="0.3">
      <c r="A1388">
        <v>1443</v>
      </c>
      <c r="B1388" t="s">
        <v>475</v>
      </c>
      <c r="C1388" t="s">
        <v>5</v>
      </c>
      <c r="D1388" s="1">
        <v>41639</v>
      </c>
      <c r="E1388" s="3">
        <f t="shared" si="173"/>
        <v>2013</v>
      </c>
      <c r="F1388" s="3">
        <f t="shared" si="174"/>
        <v>12</v>
      </c>
      <c r="G1388" s="3">
        <f t="shared" si="175"/>
        <v>31</v>
      </c>
      <c r="H1388" s="2">
        <v>2142807000</v>
      </c>
      <c r="I1388" s="2">
        <v>1178173000</v>
      </c>
      <c r="J1388" s="2">
        <v>390610000</v>
      </c>
      <c r="K1388">
        <v>0</v>
      </c>
      <c r="L1388" s="2">
        <v>38405000</v>
      </c>
      <c r="M1388" t="s">
        <v>3</v>
      </c>
      <c r="N1388" t="s">
        <v>154</v>
      </c>
      <c r="O1388" s="6">
        <f t="shared" si="168"/>
        <v>429015000</v>
      </c>
      <c r="P1388" s="6">
        <f t="shared" si="169"/>
        <v>964634000</v>
      </c>
      <c r="Q1388" s="6">
        <f t="shared" si="170"/>
        <v>535619000</v>
      </c>
      <c r="R1388" s="9">
        <f t="shared" si="171"/>
        <v>0.45017306738311014</v>
      </c>
      <c r="S1388" s="9">
        <f t="shared" si="172"/>
        <v>0.24996138242968219</v>
      </c>
    </row>
    <row r="1389" spans="1:19" ht="17" hidden="1" x14ac:dyDescent="0.3">
      <c r="A1389">
        <v>1444</v>
      </c>
      <c r="B1389" t="s">
        <v>475</v>
      </c>
      <c r="C1389" t="s">
        <v>6</v>
      </c>
      <c r="D1389" s="1">
        <v>42004</v>
      </c>
      <c r="E1389" s="3">
        <f t="shared" si="173"/>
        <v>2014</v>
      </c>
      <c r="F1389" s="3">
        <f t="shared" si="174"/>
        <v>12</v>
      </c>
      <c r="G1389" s="3">
        <f t="shared" si="175"/>
        <v>31</v>
      </c>
      <c r="H1389" s="2">
        <v>2555601000</v>
      </c>
      <c r="I1389" s="2">
        <v>1461190000</v>
      </c>
      <c r="J1389" s="2">
        <v>489937000</v>
      </c>
      <c r="K1389">
        <v>0</v>
      </c>
      <c r="L1389" s="2">
        <v>48138000</v>
      </c>
      <c r="M1389" t="s">
        <v>3</v>
      </c>
      <c r="N1389" t="s">
        <v>154</v>
      </c>
      <c r="O1389" s="6">
        <f t="shared" si="168"/>
        <v>538075000</v>
      </c>
      <c r="P1389" s="6">
        <f t="shared" si="169"/>
        <v>1094411000</v>
      </c>
      <c r="Q1389" s="6">
        <f t="shared" si="170"/>
        <v>556336000</v>
      </c>
      <c r="R1389" s="9">
        <f t="shared" si="171"/>
        <v>0.42824016738137138</v>
      </c>
      <c r="S1389" s="9">
        <f t="shared" si="172"/>
        <v>0.21769282450585986</v>
      </c>
    </row>
    <row r="1390" spans="1:19" ht="17" hidden="1" x14ac:dyDescent="0.3">
      <c r="A1390">
        <v>1445</v>
      </c>
      <c r="B1390" t="s">
        <v>475</v>
      </c>
      <c r="C1390" t="s">
        <v>7</v>
      </c>
      <c r="D1390" s="1">
        <v>42369</v>
      </c>
      <c r="E1390" s="3">
        <f t="shared" si="173"/>
        <v>2015</v>
      </c>
      <c r="F1390" s="3">
        <f t="shared" si="174"/>
        <v>12</v>
      </c>
      <c r="G1390" s="3">
        <f t="shared" si="175"/>
        <v>31</v>
      </c>
      <c r="H1390" s="2">
        <v>2985908000</v>
      </c>
      <c r="I1390" s="2">
        <v>1719723000</v>
      </c>
      <c r="J1390" s="2">
        <v>712803000</v>
      </c>
      <c r="K1390">
        <v>0</v>
      </c>
      <c r="L1390" s="2">
        <v>65770000</v>
      </c>
      <c r="M1390" t="s">
        <v>3</v>
      </c>
      <c r="N1390" t="s">
        <v>154</v>
      </c>
      <c r="O1390" s="6">
        <f t="shared" si="168"/>
        <v>778573000</v>
      </c>
      <c r="P1390" s="6">
        <f t="shared" si="169"/>
        <v>1266185000</v>
      </c>
      <c r="Q1390" s="6">
        <f t="shared" si="170"/>
        <v>487612000</v>
      </c>
      <c r="R1390" s="9">
        <f t="shared" si="171"/>
        <v>0.42405358771938051</v>
      </c>
      <c r="S1390" s="9">
        <f t="shared" si="172"/>
        <v>0.16330442866960401</v>
      </c>
    </row>
    <row r="1391" spans="1:19" ht="17" hidden="1" x14ac:dyDescent="0.3">
      <c r="A1391">
        <v>1446</v>
      </c>
      <c r="B1391" t="s">
        <v>476</v>
      </c>
      <c r="C1391" t="s">
        <v>2</v>
      </c>
      <c r="D1391" s="1">
        <v>41274</v>
      </c>
      <c r="E1391" s="3">
        <f t="shared" si="173"/>
        <v>2012</v>
      </c>
      <c r="F1391" s="3">
        <f t="shared" si="174"/>
        <v>12</v>
      </c>
      <c r="G1391" s="3">
        <f t="shared" si="175"/>
        <v>31</v>
      </c>
      <c r="H1391" s="2">
        <v>9647000000</v>
      </c>
      <c r="I1391" s="2">
        <v>6646000000</v>
      </c>
      <c r="J1391" s="2">
        <v>359000000</v>
      </c>
      <c r="K1391">
        <v>0</v>
      </c>
      <c r="L1391" s="2">
        <v>1090000000</v>
      </c>
      <c r="M1391" t="s">
        <v>32</v>
      </c>
      <c r="N1391" t="s">
        <v>33</v>
      </c>
      <c r="O1391" s="6">
        <f t="shared" si="168"/>
        <v>1449000000</v>
      </c>
      <c r="P1391" s="6">
        <f t="shared" si="169"/>
        <v>3001000000</v>
      </c>
      <c r="Q1391" s="6">
        <f t="shared" si="170"/>
        <v>1552000000</v>
      </c>
      <c r="R1391" s="9">
        <f t="shared" si="171"/>
        <v>0.3110811651290557</v>
      </c>
      <c r="S1391" s="9">
        <f t="shared" si="172"/>
        <v>0.1608790297501814</v>
      </c>
    </row>
    <row r="1392" spans="1:19" ht="17" hidden="1" x14ac:dyDescent="0.3">
      <c r="A1392">
        <v>1447</v>
      </c>
      <c r="B1392" t="s">
        <v>476</v>
      </c>
      <c r="C1392" t="s">
        <v>5</v>
      </c>
      <c r="D1392" s="1">
        <v>41639</v>
      </c>
      <c r="E1392" s="3">
        <f t="shared" si="173"/>
        <v>2013</v>
      </c>
      <c r="F1392" s="3">
        <f t="shared" si="174"/>
        <v>12</v>
      </c>
      <c r="G1392" s="3">
        <f t="shared" si="175"/>
        <v>31</v>
      </c>
      <c r="H1392" s="2">
        <v>10557000000</v>
      </c>
      <c r="I1392" s="2">
        <v>7186000000</v>
      </c>
      <c r="J1392" s="2">
        <v>574000000</v>
      </c>
      <c r="K1392">
        <v>0</v>
      </c>
      <c r="L1392" s="2">
        <v>1113000000</v>
      </c>
      <c r="M1392" t="s">
        <v>32</v>
      </c>
      <c r="N1392" t="s">
        <v>33</v>
      </c>
      <c r="O1392" s="6">
        <f t="shared" si="168"/>
        <v>1687000000</v>
      </c>
      <c r="P1392" s="6">
        <f t="shared" si="169"/>
        <v>3371000000</v>
      </c>
      <c r="Q1392" s="6">
        <f t="shared" si="170"/>
        <v>1684000000</v>
      </c>
      <c r="R1392" s="9">
        <f t="shared" si="171"/>
        <v>0.31931419910959558</v>
      </c>
      <c r="S1392" s="9">
        <f t="shared" si="172"/>
        <v>0.15951501373496257</v>
      </c>
    </row>
    <row r="1393" spans="1:19" ht="17" hidden="1" x14ac:dyDescent="0.3">
      <c r="A1393">
        <v>1448</v>
      </c>
      <c r="B1393" t="s">
        <v>476</v>
      </c>
      <c r="C1393" t="s">
        <v>6</v>
      </c>
      <c r="D1393" s="1">
        <v>42004</v>
      </c>
      <c r="E1393" s="3">
        <f t="shared" si="173"/>
        <v>2014</v>
      </c>
      <c r="F1393" s="3">
        <f t="shared" si="174"/>
        <v>12</v>
      </c>
      <c r="G1393" s="3">
        <f t="shared" si="175"/>
        <v>31</v>
      </c>
      <c r="H1393" s="2">
        <v>11035000000</v>
      </c>
      <c r="I1393" s="2">
        <v>7689000000</v>
      </c>
      <c r="J1393" s="2">
        <v>414000000</v>
      </c>
      <c r="K1393">
        <v>0</v>
      </c>
      <c r="L1393" s="2">
        <v>1156000000</v>
      </c>
      <c r="M1393" t="s">
        <v>32</v>
      </c>
      <c r="N1393" t="s">
        <v>33</v>
      </c>
      <c r="O1393" s="6">
        <f t="shared" si="168"/>
        <v>1570000000</v>
      </c>
      <c r="P1393" s="6">
        <f t="shared" si="169"/>
        <v>3346000000</v>
      </c>
      <c r="Q1393" s="6">
        <f t="shared" si="170"/>
        <v>1776000000</v>
      </c>
      <c r="R1393" s="9">
        <f t="shared" si="171"/>
        <v>0.30321703670140465</v>
      </c>
      <c r="S1393" s="9">
        <f t="shared" si="172"/>
        <v>0.16094245582238331</v>
      </c>
    </row>
    <row r="1394" spans="1:19" ht="17" hidden="1" x14ac:dyDescent="0.3">
      <c r="A1394">
        <v>1449</v>
      </c>
      <c r="B1394" t="s">
        <v>476</v>
      </c>
      <c r="C1394" t="s">
        <v>7</v>
      </c>
      <c r="D1394" s="1">
        <v>42369</v>
      </c>
      <c r="E1394" s="3">
        <f t="shared" si="173"/>
        <v>2015</v>
      </c>
      <c r="F1394" s="3">
        <f t="shared" si="174"/>
        <v>12</v>
      </c>
      <c r="G1394" s="3">
        <f t="shared" si="175"/>
        <v>31</v>
      </c>
      <c r="H1394" s="2">
        <v>10231000000</v>
      </c>
      <c r="I1394" s="2">
        <v>6648000000</v>
      </c>
      <c r="J1394" s="2">
        <v>397000000</v>
      </c>
      <c r="K1394">
        <v>0</v>
      </c>
      <c r="L1394" s="2">
        <v>1250000000</v>
      </c>
      <c r="M1394" t="s">
        <v>32</v>
      </c>
      <c r="N1394" t="s">
        <v>33</v>
      </c>
      <c r="O1394" s="6">
        <f t="shared" si="168"/>
        <v>1647000000</v>
      </c>
      <c r="P1394" s="6">
        <f t="shared" si="169"/>
        <v>3583000000</v>
      </c>
      <c r="Q1394" s="6">
        <f t="shared" si="170"/>
        <v>1936000000</v>
      </c>
      <c r="R1394" s="9">
        <f t="shared" si="171"/>
        <v>0.35021014563581276</v>
      </c>
      <c r="S1394" s="9">
        <f t="shared" si="172"/>
        <v>0.18922881438764538</v>
      </c>
    </row>
    <row r="1395" spans="1:19" ht="17" hidden="1" x14ac:dyDescent="0.3">
      <c r="A1395">
        <v>1450</v>
      </c>
      <c r="B1395" t="s">
        <v>477</v>
      </c>
      <c r="C1395" t="s">
        <v>2</v>
      </c>
      <c r="D1395" s="1">
        <v>41274</v>
      </c>
      <c r="E1395" s="3">
        <f t="shared" si="173"/>
        <v>2012</v>
      </c>
      <c r="F1395" s="3">
        <f t="shared" si="174"/>
        <v>12</v>
      </c>
      <c r="G1395" s="3">
        <f t="shared" si="175"/>
        <v>31</v>
      </c>
      <c r="H1395" s="2">
        <v>11240000000</v>
      </c>
      <c r="I1395" s="2">
        <v>429000000</v>
      </c>
      <c r="J1395" s="2">
        <v>6073000000</v>
      </c>
      <c r="K1395">
        <v>0</v>
      </c>
      <c r="L1395" s="2">
        <v>1441000000</v>
      </c>
      <c r="M1395" t="s">
        <v>37</v>
      </c>
      <c r="N1395" t="s">
        <v>95</v>
      </c>
      <c r="O1395" s="6">
        <f t="shared" si="168"/>
        <v>7514000000</v>
      </c>
      <c r="P1395" s="6">
        <f t="shared" si="169"/>
        <v>10811000000</v>
      </c>
      <c r="Q1395" s="6">
        <f t="shared" si="170"/>
        <v>3297000000</v>
      </c>
      <c r="R1395" s="9">
        <f t="shared" si="171"/>
        <v>0.96183274021352316</v>
      </c>
      <c r="S1395" s="9">
        <f t="shared" si="172"/>
        <v>0.29332740213523134</v>
      </c>
    </row>
    <row r="1396" spans="1:19" ht="17" hidden="1" x14ac:dyDescent="0.3">
      <c r="A1396">
        <v>1451</v>
      </c>
      <c r="B1396" t="s">
        <v>477</v>
      </c>
      <c r="C1396" t="s">
        <v>5</v>
      </c>
      <c r="D1396" s="1">
        <v>41639</v>
      </c>
      <c r="E1396" s="3">
        <f t="shared" si="173"/>
        <v>2013</v>
      </c>
      <c r="F1396" s="3">
        <f t="shared" si="174"/>
        <v>12</v>
      </c>
      <c r="G1396" s="3">
        <f t="shared" si="175"/>
        <v>31</v>
      </c>
      <c r="H1396" s="2">
        <v>8602000000</v>
      </c>
      <c r="I1396" s="2">
        <v>291000000</v>
      </c>
      <c r="J1396" s="2">
        <v>5808000000</v>
      </c>
      <c r="K1396">
        <v>0</v>
      </c>
      <c r="L1396" s="2">
        <v>576000000</v>
      </c>
      <c r="M1396" t="s">
        <v>37</v>
      </c>
      <c r="N1396" t="s">
        <v>95</v>
      </c>
      <c r="O1396" s="6">
        <f t="shared" si="168"/>
        <v>6384000000</v>
      </c>
      <c r="P1396" s="6">
        <f t="shared" si="169"/>
        <v>8311000000</v>
      </c>
      <c r="Q1396" s="6">
        <f t="shared" si="170"/>
        <v>1927000000</v>
      </c>
      <c r="R1396" s="9">
        <f t="shared" si="171"/>
        <v>0.9661706579865148</v>
      </c>
      <c r="S1396" s="9">
        <f t="shared" si="172"/>
        <v>0.22401767030923042</v>
      </c>
    </row>
    <row r="1397" spans="1:19" ht="17" hidden="1" x14ac:dyDescent="0.3">
      <c r="A1397">
        <v>1452</v>
      </c>
      <c r="B1397" t="s">
        <v>477</v>
      </c>
      <c r="C1397" t="s">
        <v>6</v>
      </c>
      <c r="D1397" s="1">
        <v>42004</v>
      </c>
      <c r="E1397" s="3">
        <f t="shared" si="173"/>
        <v>2014</v>
      </c>
      <c r="F1397" s="3">
        <f t="shared" si="174"/>
        <v>12</v>
      </c>
      <c r="G1397" s="3">
        <f t="shared" si="175"/>
        <v>31</v>
      </c>
      <c r="H1397" s="2">
        <v>8707000000</v>
      </c>
      <c r="I1397" s="2">
        <v>235000000</v>
      </c>
      <c r="J1397" s="2">
        <v>5518000000</v>
      </c>
      <c r="K1397">
        <v>0</v>
      </c>
      <c r="L1397" s="2">
        <v>367000000</v>
      </c>
      <c r="M1397" t="s">
        <v>37</v>
      </c>
      <c r="N1397" t="s">
        <v>95</v>
      </c>
      <c r="O1397" s="6">
        <f t="shared" si="168"/>
        <v>5885000000</v>
      </c>
      <c r="P1397" s="6">
        <f t="shared" si="169"/>
        <v>8472000000</v>
      </c>
      <c r="Q1397" s="6">
        <f t="shared" si="170"/>
        <v>2587000000</v>
      </c>
      <c r="R1397" s="9">
        <f t="shared" si="171"/>
        <v>0.9730102216607327</v>
      </c>
      <c r="S1397" s="9">
        <f t="shared" si="172"/>
        <v>0.29711726197312505</v>
      </c>
    </row>
    <row r="1398" spans="1:19" ht="17" hidden="1" x14ac:dyDescent="0.3">
      <c r="A1398">
        <v>1453</v>
      </c>
      <c r="B1398" t="s">
        <v>477</v>
      </c>
      <c r="C1398" t="s">
        <v>7</v>
      </c>
      <c r="D1398" s="1">
        <v>42369</v>
      </c>
      <c r="E1398" s="3">
        <f t="shared" si="173"/>
        <v>2015</v>
      </c>
      <c r="F1398" s="3">
        <f t="shared" si="174"/>
        <v>12</v>
      </c>
      <c r="G1398" s="3">
        <f t="shared" si="175"/>
        <v>31</v>
      </c>
      <c r="H1398" s="2">
        <v>8533000000</v>
      </c>
      <c r="I1398" s="2">
        <v>219000000</v>
      </c>
      <c r="J1398" s="2">
        <v>5120000000</v>
      </c>
      <c r="K1398">
        <v>0</v>
      </c>
      <c r="L1398" s="2">
        <v>205000000</v>
      </c>
      <c r="M1398" t="s">
        <v>37</v>
      </c>
      <c r="N1398" t="s">
        <v>95</v>
      </c>
      <c r="O1398" s="6">
        <f t="shared" si="168"/>
        <v>5325000000</v>
      </c>
      <c r="P1398" s="6">
        <f t="shared" si="169"/>
        <v>8314000000</v>
      </c>
      <c r="Q1398" s="6">
        <f t="shared" si="170"/>
        <v>2989000000</v>
      </c>
      <c r="R1398" s="9">
        <f t="shared" si="171"/>
        <v>0.97433493495839685</v>
      </c>
      <c r="S1398" s="9">
        <f t="shared" si="172"/>
        <v>0.35028712059064809</v>
      </c>
    </row>
    <row r="1399" spans="1:19" ht="17" hidden="1" x14ac:dyDescent="0.3">
      <c r="A1399">
        <v>1458</v>
      </c>
      <c r="B1399" t="s">
        <v>478</v>
      </c>
      <c r="C1399" t="s">
        <v>2</v>
      </c>
      <c r="D1399" s="1">
        <v>41453</v>
      </c>
      <c r="E1399" s="3">
        <f t="shared" si="173"/>
        <v>2013</v>
      </c>
      <c r="F1399" s="3">
        <f t="shared" si="174"/>
        <v>6</v>
      </c>
      <c r="G1399" s="3">
        <f t="shared" si="175"/>
        <v>28</v>
      </c>
      <c r="H1399" s="2">
        <v>14351000000</v>
      </c>
      <c r="I1399" s="2">
        <v>10411000000</v>
      </c>
      <c r="J1399" s="2">
        <v>635000000</v>
      </c>
      <c r="K1399" s="2">
        <v>1133000000</v>
      </c>
      <c r="L1399" s="2">
        <v>79000000</v>
      </c>
      <c r="M1399" t="s">
        <v>12</v>
      </c>
      <c r="N1399" t="s">
        <v>479</v>
      </c>
      <c r="O1399" s="6">
        <f t="shared" si="168"/>
        <v>1847000000</v>
      </c>
      <c r="P1399" s="6">
        <f t="shared" si="169"/>
        <v>3940000000</v>
      </c>
      <c r="Q1399" s="6">
        <f t="shared" si="170"/>
        <v>2093000000</v>
      </c>
      <c r="R1399" s="9">
        <f t="shared" si="171"/>
        <v>0.2745453278517177</v>
      </c>
      <c r="S1399" s="9">
        <f t="shared" si="172"/>
        <v>0.14584349522681347</v>
      </c>
    </row>
    <row r="1400" spans="1:19" ht="17" hidden="1" x14ac:dyDescent="0.3">
      <c r="A1400">
        <v>1459</v>
      </c>
      <c r="B1400" t="s">
        <v>478</v>
      </c>
      <c r="C1400" t="s">
        <v>5</v>
      </c>
      <c r="D1400" s="1">
        <v>41817</v>
      </c>
      <c r="E1400" s="3">
        <f t="shared" si="173"/>
        <v>2014</v>
      </c>
      <c r="F1400" s="3">
        <f t="shared" si="174"/>
        <v>6</v>
      </c>
      <c r="G1400" s="3">
        <f t="shared" si="175"/>
        <v>27</v>
      </c>
      <c r="H1400" s="2">
        <v>13724000000</v>
      </c>
      <c r="I1400" s="2">
        <v>9878000000</v>
      </c>
      <c r="J1400" s="2">
        <v>722000000</v>
      </c>
      <c r="K1400" s="2">
        <v>1226000000</v>
      </c>
      <c r="L1400" s="2">
        <v>98000000</v>
      </c>
      <c r="M1400" t="s">
        <v>12</v>
      </c>
      <c r="N1400" t="s">
        <v>479</v>
      </c>
      <c r="O1400" s="6">
        <f t="shared" si="168"/>
        <v>2046000000</v>
      </c>
      <c r="P1400" s="6">
        <f t="shared" si="169"/>
        <v>3846000000</v>
      </c>
      <c r="Q1400" s="6">
        <f t="shared" si="170"/>
        <v>1800000000</v>
      </c>
      <c r="R1400" s="9">
        <f t="shared" si="171"/>
        <v>0.28023899737685809</v>
      </c>
      <c r="S1400" s="9">
        <f t="shared" si="172"/>
        <v>0.13115709705625181</v>
      </c>
    </row>
    <row r="1401" spans="1:19" ht="17" hidden="1" x14ac:dyDescent="0.3">
      <c r="A1401">
        <v>1460</v>
      </c>
      <c r="B1401" t="s">
        <v>478</v>
      </c>
      <c r="C1401" t="s">
        <v>6</v>
      </c>
      <c r="D1401" s="1">
        <v>42188</v>
      </c>
      <c r="E1401" s="3">
        <f t="shared" si="173"/>
        <v>2015</v>
      </c>
      <c r="F1401" s="3">
        <f t="shared" si="174"/>
        <v>7</v>
      </c>
      <c r="G1401" s="3">
        <f t="shared" si="175"/>
        <v>3</v>
      </c>
      <c r="H1401" s="2">
        <v>13739000000</v>
      </c>
      <c r="I1401" s="2">
        <v>9930000000</v>
      </c>
      <c r="J1401" s="2">
        <v>237000000</v>
      </c>
      <c r="K1401" s="2">
        <v>1353000000</v>
      </c>
      <c r="L1401" s="2">
        <v>129000000</v>
      </c>
      <c r="M1401" t="s">
        <v>12</v>
      </c>
      <c r="N1401" t="s">
        <v>479</v>
      </c>
      <c r="O1401" s="6">
        <f t="shared" si="168"/>
        <v>1719000000</v>
      </c>
      <c r="P1401" s="6">
        <f t="shared" si="169"/>
        <v>3809000000</v>
      </c>
      <c r="Q1401" s="6">
        <f t="shared" si="170"/>
        <v>2090000000</v>
      </c>
      <c r="R1401" s="9">
        <f t="shared" si="171"/>
        <v>0.27723997379721954</v>
      </c>
      <c r="S1401" s="9">
        <f t="shared" si="172"/>
        <v>0.1521216973578863</v>
      </c>
    </row>
    <row r="1402" spans="1:19" ht="17" hidden="1" x14ac:dyDescent="0.3">
      <c r="A1402">
        <v>1461</v>
      </c>
      <c r="B1402" t="s">
        <v>478</v>
      </c>
      <c r="C1402" t="s">
        <v>7</v>
      </c>
      <c r="D1402" s="1">
        <v>42552</v>
      </c>
      <c r="E1402" s="3">
        <f t="shared" si="173"/>
        <v>2016</v>
      </c>
      <c r="F1402" s="3">
        <f t="shared" si="174"/>
        <v>7</v>
      </c>
      <c r="G1402" s="3">
        <f t="shared" si="175"/>
        <v>1</v>
      </c>
      <c r="H1402" s="2">
        <v>11160000000</v>
      </c>
      <c r="I1402" s="2">
        <v>8545000000</v>
      </c>
      <c r="J1402" s="2">
        <v>635000000</v>
      </c>
      <c r="K1402" s="2">
        <v>1237000000</v>
      </c>
      <c r="L1402" s="2">
        <v>123000000</v>
      </c>
      <c r="M1402" t="s">
        <v>12</v>
      </c>
      <c r="N1402" t="s">
        <v>479</v>
      </c>
      <c r="O1402" s="6">
        <f t="shared" si="168"/>
        <v>1995000000</v>
      </c>
      <c r="P1402" s="6">
        <f t="shared" si="169"/>
        <v>2615000000</v>
      </c>
      <c r="Q1402" s="6">
        <f t="shared" si="170"/>
        <v>620000000</v>
      </c>
      <c r="R1402" s="9">
        <f t="shared" si="171"/>
        <v>0.23431899641577059</v>
      </c>
      <c r="S1402" s="9">
        <f t="shared" si="172"/>
        <v>5.5555555555555552E-2</v>
      </c>
    </row>
    <row r="1403" spans="1:19" ht="17" hidden="1" x14ac:dyDescent="0.3">
      <c r="A1403">
        <v>1462</v>
      </c>
      <c r="B1403" t="s">
        <v>480</v>
      </c>
      <c r="C1403" t="s">
        <v>2</v>
      </c>
      <c r="D1403" s="1">
        <v>41333</v>
      </c>
      <c r="E1403" s="3">
        <f t="shared" si="173"/>
        <v>2013</v>
      </c>
      <c r="F1403" s="3">
        <f t="shared" si="174"/>
        <v>2</v>
      </c>
      <c r="G1403" s="3">
        <f t="shared" si="175"/>
        <v>28</v>
      </c>
      <c r="H1403" s="2">
        <v>2796100000</v>
      </c>
      <c r="I1403" s="2">
        <v>1687800000</v>
      </c>
      <c r="J1403" s="2">
        <v>585400000</v>
      </c>
      <c r="K1403">
        <v>0</v>
      </c>
      <c r="L1403">
        <v>0</v>
      </c>
      <c r="M1403" t="s">
        <v>26</v>
      </c>
      <c r="N1403" t="s">
        <v>481</v>
      </c>
      <c r="O1403" s="6">
        <f t="shared" si="168"/>
        <v>585400000</v>
      </c>
      <c r="P1403" s="6">
        <f t="shared" si="169"/>
        <v>1108300000</v>
      </c>
      <c r="Q1403" s="6">
        <f t="shared" si="170"/>
        <v>522900000</v>
      </c>
      <c r="R1403" s="9">
        <f t="shared" si="171"/>
        <v>0.39637352026036266</v>
      </c>
      <c r="S1403" s="9">
        <f t="shared" si="172"/>
        <v>0.18701047888129896</v>
      </c>
    </row>
    <row r="1404" spans="1:19" ht="17" hidden="1" x14ac:dyDescent="0.3">
      <c r="A1404">
        <v>1463</v>
      </c>
      <c r="B1404" t="s">
        <v>480</v>
      </c>
      <c r="C1404" t="s">
        <v>5</v>
      </c>
      <c r="D1404" s="1">
        <v>41698</v>
      </c>
      <c r="E1404" s="3">
        <f t="shared" si="173"/>
        <v>2014</v>
      </c>
      <c r="F1404" s="3">
        <f t="shared" si="174"/>
        <v>2</v>
      </c>
      <c r="G1404" s="3">
        <f t="shared" si="175"/>
        <v>28</v>
      </c>
      <c r="H1404" s="2">
        <v>4867700000</v>
      </c>
      <c r="I1404" s="2">
        <v>2876000000</v>
      </c>
      <c r="J1404" s="2">
        <v>895100000</v>
      </c>
      <c r="K1404">
        <v>0</v>
      </c>
      <c r="L1404">
        <v>0</v>
      </c>
      <c r="M1404" t="s">
        <v>26</v>
      </c>
      <c r="N1404" t="s">
        <v>481</v>
      </c>
      <c r="O1404" s="6">
        <f t="shared" si="168"/>
        <v>895100000</v>
      </c>
      <c r="P1404" s="6">
        <f t="shared" si="169"/>
        <v>1991700000</v>
      </c>
      <c r="Q1404" s="6">
        <f t="shared" si="170"/>
        <v>1096600000</v>
      </c>
      <c r="R1404" s="9">
        <f t="shared" si="171"/>
        <v>0.40916654682909792</v>
      </c>
      <c r="S1404" s="9">
        <f t="shared" si="172"/>
        <v>0.22528093350042114</v>
      </c>
    </row>
    <row r="1405" spans="1:19" ht="17" hidden="1" x14ac:dyDescent="0.3">
      <c r="A1405">
        <v>1464</v>
      </c>
      <c r="B1405" t="s">
        <v>480</v>
      </c>
      <c r="C1405" t="s">
        <v>6</v>
      </c>
      <c r="D1405" s="1">
        <v>42063</v>
      </c>
      <c r="E1405" s="3">
        <f t="shared" si="173"/>
        <v>2015</v>
      </c>
      <c r="F1405" s="3">
        <f t="shared" si="174"/>
        <v>2</v>
      </c>
      <c r="G1405" s="3">
        <f t="shared" si="175"/>
        <v>28</v>
      </c>
      <c r="H1405" s="2">
        <v>6028000000</v>
      </c>
      <c r="I1405" s="2">
        <v>3449400000</v>
      </c>
      <c r="J1405" s="2">
        <v>1078400000</v>
      </c>
      <c r="K1405">
        <v>0</v>
      </c>
      <c r="L1405">
        <v>0</v>
      </c>
      <c r="M1405" t="s">
        <v>26</v>
      </c>
      <c r="N1405" t="s">
        <v>481</v>
      </c>
      <c r="O1405" s="6">
        <f t="shared" si="168"/>
        <v>1078400000</v>
      </c>
      <c r="P1405" s="6">
        <f t="shared" si="169"/>
        <v>2578600000</v>
      </c>
      <c r="Q1405" s="6">
        <f t="shared" si="170"/>
        <v>1500200000</v>
      </c>
      <c r="R1405" s="9">
        <f t="shared" si="171"/>
        <v>0.42777040477770401</v>
      </c>
      <c r="S1405" s="9">
        <f t="shared" si="172"/>
        <v>0.24887193098871932</v>
      </c>
    </row>
    <row r="1406" spans="1:19" ht="17" hidden="1" x14ac:dyDescent="0.3">
      <c r="A1406">
        <v>1465</v>
      </c>
      <c r="B1406" t="s">
        <v>480</v>
      </c>
      <c r="C1406" t="s">
        <v>7</v>
      </c>
      <c r="D1406" s="1">
        <v>42429</v>
      </c>
      <c r="E1406" s="3">
        <f t="shared" si="173"/>
        <v>2016</v>
      </c>
      <c r="F1406" s="3">
        <f t="shared" si="174"/>
        <v>2</v>
      </c>
      <c r="G1406" s="3">
        <f t="shared" si="175"/>
        <v>29</v>
      </c>
      <c r="H1406" s="2">
        <v>6548400000</v>
      </c>
      <c r="I1406" s="2">
        <v>3606100000</v>
      </c>
      <c r="J1406" s="2">
        <v>1177200000</v>
      </c>
      <c r="K1406">
        <v>0</v>
      </c>
      <c r="L1406">
        <v>0</v>
      </c>
      <c r="M1406" t="s">
        <v>26</v>
      </c>
      <c r="N1406" t="s">
        <v>481</v>
      </c>
      <c r="O1406" s="6">
        <f t="shared" si="168"/>
        <v>1177200000</v>
      </c>
      <c r="P1406" s="6">
        <f t="shared" si="169"/>
        <v>2942300000</v>
      </c>
      <c r="Q1406" s="6">
        <f t="shared" si="170"/>
        <v>1765100000</v>
      </c>
      <c r="R1406" s="9">
        <f t="shared" si="171"/>
        <v>0.4493158634170179</v>
      </c>
      <c r="S1406" s="9">
        <f t="shared" si="172"/>
        <v>0.26954675951377438</v>
      </c>
    </row>
    <row r="1407" spans="1:19" ht="17" hidden="1" x14ac:dyDescent="0.3">
      <c r="A1407">
        <v>1466</v>
      </c>
      <c r="B1407" t="s">
        <v>482</v>
      </c>
      <c r="C1407" t="s">
        <v>2</v>
      </c>
      <c r="D1407" s="1">
        <v>41636</v>
      </c>
      <c r="E1407" s="3">
        <f t="shared" si="173"/>
        <v>2013</v>
      </c>
      <c r="F1407" s="3">
        <f t="shared" si="174"/>
        <v>12</v>
      </c>
      <c r="G1407" s="3">
        <f t="shared" si="175"/>
        <v>28</v>
      </c>
      <c r="H1407" s="2">
        <v>10889500000</v>
      </c>
      <c r="I1407" s="2">
        <v>6985800000</v>
      </c>
      <c r="J1407" s="2">
        <v>2960300000</v>
      </c>
      <c r="K1407">
        <v>0</v>
      </c>
      <c r="L1407">
        <v>0</v>
      </c>
      <c r="M1407" t="s">
        <v>9</v>
      </c>
      <c r="N1407" t="s">
        <v>470</v>
      </c>
      <c r="O1407" s="6">
        <f t="shared" si="168"/>
        <v>2960300000</v>
      </c>
      <c r="P1407" s="6">
        <f t="shared" si="169"/>
        <v>3903700000</v>
      </c>
      <c r="Q1407" s="6">
        <f t="shared" si="170"/>
        <v>943400000</v>
      </c>
      <c r="R1407" s="9">
        <f t="shared" si="171"/>
        <v>0.35848294228385147</v>
      </c>
      <c r="S1407" s="9">
        <f t="shared" si="172"/>
        <v>8.6633913402819229E-2</v>
      </c>
    </row>
    <row r="1408" spans="1:19" ht="17" hidden="1" x14ac:dyDescent="0.3">
      <c r="A1408">
        <v>1467</v>
      </c>
      <c r="B1408" t="s">
        <v>482</v>
      </c>
      <c r="C1408" t="s">
        <v>5</v>
      </c>
      <c r="D1408" s="1">
        <v>42007</v>
      </c>
      <c r="E1408" s="3">
        <f t="shared" si="173"/>
        <v>2015</v>
      </c>
      <c r="F1408" s="3">
        <f t="shared" si="174"/>
        <v>1</v>
      </c>
      <c r="G1408" s="3">
        <f t="shared" si="175"/>
        <v>3</v>
      </c>
      <c r="H1408" s="2">
        <v>11338600000</v>
      </c>
      <c r="I1408" s="2">
        <v>7235900000</v>
      </c>
      <c r="J1408" s="2">
        <v>2814600000</v>
      </c>
      <c r="K1408">
        <v>0</v>
      </c>
      <c r="L1408">
        <v>0</v>
      </c>
      <c r="M1408" t="s">
        <v>9</v>
      </c>
      <c r="N1408" t="s">
        <v>470</v>
      </c>
      <c r="O1408" s="6">
        <f t="shared" si="168"/>
        <v>2814600000</v>
      </c>
      <c r="P1408" s="6">
        <f t="shared" si="169"/>
        <v>4102700000</v>
      </c>
      <c r="Q1408" s="6">
        <f t="shared" si="170"/>
        <v>1288100000</v>
      </c>
      <c r="R1408" s="9">
        <f t="shared" si="171"/>
        <v>0.36183479441906408</v>
      </c>
      <c r="S1408" s="9">
        <f t="shared" si="172"/>
        <v>0.113603090328612</v>
      </c>
    </row>
    <row r="1409" spans="1:19" ht="17" hidden="1" x14ac:dyDescent="0.3">
      <c r="A1409">
        <v>1468</v>
      </c>
      <c r="B1409" t="s">
        <v>482</v>
      </c>
      <c r="C1409" t="s">
        <v>6</v>
      </c>
      <c r="D1409" s="1">
        <v>42371</v>
      </c>
      <c r="E1409" s="3">
        <f t="shared" si="173"/>
        <v>2016</v>
      </c>
      <c r="F1409" s="3">
        <f t="shared" si="174"/>
        <v>1</v>
      </c>
      <c r="G1409" s="3">
        <f t="shared" si="175"/>
        <v>2</v>
      </c>
      <c r="H1409" s="2">
        <v>11171800000</v>
      </c>
      <c r="I1409" s="2">
        <v>7099800000</v>
      </c>
      <c r="J1409" s="2">
        <v>2681100000</v>
      </c>
      <c r="K1409">
        <v>0</v>
      </c>
      <c r="L1409">
        <v>0</v>
      </c>
      <c r="M1409" t="s">
        <v>9</v>
      </c>
      <c r="N1409" t="s">
        <v>470</v>
      </c>
      <c r="O1409" s="6">
        <f t="shared" si="168"/>
        <v>2681100000</v>
      </c>
      <c r="P1409" s="6">
        <f t="shared" si="169"/>
        <v>4072000000</v>
      </c>
      <c r="Q1409" s="6">
        <f t="shared" si="170"/>
        <v>1390900000</v>
      </c>
      <c r="R1409" s="9">
        <f t="shared" si="171"/>
        <v>0.36448916020694966</v>
      </c>
      <c r="S1409" s="9">
        <f t="shared" si="172"/>
        <v>0.12450097567088562</v>
      </c>
    </row>
    <row r="1410" spans="1:19" ht="17" hidden="1" x14ac:dyDescent="0.3">
      <c r="A1410">
        <v>1469</v>
      </c>
      <c r="B1410" t="s">
        <v>482</v>
      </c>
      <c r="C1410" t="s">
        <v>7</v>
      </c>
      <c r="D1410" s="1">
        <v>42735</v>
      </c>
      <c r="E1410" s="3">
        <f t="shared" si="173"/>
        <v>2016</v>
      </c>
      <c r="F1410" s="3">
        <f t="shared" si="174"/>
        <v>12</v>
      </c>
      <c r="G1410" s="3">
        <f t="shared" si="175"/>
        <v>31</v>
      </c>
      <c r="H1410" s="2">
        <v>11406900000</v>
      </c>
      <c r="I1410" s="2">
        <v>7139700000</v>
      </c>
      <c r="J1410" s="2">
        <v>2798900000</v>
      </c>
      <c r="K1410">
        <v>0</v>
      </c>
      <c r="L1410">
        <v>0</v>
      </c>
      <c r="M1410" t="s">
        <v>9</v>
      </c>
      <c r="N1410" t="s">
        <v>470</v>
      </c>
      <c r="O1410" s="6">
        <f t="shared" si="168"/>
        <v>2798900000</v>
      </c>
      <c r="P1410" s="6">
        <f t="shared" si="169"/>
        <v>4267200000</v>
      </c>
      <c r="Q1410" s="6">
        <f t="shared" si="170"/>
        <v>1468300000</v>
      </c>
      <c r="R1410" s="9">
        <f t="shared" si="171"/>
        <v>0.37408936696210193</v>
      </c>
      <c r="S1410" s="9">
        <f t="shared" si="172"/>
        <v>0.12872033593702056</v>
      </c>
    </row>
    <row r="1411" spans="1:19" ht="17" hidden="1" x14ac:dyDescent="0.3">
      <c r="A1411">
        <v>1470</v>
      </c>
      <c r="B1411" t="s">
        <v>483</v>
      </c>
      <c r="C1411" t="s">
        <v>2</v>
      </c>
      <c r="D1411" s="1">
        <v>41544</v>
      </c>
      <c r="E1411" s="3">
        <f t="shared" si="173"/>
        <v>2013</v>
      </c>
      <c r="F1411" s="3">
        <f t="shared" si="174"/>
        <v>9</v>
      </c>
      <c r="G1411" s="3">
        <f t="shared" si="175"/>
        <v>27</v>
      </c>
      <c r="H1411" s="2">
        <v>1792000000</v>
      </c>
      <c r="I1411" s="2">
        <v>1025400000</v>
      </c>
      <c r="J1411" s="2">
        <v>159700000</v>
      </c>
      <c r="K1411" s="2">
        <v>226300000</v>
      </c>
      <c r="L1411" s="2">
        <v>29100000</v>
      </c>
      <c r="M1411" t="s">
        <v>12</v>
      </c>
      <c r="N1411" t="s">
        <v>24</v>
      </c>
      <c r="O1411" s="6">
        <f t="shared" si="168"/>
        <v>415100000</v>
      </c>
      <c r="P1411" s="6">
        <f t="shared" si="169"/>
        <v>766600000</v>
      </c>
      <c r="Q1411" s="6">
        <f t="shared" si="170"/>
        <v>351500000</v>
      </c>
      <c r="R1411" s="9">
        <f t="shared" si="171"/>
        <v>0.42779017857142854</v>
      </c>
      <c r="S1411" s="9">
        <f t="shared" si="172"/>
        <v>0.19614955357142858</v>
      </c>
    </row>
    <row r="1412" spans="1:19" ht="17" hidden="1" x14ac:dyDescent="0.3">
      <c r="A1412">
        <v>1471</v>
      </c>
      <c r="B1412" t="s">
        <v>483</v>
      </c>
      <c r="C1412" t="s">
        <v>5</v>
      </c>
      <c r="D1412" s="1">
        <v>41915</v>
      </c>
      <c r="E1412" s="3">
        <f t="shared" si="173"/>
        <v>2014</v>
      </c>
      <c r="F1412" s="3">
        <f t="shared" si="174"/>
        <v>10</v>
      </c>
      <c r="G1412" s="3">
        <f t="shared" si="175"/>
        <v>3</v>
      </c>
      <c r="H1412" s="2">
        <v>2291500000</v>
      </c>
      <c r="I1412" s="2">
        <v>1268800000</v>
      </c>
      <c r="J1412" s="2">
        <v>179100000</v>
      </c>
      <c r="K1412" s="2">
        <v>252200000</v>
      </c>
      <c r="L1412" s="2">
        <v>25900000</v>
      </c>
      <c r="M1412" t="s">
        <v>12</v>
      </c>
      <c r="N1412" t="s">
        <v>24</v>
      </c>
      <c r="O1412" s="6">
        <f t="shared" ref="O1412:O1475" si="176">SUM(J1412:L1412)</f>
        <v>457200000</v>
      </c>
      <c r="P1412" s="6">
        <f t="shared" ref="P1412:P1475" si="177">H1412-I1412</f>
        <v>1022700000</v>
      </c>
      <c r="Q1412" s="6">
        <f t="shared" ref="Q1412:Q1475" si="178">P1412-SUM(J1412:L1412)</f>
        <v>565500000</v>
      </c>
      <c r="R1412" s="9">
        <f t="shared" ref="R1412:R1475" si="179">1-(I1412/H1412)</f>
        <v>0.44630154920357845</v>
      </c>
      <c r="S1412" s="9">
        <f t="shared" ref="S1412:S1475" si="180">Q1412/H1412</f>
        <v>0.24678158411520837</v>
      </c>
    </row>
    <row r="1413" spans="1:19" ht="17" hidden="1" x14ac:dyDescent="0.3">
      <c r="A1413">
        <v>1472</v>
      </c>
      <c r="B1413" t="s">
        <v>483</v>
      </c>
      <c r="C1413" t="s">
        <v>6</v>
      </c>
      <c r="D1413" s="1">
        <v>42279</v>
      </c>
      <c r="E1413" s="3">
        <f t="shared" ref="E1413:E1476" si="181">YEAR(D1413)</f>
        <v>2015</v>
      </c>
      <c r="F1413" s="3">
        <f t="shared" ref="F1413:F1476" si="182">MONTH(D1413)</f>
        <v>10</v>
      </c>
      <c r="G1413" s="3">
        <f t="shared" ref="G1413:G1476" si="183">DAY(D1413)</f>
        <v>2</v>
      </c>
      <c r="H1413" s="2">
        <v>3258400000</v>
      </c>
      <c r="I1413" s="2">
        <v>1703900000</v>
      </c>
      <c r="J1413" s="2">
        <v>191300000</v>
      </c>
      <c r="K1413" s="2">
        <v>303200000</v>
      </c>
      <c r="L1413" s="2">
        <v>33500000</v>
      </c>
      <c r="M1413" t="s">
        <v>12</v>
      </c>
      <c r="N1413" t="s">
        <v>24</v>
      </c>
      <c r="O1413" s="6">
        <f t="shared" si="176"/>
        <v>528000000</v>
      </c>
      <c r="P1413" s="6">
        <f t="shared" si="177"/>
        <v>1554500000</v>
      </c>
      <c r="Q1413" s="6">
        <f t="shared" si="178"/>
        <v>1026500000</v>
      </c>
      <c r="R1413" s="9">
        <f t="shared" si="179"/>
        <v>0.47707463785907189</v>
      </c>
      <c r="S1413" s="9">
        <f t="shared" si="180"/>
        <v>0.31503191750552417</v>
      </c>
    </row>
    <row r="1414" spans="1:19" ht="17" hidden="1" x14ac:dyDescent="0.3">
      <c r="A1414">
        <v>1473</v>
      </c>
      <c r="B1414" t="s">
        <v>483</v>
      </c>
      <c r="C1414" t="s">
        <v>7</v>
      </c>
      <c r="D1414" s="1">
        <v>42643</v>
      </c>
      <c r="E1414" s="3">
        <f t="shared" si="181"/>
        <v>2016</v>
      </c>
      <c r="F1414" s="3">
        <f t="shared" si="182"/>
        <v>9</v>
      </c>
      <c r="G1414" s="3">
        <f t="shared" si="183"/>
        <v>30</v>
      </c>
      <c r="H1414" s="2">
        <v>3289000000</v>
      </c>
      <c r="I1414" s="2">
        <v>1623800000</v>
      </c>
      <c r="J1414" s="2">
        <v>195900000</v>
      </c>
      <c r="K1414" s="2">
        <v>312400000</v>
      </c>
      <c r="L1414" s="2">
        <v>33400000</v>
      </c>
      <c r="M1414" t="s">
        <v>12</v>
      </c>
      <c r="N1414" t="s">
        <v>24</v>
      </c>
      <c r="O1414" s="6">
        <f t="shared" si="176"/>
        <v>541700000</v>
      </c>
      <c r="P1414" s="6">
        <f t="shared" si="177"/>
        <v>1665200000</v>
      </c>
      <c r="Q1414" s="6">
        <f t="shared" si="178"/>
        <v>1123500000</v>
      </c>
      <c r="R1414" s="9">
        <f t="shared" si="179"/>
        <v>0.50629370629370629</v>
      </c>
      <c r="S1414" s="9">
        <f t="shared" si="180"/>
        <v>0.34159318941927636</v>
      </c>
    </row>
    <row r="1415" spans="1:19" ht="17" hidden="1" x14ac:dyDescent="0.3">
      <c r="A1415">
        <v>1474</v>
      </c>
      <c r="B1415" t="s">
        <v>484</v>
      </c>
      <c r="C1415" t="s">
        <v>2</v>
      </c>
      <c r="D1415" s="1">
        <v>41274</v>
      </c>
      <c r="E1415" s="3">
        <f t="shared" si="181"/>
        <v>2012</v>
      </c>
      <c r="F1415" s="3">
        <f t="shared" si="182"/>
        <v>12</v>
      </c>
      <c r="G1415" s="3">
        <f t="shared" si="183"/>
        <v>31</v>
      </c>
      <c r="H1415" s="2">
        <v>2730000000</v>
      </c>
      <c r="I1415" s="2">
        <v>245000000</v>
      </c>
      <c r="J1415" s="2">
        <v>835000000</v>
      </c>
      <c r="K1415">
        <v>0</v>
      </c>
      <c r="L1415" s="2">
        <v>811000000</v>
      </c>
      <c r="M1415" t="s">
        <v>73</v>
      </c>
      <c r="N1415" t="s">
        <v>74</v>
      </c>
      <c r="O1415" s="6">
        <f t="shared" si="176"/>
        <v>1646000000</v>
      </c>
      <c r="P1415" s="6">
        <f t="shared" si="177"/>
        <v>2485000000</v>
      </c>
      <c r="Q1415" s="6">
        <f t="shared" si="178"/>
        <v>839000000</v>
      </c>
      <c r="R1415" s="9">
        <f t="shared" si="179"/>
        <v>0.91025641025641024</v>
      </c>
      <c r="S1415" s="9">
        <f t="shared" si="180"/>
        <v>0.30732600732600734</v>
      </c>
    </row>
    <row r="1416" spans="1:19" ht="17" hidden="1" x14ac:dyDescent="0.3">
      <c r="A1416">
        <v>1475</v>
      </c>
      <c r="B1416" t="s">
        <v>484</v>
      </c>
      <c r="C1416" t="s">
        <v>5</v>
      </c>
      <c r="D1416" s="1">
        <v>41639</v>
      </c>
      <c r="E1416" s="3">
        <f t="shared" si="181"/>
        <v>2013</v>
      </c>
      <c r="F1416" s="3">
        <f t="shared" si="182"/>
        <v>12</v>
      </c>
      <c r="G1416" s="3">
        <f t="shared" si="183"/>
        <v>31</v>
      </c>
      <c r="H1416" s="2">
        <v>3371000000</v>
      </c>
      <c r="I1416" s="2">
        <v>328000000</v>
      </c>
      <c r="J1416" s="2">
        <v>1052000000</v>
      </c>
      <c r="K1416">
        <v>0</v>
      </c>
      <c r="L1416" s="2">
        <v>787000000</v>
      </c>
      <c r="M1416" t="s">
        <v>73</v>
      </c>
      <c r="N1416" t="s">
        <v>74</v>
      </c>
      <c r="O1416" s="6">
        <f t="shared" si="176"/>
        <v>1839000000</v>
      </c>
      <c r="P1416" s="6">
        <f t="shared" si="177"/>
        <v>3043000000</v>
      </c>
      <c r="Q1416" s="6">
        <f t="shared" si="178"/>
        <v>1204000000</v>
      </c>
      <c r="R1416" s="9">
        <f t="shared" si="179"/>
        <v>0.90269949569860575</v>
      </c>
      <c r="S1416" s="9">
        <f t="shared" si="180"/>
        <v>0.3571640462770691</v>
      </c>
    </row>
    <row r="1417" spans="1:19" ht="17" hidden="1" x14ac:dyDescent="0.3">
      <c r="A1417">
        <v>1476</v>
      </c>
      <c r="B1417" t="s">
        <v>484</v>
      </c>
      <c r="C1417" t="s">
        <v>6</v>
      </c>
      <c r="D1417" s="1">
        <v>42004</v>
      </c>
      <c r="E1417" s="3">
        <f t="shared" si="181"/>
        <v>2014</v>
      </c>
      <c r="F1417" s="3">
        <f t="shared" si="182"/>
        <v>12</v>
      </c>
      <c r="G1417" s="3">
        <f t="shared" si="183"/>
        <v>31</v>
      </c>
      <c r="H1417" s="2">
        <v>4038000000</v>
      </c>
      <c r="I1417" s="2">
        <v>427000000</v>
      </c>
      <c r="J1417" s="2">
        <v>1296000000</v>
      </c>
      <c r="K1417">
        <v>0</v>
      </c>
      <c r="L1417" s="2">
        <v>942000000</v>
      </c>
      <c r="M1417" t="s">
        <v>73</v>
      </c>
      <c r="N1417" t="s">
        <v>74</v>
      </c>
      <c r="O1417" s="6">
        <f t="shared" si="176"/>
        <v>2238000000</v>
      </c>
      <c r="P1417" s="6">
        <f t="shared" si="177"/>
        <v>3611000000</v>
      </c>
      <c r="Q1417" s="6">
        <f t="shared" si="178"/>
        <v>1373000000</v>
      </c>
      <c r="R1417" s="9">
        <f t="shared" si="179"/>
        <v>0.89425458147597825</v>
      </c>
      <c r="S1417" s="9">
        <f t="shared" si="180"/>
        <v>0.34001981178801388</v>
      </c>
    </row>
    <row r="1418" spans="1:19" ht="17" hidden="1" x14ac:dyDescent="0.3">
      <c r="A1418">
        <v>1477</v>
      </c>
      <c r="B1418" t="s">
        <v>484</v>
      </c>
      <c r="C1418" t="s">
        <v>7</v>
      </c>
      <c r="D1418" s="1">
        <v>42369</v>
      </c>
      <c r="E1418" s="3">
        <f t="shared" si="181"/>
        <v>2015</v>
      </c>
      <c r="F1418" s="3">
        <f t="shared" si="182"/>
        <v>12</v>
      </c>
      <c r="G1418" s="3">
        <f t="shared" si="183"/>
        <v>31</v>
      </c>
      <c r="H1418" s="2">
        <v>3133000000</v>
      </c>
      <c r="I1418" s="2">
        <v>689000000</v>
      </c>
      <c r="J1418" s="2">
        <v>1208000000</v>
      </c>
      <c r="K1418">
        <v>0</v>
      </c>
      <c r="L1418" s="2">
        <v>1091000000</v>
      </c>
      <c r="M1418" t="s">
        <v>73</v>
      </c>
      <c r="N1418" t="s">
        <v>74</v>
      </c>
      <c r="O1418" s="6">
        <f t="shared" si="176"/>
        <v>2299000000</v>
      </c>
      <c r="P1418" s="6">
        <f t="shared" si="177"/>
        <v>2444000000</v>
      </c>
      <c r="Q1418" s="6">
        <f t="shared" si="178"/>
        <v>145000000</v>
      </c>
      <c r="R1418" s="9">
        <f t="shared" si="179"/>
        <v>0.78008298755186722</v>
      </c>
      <c r="S1418" s="9">
        <f t="shared" si="180"/>
        <v>4.6281519310564956E-2</v>
      </c>
    </row>
    <row r="1419" spans="1:19" ht="17" hidden="1" x14ac:dyDescent="0.3">
      <c r="A1419">
        <v>1478</v>
      </c>
      <c r="B1419" t="s">
        <v>485</v>
      </c>
      <c r="C1419" t="s">
        <v>2</v>
      </c>
      <c r="D1419" s="1">
        <v>41274</v>
      </c>
      <c r="E1419" s="3">
        <f t="shared" si="181"/>
        <v>2012</v>
      </c>
      <c r="F1419" s="3">
        <f t="shared" si="182"/>
        <v>12</v>
      </c>
      <c r="G1419" s="3">
        <f t="shared" si="183"/>
        <v>31</v>
      </c>
      <c r="H1419" s="2">
        <v>10793000000</v>
      </c>
      <c r="I1419" s="2">
        <v>362000000</v>
      </c>
      <c r="J1419" s="2">
        <v>2123000000</v>
      </c>
      <c r="K1419">
        <v>0</v>
      </c>
      <c r="L1419" s="2">
        <v>4549000000</v>
      </c>
      <c r="M1419" t="s">
        <v>37</v>
      </c>
      <c r="N1419" t="s">
        <v>90</v>
      </c>
      <c r="O1419" s="6">
        <f t="shared" si="176"/>
        <v>6672000000</v>
      </c>
      <c r="P1419" s="6">
        <f t="shared" si="177"/>
        <v>10431000000</v>
      </c>
      <c r="Q1419" s="6">
        <f t="shared" si="178"/>
        <v>3759000000</v>
      </c>
      <c r="R1419" s="9">
        <f t="shared" si="179"/>
        <v>0.96645974242564625</v>
      </c>
      <c r="S1419" s="9">
        <f t="shared" si="180"/>
        <v>0.34828129343092745</v>
      </c>
    </row>
    <row r="1420" spans="1:19" ht="17" hidden="1" x14ac:dyDescent="0.3">
      <c r="A1420">
        <v>1479</v>
      </c>
      <c r="B1420" t="s">
        <v>485</v>
      </c>
      <c r="C1420" t="s">
        <v>5</v>
      </c>
      <c r="D1420" s="1">
        <v>41639</v>
      </c>
      <c r="E1420" s="3">
        <f t="shared" si="181"/>
        <v>2013</v>
      </c>
      <c r="F1420" s="3">
        <f t="shared" si="182"/>
        <v>12</v>
      </c>
      <c r="G1420" s="3">
        <f t="shared" si="183"/>
        <v>31</v>
      </c>
      <c r="H1420" s="2">
        <v>11813000000</v>
      </c>
      <c r="I1420" s="2">
        <v>374000000</v>
      </c>
      <c r="J1420" s="2">
        <v>2484000000</v>
      </c>
      <c r="K1420">
        <v>0</v>
      </c>
      <c r="L1420" s="2">
        <v>5445000000</v>
      </c>
      <c r="M1420" t="s">
        <v>37</v>
      </c>
      <c r="N1420" t="s">
        <v>90</v>
      </c>
      <c r="O1420" s="6">
        <f t="shared" si="176"/>
        <v>7929000000</v>
      </c>
      <c r="P1420" s="6">
        <f t="shared" si="177"/>
        <v>11439000000</v>
      </c>
      <c r="Q1420" s="6">
        <f t="shared" si="178"/>
        <v>3510000000</v>
      </c>
      <c r="R1420" s="9">
        <f t="shared" si="179"/>
        <v>0.96833996444594939</v>
      </c>
      <c r="S1420" s="9">
        <f t="shared" si="180"/>
        <v>0.29713028019977988</v>
      </c>
    </row>
    <row r="1421" spans="1:19" ht="17" hidden="1" x14ac:dyDescent="0.3">
      <c r="A1421">
        <v>1480</v>
      </c>
      <c r="B1421" t="s">
        <v>485</v>
      </c>
      <c r="C1421" t="s">
        <v>6</v>
      </c>
      <c r="D1421" s="1">
        <v>42004</v>
      </c>
      <c r="E1421" s="3">
        <f t="shared" si="181"/>
        <v>2014</v>
      </c>
      <c r="F1421" s="3">
        <f t="shared" si="182"/>
        <v>12</v>
      </c>
      <c r="G1421" s="3">
        <f t="shared" si="183"/>
        <v>31</v>
      </c>
      <c r="H1421" s="2">
        <v>12727000000</v>
      </c>
      <c r="I1421" s="2">
        <v>470000000</v>
      </c>
      <c r="J1421" s="2">
        <v>2927000000</v>
      </c>
      <c r="K1421">
        <v>0</v>
      </c>
      <c r="L1421" s="2">
        <v>5492000000</v>
      </c>
      <c r="M1421" t="s">
        <v>37</v>
      </c>
      <c r="N1421" t="s">
        <v>90</v>
      </c>
      <c r="O1421" s="6">
        <f t="shared" si="176"/>
        <v>8419000000</v>
      </c>
      <c r="P1421" s="6">
        <f t="shared" si="177"/>
        <v>12257000000</v>
      </c>
      <c r="Q1421" s="6">
        <f t="shared" si="178"/>
        <v>3838000000</v>
      </c>
      <c r="R1421" s="9">
        <f t="shared" si="179"/>
        <v>0.96307063722794062</v>
      </c>
      <c r="S1421" s="9">
        <f t="shared" si="180"/>
        <v>0.30156360493439144</v>
      </c>
    </row>
    <row r="1422" spans="1:19" ht="17" hidden="1" x14ac:dyDescent="0.3">
      <c r="A1422">
        <v>1481</v>
      </c>
      <c r="B1422" t="s">
        <v>485</v>
      </c>
      <c r="C1422" t="s">
        <v>7</v>
      </c>
      <c r="D1422" s="1">
        <v>42369</v>
      </c>
      <c r="E1422" s="3">
        <f t="shared" si="181"/>
        <v>2015</v>
      </c>
      <c r="F1422" s="3">
        <f t="shared" si="182"/>
        <v>12</v>
      </c>
      <c r="G1422" s="3">
        <f t="shared" si="183"/>
        <v>31</v>
      </c>
      <c r="H1422" s="2">
        <v>13620000000</v>
      </c>
      <c r="I1422" s="2">
        <v>607000000</v>
      </c>
      <c r="J1422" s="2">
        <v>3264000000</v>
      </c>
      <c r="K1422">
        <v>0</v>
      </c>
      <c r="L1422" s="2">
        <v>5690000000</v>
      </c>
      <c r="M1422" t="s">
        <v>37</v>
      </c>
      <c r="N1422" t="s">
        <v>90</v>
      </c>
      <c r="O1422" s="6">
        <f t="shared" si="176"/>
        <v>8954000000</v>
      </c>
      <c r="P1422" s="6">
        <f t="shared" si="177"/>
        <v>13013000000</v>
      </c>
      <c r="Q1422" s="6">
        <f t="shared" si="178"/>
        <v>4059000000</v>
      </c>
      <c r="R1422" s="9">
        <f t="shared" si="179"/>
        <v>0.95543318649045517</v>
      </c>
      <c r="S1422" s="9">
        <f t="shared" si="180"/>
        <v>0.29801762114537445</v>
      </c>
    </row>
    <row r="1423" spans="1:19" ht="17" hidden="1" x14ac:dyDescent="0.3">
      <c r="A1423">
        <v>1482</v>
      </c>
      <c r="B1423" t="s">
        <v>486</v>
      </c>
      <c r="C1423" t="s">
        <v>2</v>
      </c>
      <c r="D1423" s="1">
        <v>41639</v>
      </c>
      <c r="E1423" s="3">
        <f t="shared" si="181"/>
        <v>2013</v>
      </c>
      <c r="F1423" s="3">
        <f t="shared" si="182"/>
        <v>12</v>
      </c>
      <c r="G1423" s="3">
        <f t="shared" si="183"/>
        <v>31</v>
      </c>
      <c r="H1423" s="2">
        <v>9021000000</v>
      </c>
      <c r="I1423" s="2">
        <v>3002000000</v>
      </c>
      <c r="J1423" s="2">
        <v>4089000000</v>
      </c>
      <c r="K1423" s="2">
        <v>536000000</v>
      </c>
      <c r="L1423" s="2">
        <v>138000000</v>
      </c>
      <c r="M1423" t="s">
        <v>15</v>
      </c>
      <c r="N1423" t="s">
        <v>20</v>
      </c>
      <c r="O1423" s="6">
        <f t="shared" si="176"/>
        <v>4763000000</v>
      </c>
      <c r="P1423" s="6">
        <f t="shared" si="177"/>
        <v>6019000000</v>
      </c>
      <c r="Q1423" s="6">
        <f t="shared" si="178"/>
        <v>1256000000</v>
      </c>
      <c r="R1423" s="9">
        <f t="shared" si="179"/>
        <v>0.6672209289435761</v>
      </c>
      <c r="S1423" s="9">
        <f t="shared" si="180"/>
        <v>0.13923068395964971</v>
      </c>
    </row>
    <row r="1424" spans="1:19" ht="17" hidden="1" x14ac:dyDescent="0.3">
      <c r="A1424">
        <v>1483</v>
      </c>
      <c r="B1424" t="s">
        <v>486</v>
      </c>
      <c r="C1424" t="s">
        <v>5</v>
      </c>
      <c r="D1424" s="1">
        <v>42004</v>
      </c>
      <c r="E1424" s="3">
        <f t="shared" si="181"/>
        <v>2014</v>
      </c>
      <c r="F1424" s="3">
        <f t="shared" si="182"/>
        <v>12</v>
      </c>
      <c r="G1424" s="3">
        <f t="shared" si="183"/>
        <v>31</v>
      </c>
      <c r="H1424" s="2">
        <v>9675000000</v>
      </c>
      <c r="I1424" s="2">
        <v>3319000000</v>
      </c>
      <c r="J1424" s="2">
        <v>4308000000</v>
      </c>
      <c r="K1424" s="2">
        <v>614000000</v>
      </c>
      <c r="L1424" s="2">
        <v>188000000</v>
      </c>
      <c r="M1424" t="s">
        <v>15</v>
      </c>
      <c r="N1424" t="s">
        <v>20</v>
      </c>
      <c r="O1424" s="6">
        <f t="shared" si="176"/>
        <v>5110000000</v>
      </c>
      <c r="P1424" s="6">
        <f t="shared" si="177"/>
        <v>6356000000</v>
      </c>
      <c r="Q1424" s="6">
        <f t="shared" si="178"/>
        <v>1246000000</v>
      </c>
      <c r="R1424" s="9">
        <f t="shared" si="179"/>
        <v>0.65695090439276482</v>
      </c>
      <c r="S1424" s="9">
        <f t="shared" si="180"/>
        <v>0.12878552971576226</v>
      </c>
    </row>
    <row r="1425" spans="1:19" ht="17" hidden="1" x14ac:dyDescent="0.3">
      <c r="A1425">
        <v>1484</v>
      </c>
      <c r="B1425" t="s">
        <v>486</v>
      </c>
      <c r="C1425" t="s">
        <v>6</v>
      </c>
      <c r="D1425" s="1">
        <v>42369</v>
      </c>
      <c r="E1425" s="3">
        <f t="shared" si="181"/>
        <v>2015</v>
      </c>
      <c r="F1425" s="3">
        <f t="shared" si="182"/>
        <v>12</v>
      </c>
      <c r="G1425" s="3">
        <f t="shared" si="183"/>
        <v>31</v>
      </c>
      <c r="H1425" s="2">
        <v>9946000000</v>
      </c>
      <c r="I1425" s="2">
        <v>3344000000</v>
      </c>
      <c r="J1425" s="2">
        <v>3906000000</v>
      </c>
      <c r="K1425" s="2">
        <v>625000000</v>
      </c>
      <c r="L1425" s="2">
        <v>210000000</v>
      </c>
      <c r="M1425" t="s">
        <v>15</v>
      </c>
      <c r="N1425" t="s">
        <v>20</v>
      </c>
      <c r="O1425" s="6">
        <f t="shared" si="176"/>
        <v>4741000000</v>
      </c>
      <c r="P1425" s="6">
        <f t="shared" si="177"/>
        <v>6602000000</v>
      </c>
      <c r="Q1425" s="6">
        <f t="shared" si="178"/>
        <v>1861000000</v>
      </c>
      <c r="R1425" s="9">
        <f t="shared" si="179"/>
        <v>0.66378443595415249</v>
      </c>
      <c r="S1425" s="9">
        <f t="shared" si="180"/>
        <v>0.18711039613915142</v>
      </c>
    </row>
    <row r="1426" spans="1:19" ht="17" hidden="1" x14ac:dyDescent="0.3">
      <c r="A1426">
        <v>1485</v>
      </c>
      <c r="B1426" t="s">
        <v>486</v>
      </c>
      <c r="C1426" t="s">
        <v>7</v>
      </c>
      <c r="D1426" s="1">
        <v>42735</v>
      </c>
      <c r="E1426" s="3">
        <f t="shared" si="181"/>
        <v>2016</v>
      </c>
      <c r="F1426" s="3">
        <f t="shared" si="182"/>
        <v>12</v>
      </c>
      <c r="G1426" s="3">
        <f t="shared" si="183"/>
        <v>31</v>
      </c>
      <c r="H1426" s="2">
        <v>11325000000</v>
      </c>
      <c r="I1426" s="2">
        <v>3830000000</v>
      </c>
      <c r="J1426" s="2">
        <v>4295000000</v>
      </c>
      <c r="K1426" s="2">
        <v>715000000</v>
      </c>
      <c r="L1426" s="2">
        <v>319000000</v>
      </c>
      <c r="M1426" t="s">
        <v>15</v>
      </c>
      <c r="N1426" t="s">
        <v>20</v>
      </c>
      <c r="O1426" s="6">
        <f t="shared" si="176"/>
        <v>5329000000</v>
      </c>
      <c r="P1426" s="6">
        <f t="shared" si="177"/>
        <v>7495000000</v>
      </c>
      <c r="Q1426" s="6">
        <f t="shared" si="178"/>
        <v>2166000000</v>
      </c>
      <c r="R1426" s="9">
        <f t="shared" si="179"/>
        <v>0.66181015452538627</v>
      </c>
      <c r="S1426" s="9">
        <f t="shared" si="180"/>
        <v>0.19125827814569538</v>
      </c>
    </row>
    <row r="1427" spans="1:19" ht="17" hidden="1" x14ac:dyDescent="0.3">
      <c r="A1427">
        <v>1486</v>
      </c>
      <c r="B1427" t="s">
        <v>487</v>
      </c>
      <c r="C1427" t="s">
        <v>2</v>
      </c>
      <c r="D1427" s="1">
        <v>41362</v>
      </c>
      <c r="E1427" s="3">
        <f t="shared" si="181"/>
        <v>2013</v>
      </c>
      <c r="F1427" s="3">
        <f t="shared" si="182"/>
        <v>3</v>
      </c>
      <c r="G1427" s="3">
        <f t="shared" si="183"/>
        <v>29</v>
      </c>
      <c r="H1427" s="2">
        <v>6906000000</v>
      </c>
      <c r="I1427" s="2">
        <v>1175000000</v>
      </c>
      <c r="J1427" s="2">
        <v>3236000000</v>
      </c>
      <c r="K1427" s="2">
        <v>1026000000</v>
      </c>
      <c r="L1427" s="2">
        <v>286000000</v>
      </c>
      <c r="M1427" t="s">
        <v>12</v>
      </c>
      <c r="N1427" t="s">
        <v>22</v>
      </c>
      <c r="O1427" s="6">
        <f t="shared" si="176"/>
        <v>4548000000</v>
      </c>
      <c r="P1427" s="6">
        <f t="shared" si="177"/>
        <v>5731000000</v>
      </c>
      <c r="Q1427" s="6">
        <f t="shared" si="178"/>
        <v>1183000000</v>
      </c>
      <c r="R1427" s="9">
        <f t="shared" si="179"/>
        <v>0.82985809441065739</v>
      </c>
      <c r="S1427" s="9">
        <f t="shared" si="180"/>
        <v>0.17130031856356792</v>
      </c>
    </row>
    <row r="1428" spans="1:19" ht="17" hidden="1" x14ac:dyDescent="0.3">
      <c r="A1428">
        <v>1487</v>
      </c>
      <c r="B1428" t="s">
        <v>487</v>
      </c>
      <c r="C1428" t="s">
        <v>5</v>
      </c>
      <c r="D1428" s="1">
        <v>41726</v>
      </c>
      <c r="E1428" s="3">
        <f t="shared" si="181"/>
        <v>2014</v>
      </c>
      <c r="F1428" s="3">
        <f t="shared" si="182"/>
        <v>3</v>
      </c>
      <c r="G1428" s="3">
        <f t="shared" si="183"/>
        <v>28</v>
      </c>
      <c r="H1428" s="2">
        <v>4183000000</v>
      </c>
      <c r="I1428" s="2">
        <v>791000000</v>
      </c>
      <c r="J1428" s="2">
        <v>2186000000</v>
      </c>
      <c r="K1428" s="2">
        <v>722000000</v>
      </c>
      <c r="L1428" s="2">
        <v>93000000</v>
      </c>
      <c r="M1428" t="s">
        <v>12</v>
      </c>
      <c r="N1428" t="s">
        <v>22</v>
      </c>
      <c r="O1428" s="6">
        <f t="shared" si="176"/>
        <v>3001000000</v>
      </c>
      <c r="P1428" s="6">
        <f t="shared" si="177"/>
        <v>3392000000</v>
      </c>
      <c r="Q1428" s="6">
        <f t="shared" si="178"/>
        <v>391000000</v>
      </c>
      <c r="R1428" s="9">
        <f t="shared" si="179"/>
        <v>0.81090126703322973</v>
      </c>
      <c r="S1428" s="9">
        <f t="shared" si="180"/>
        <v>9.3473583552474301E-2</v>
      </c>
    </row>
    <row r="1429" spans="1:19" ht="17" hidden="1" x14ac:dyDescent="0.3">
      <c r="A1429">
        <v>1488</v>
      </c>
      <c r="B1429" t="s">
        <v>487</v>
      </c>
      <c r="C1429" t="s">
        <v>6</v>
      </c>
      <c r="D1429" s="1">
        <v>42097</v>
      </c>
      <c r="E1429" s="3">
        <f t="shared" si="181"/>
        <v>2015</v>
      </c>
      <c r="F1429" s="3">
        <f t="shared" si="182"/>
        <v>4</v>
      </c>
      <c r="G1429" s="3">
        <f t="shared" si="183"/>
        <v>3</v>
      </c>
      <c r="H1429" s="2">
        <v>3956000000</v>
      </c>
      <c r="I1429" s="2">
        <v>727000000</v>
      </c>
      <c r="J1429" s="2">
        <v>2012000000</v>
      </c>
      <c r="K1429" s="2">
        <v>812000000</v>
      </c>
      <c r="L1429" s="2">
        <v>87000000</v>
      </c>
      <c r="M1429" t="s">
        <v>12</v>
      </c>
      <c r="N1429" t="s">
        <v>22</v>
      </c>
      <c r="O1429" s="6">
        <f t="shared" si="176"/>
        <v>2911000000</v>
      </c>
      <c r="P1429" s="6">
        <f t="shared" si="177"/>
        <v>3229000000</v>
      </c>
      <c r="Q1429" s="6">
        <f t="shared" si="178"/>
        <v>318000000</v>
      </c>
      <c r="R1429" s="9">
        <f t="shared" si="179"/>
        <v>0.8162285136501517</v>
      </c>
      <c r="S1429" s="9">
        <f t="shared" si="180"/>
        <v>8.0384226491405461E-2</v>
      </c>
    </row>
    <row r="1430" spans="1:19" ht="17" hidden="1" x14ac:dyDescent="0.3">
      <c r="A1430">
        <v>1489</v>
      </c>
      <c r="B1430" t="s">
        <v>487</v>
      </c>
      <c r="C1430" t="s">
        <v>7</v>
      </c>
      <c r="D1430" s="1">
        <v>42461</v>
      </c>
      <c r="E1430" s="3">
        <f t="shared" si="181"/>
        <v>2016</v>
      </c>
      <c r="F1430" s="3">
        <f t="shared" si="182"/>
        <v>4</v>
      </c>
      <c r="G1430" s="3">
        <f t="shared" si="183"/>
        <v>1</v>
      </c>
      <c r="H1430" s="2">
        <v>3600000000</v>
      </c>
      <c r="I1430" s="2">
        <v>615000000</v>
      </c>
      <c r="J1430" s="2">
        <v>1587000000</v>
      </c>
      <c r="K1430" s="2">
        <v>748000000</v>
      </c>
      <c r="L1430" s="2">
        <v>57000000</v>
      </c>
      <c r="M1430" t="s">
        <v>12</v>
      </c>
      <c r="N1430" t="s">
        <v>22</v>
      </c>
      <c r="O1430" s="6">
        <f t="shared" si="176"/>
        <v>2392000000</v>
      </c>
      <c r="P1430" s="6">
        <f t="shared" si="177"/>
        <v>2985000000</v>
      </c>
      <c r="Q1430" s="6">
        <f t="shared" si="178"/>
        <v>593000000</v>
      </c>
      <c r="R1430" s="9">
        <f t="shared" si="179"/>
        <v>0.82916666666666661</v>
      </c>
      <c r="S1430" s="9">
        <f t="shared" si="180"/>
        <v>0.16472222222222221</v>
      </c>
    </row>
    <row r="1431" spans="1:19" ht="17" hidden="1" x14ac:dyDescent="0.3">
      <c r="A1431">
        <v>1490</v>
      </c>
      <c r="B1431" t="s">
        <v>488</v>
      </c>
      <c r="C1431" t="s">
        <v>2</v>
      </c>
      <c r="D1431" s="1">
        <v>41454</v>
      </c>
      <c r="E1431" s="3">
        <f t="shared" si="181"/>
        <v>2013</v>
      </c>
      <c r="F1431" s="3">
        <f t="shared" si="182"/>
        <v>6</v>
      </c>
      <c r="G1431" s="3">
        <f t="shared" si="183"/>
        <v>29</v>
      </c>
      <c r="H1431" s="2">
        <v>44411233000</v>
      </c>
      <c r="I1431" s="2">
        <v>36414626000</v>
      </c>
      <c r="J1431" s="2">
        <v>6338129000</v>
      </c>
      <c r="K1431">
        <v>0</v>
      </c>
      <c r="L1431">
        <v>0</v>
      </c>
      <c r="M1431" t="s">
        <v>26</v>
      </c>
      <c r="N1431" t="s">
        <v>489</v>
      </c>
      <c r="O1431" s="6">
        <f t="shared" si="176"/>
        <v>6338129000</v>
      </c>
      <c r="P1431" s="6">
        <f t="shared" si="177"/>
        <v>7996607000</v>
      </c>
      <c r="Q1431" s="6">
        <f t="shared" si="178"/>
        <v>1658478000</v>
      </c>
      <c r="R1431" s="9">
        <f t="shared" si="179"/>
        <v>0.18005820734587574</v>
      </c>
      <c r="S1431" s="9">
        <f t="shared" si="180"/>
        <v>3.7343660330259237E-2</v>
      </c>
    </row>
    <row r="1432" spans="1:19" ht="17" hidden="1" x14ac:dyDescent="0.3">
      <c r="A1432">
        <v>1491</v>
      </c>
      <c r="B1432" t="s">
        <v>488</v>
      </c>
      <c r="C1432" t="s">
        <v>5</v>
      </c>
      <c r="D1432" s="1">
        <v>41818</v>
      </c>
      <c r="E1432" s="3">
        <f t="shared" si="181"/>
        <v>2014</v>
      </c>
      <c r="F1432" s="3">
        <f t="shared" si="182"/>
        <v>6</v>
      </c>
      <c r="G1432" s="3">
        <f t="shared" si="183"/>
        <v>28</v>
      </c>
      <c r="H1432" s="2">
        <v>46516712000</v>
      </c>
      <c r="I1432" s="2">
        <v>38335677000</v>
      </c>
      <c r="J1432">
        <v>0</v>
      </c>
      <c r="K1432">
        <v>0</v>
      </c>
      <c r="L1432">
        <v>0</v>
      </c>
      <c r="M1432" t="s">
        <v>26</v>
      </c>
      <c r="N1432" t="s">
        <v>489</v>
      </c>
      <c r="O1432" s="6">
        <f t="shared" si="176"/>
        <v>0</v>
      </c>
      <c r="P1432" s="6">
        <f t="shared" si="177"/>
        <v>8181035000</v>
      </c>
      <c r="Q1432" s="6">
        <f t="shared" si="178"/>
        <v>8181035000</v>
      </c>
      <c r="R1432" s="9">
        <f t="shared" si="179"/>
        <v>0.17587302817103667</v>
      </c>
      <c r="S1432" s="9">
        <f t="shared" si="180"/>
        <v>0.17587302817103667</v>
      </c>
    </row>
    <row r="1433" spans="1:19" ht="17" hidden="1" x14ac:dyDescent="0.3">
      <c r="A1433">
        <v>1492</v>
      </c>
      <c r="B1433" t="s">
        <v>488</v>
      </c>
      <c r="C1433" t="s">
        <v>6</v>
      </c>
      <c r="D1433" s="1">
        <v>42182</v>
      </c>
      <c r="E1433" s="3">
        <f t="shared" si="181"/>
        <v>2015</v>
      </c>
      <c r="F1433" s="3">
        <f t="shared" si="182"/>
        <v>6</v>
      </c>
      <c r="G1433" s="3">
        <f t="shared" si="183"/>
        <v>27</v>
      </c>
      <c r="H1433" s="2">
        <v>48680752000</v>
      </c>
      <c r="I1433" s="2">
        <v>40129236000</v>
      </c>
      <c r="J1433">
        <v>0</v>
      </c>
      <c r="K1433">
        <v>0</v>
      </c>
      <c r="L1433">
        <v>0</v>
      </c>
      <c r="M1433" t="s">
        <v>26</v>
      </c>
      <c r="N1433" t="s">
        <v>489</v>
      </c>
      <c r="O1433" s="6">
        <f t="shared" si="176"/>
        <v>0</v>
      </c>
      <c r="P1433" s="6">
        <f t="shared" si="177"/>
        <v>8551516000</v>
      </c>
      <c r="Q1433" s="6">
        <f t="shared" si="178"/>
        <v>8551516000</v>
      </c>
      <c r="R1433" s="9">
        <f t="shared" si="179"/>
        <v>0.17566524033975484</v>
      </c>
      <c r="S1433" s="9">
        <f t="shared" si="180"/>
        <v>0.17566524033975481</v>
      </c>
    </row>
    <row r="1434" spans="1:19" ht="17" hidden="1" x14ac:dyDescent="0.3">
      <c r="A1434">
        <v>1493</v>
      </c>
      <c r="B1434" t="s">
        <v>488</v>
      </c>
      <c r="C1434" t="s">
        <v>7</v>
      </c>
      <c r="D1434" s="1">
        <v>42553</v>
      </c>
      <c r="E1434" s="3">
        <f t="shared" si="181"/>
        <v>2016</v>
      </c>
      <c r="F1434" s="3">
        <f t="shared" si="182"/>
        <v>7</v>
      </c>
      <c r="G1434" s="3">
        <f t="shared" si="183"/>
        <v>2</v>
      </c>
      <c r="H1434" s="2">
        <v>50366919000</v>
      </c>
      <c r="I1434" s="2">
        <v>41326447000</v>
      </c>
      <c r="J1434">
        <v>0</v>
      </c>
      <c r="K1434">
        <v>0</v>
      </c>
      <c r="L1434">
        <v>0</v>
      </c>
      <c r="M1434" t="s">
        <v>26</v>
      </c>
      <c r="N1434" t="s">
        <v>489</v>
      </c>
      <c r="O1434" s="6">
        <f t="shared" si="176"/>
        <v>0</v>
      </c>
      <c r="P1434" s="6">
        <f t="shared" si="177"/>
        <v>9040472000</v>
      </c>
      <c r="Q1434" s="6">
        <f t="shared" si="178"/>
        <v>9040472000</v>
      </c>
      <c r="R1434" s="9">
        <f t="shared" si="179"/>
        <v>0.17949225760662468</v>
      </c>
      <c r="S1434" s="9">
        <f t="shared" si="180"/>
        <v>0.17949225760662471</v>
      </c>
    </row>
    <row r="1435" spans="1:19" ht="17" hidden="1" x14ac:dyDescent="0.3">
      <c r="A1435">
        <v>1494</v>
      </c>
      <c r="B1435" t="s">
        <v>490</v>
      </c>
      <c r="C1435" t="s">
        <v>2</v>
      </c>
      <c r="D1435" s="1">
        <v>41274</v>
      </c>
      <c r="E1435" s="3">
        <f t="shared" si="181"/>
        <v>2012</v>
      </c>
      <c r="F1435" s="3">
        <f t="shared" si="182"/>
        <v>12</v>
      </c>
      <c r="G1435" s="3">
        <f t="shared" si="183"/>
        <v>31</v>
      </c>
      <c r="H1435" s="2">
        <v>127434000000</v>
      </c>
      <c r="I1435" s="2">
        <v>55228000000</v>
      </c>
      <c r="J1435" s="2">
        <v>41066000000</v>
      </c>
      <c r="K1435">
        <v>0</v>
      </c>
      <c r="L1435" s="2">
        <v>18143000000</v>
      </c>
      <c r="M1435" t="s">
        <v>172</v>
      </c>
      <c r="N1435" t="s">
        <v>173</v>
      </c>
      <c r="O1435" s="6">
        <f t="shared" si="176"/>
        <v>59209000000</v>
      </c>
      <c r="P1435" s="6">
        <f t="shared" si="177"/>
        <v>72206000000</v>
      </c>
      <c r="Q1435" s="6">
        <f t="shared" si="178"/>
        <v>12997000000</v>
      </c>
      <c r="R1435" s="9">
        <f t="shared" si="179"/>
        <v>0.56661487515105857</v>
      </c>
      <c r="S1435" s="9">
        <f t="shared" si="180"/>
        <v>0.10199004975124377</v>
      </c>
    </row>
    <row r="1436" spans="1:19" ht="17" hidden="1" x14ac:dyDescent="0.3">
      <c r="A1436">
        <v>1495</v>
      </c>
      <c r="B1436" t="s">
        <v>490</v>
      </c>
      <c r="C1436" t="s">
        <v>5</v>
      </c>
      <c r="D1436" s="1">
        <v>41639</v>
      </c>
      <c r="E1436" s="3">
        <f t="shared" si="181"/>
        <v>2013</v>
      </c>
      <c r="F1436" s="3">
        <f t="shared" si="182"/>
        <v>12</v>
      </c>
      <c r="G1436" s="3">
        <f t="shared" si="183"/>
        <v>31</v>
      </c>
      <c r="H1436" s="2">
        <v>128752000000</v>
      </c>
      <c r="I1436" s="2">
        <v>51191000000</v>
      </c>
      <c r="J1436" s="2">
        <v>28414000000</v>
      </c>
      <c r="K1436">
        <v>0</v>
      </c>
      <c r="L1436" s="2">
        <v>18395000000</v>
      </c>
      <c r="M1436" t="s">
        <v>172</v>
      </c>
      <c r="N1436" t="s">
        <v>173</v>
      </c>
      <c r="O1436" s="6">
        <f t="shared" si="176"/>
        <v>46809000000</v>
      </c>
      <c r="P1436" s="6">
        <f t="shared" si="177"/>
        <v>77561000000</v>
      </c>
      <c r="Q1436" s="6">
        <f t="shared" si="178"/>
        <v>30752000000</v>
      </c>
      <c r="R1436" s="9">
        <f t="shared" si="179"/>
        <v>0.60240617621473835</v>
      </c>
      <c r="S1436" s="9">
        <f t="shared" si="180"/>
        <v>0.23884677519572511</v>
      </c>
    </row>
    <row r="1437" spans="1:19" ht="17" hidden="1" x14ac:dyDescent="0.3">
      <c r="A1437">
        <v>1496</v>
      </c>
      <c r="B1437" t="s">
        <v>490</v>
      </c>
      <c r="C1437" t="s">
        <v>6</v>
      </c>
      <c r="D1437" s="1">
        <v>42004</v>
      </c>
      <c r="E1437" s="3">
        <f t="shared" si="181"/>
        <v>2014</v>
      </c>
      <c r="F1437" s="3">
        <f t="shared" si="182"/>
        <v>12</v>
      </c>
      <c r="G1437" s="3">
        <f t="shared" si="183"/>
        <v>31</v>
      </c>
      <c r="H1437" s="2">
        <v>132447000000</v>
      </c>
      <c r="I1437" s="2">
        <v>60145000000</v>
      </c>
      <c r="J1437" s="2">
        <v>41817000000</v>
      </c>
      <c r="K1437">
        <v>0</v>
      </c>
      <c r="L1437" s="2">
        <v>18273000000</v>
      </c>
      <c r="M1437" t="s">
        <v>172</v>
      </c>
      <c r="N1437" t="s">
        <v>173</v>
      </c>
      <c r="O1437" s="6">
        <f t="shared" si="176"/>
        <v>60090000000</v>
      </c>
      <c r="P1437" s="6">
        <f t="shared" si="177"/>
        <v>72302000000</v>
      </c>
      <c r="Q1437" s="6">
        <f t="shared" si="178"/>
        <v>12212000000</v>
      </c>
      <c r="R1437" s="9">
        <f t="shared" si="179"/>
        <v>0.54589382922980512</v>
      </c>
      <c r="S1437" s="9">
        <f t="shared" si="180"/>
        <v>9.2202918903410425E-2</v>
      </c>
    </row>
    <row r="1438" spans="1:19" ht="17" hidden="1" x14ac:dyDescent="0.3">
      <c r="A1438">
        <v>1497</v>
      </c>
      <c r="B1438" t="s">
        <v>490</v>
      </c>
      <c r="C1438" t="s">
        <v>7</v>
      </c>
      <c r="D1438" s="1">
        <v>42369</v>
      </c>
      <c r="E1438" s="3">
        <f t="shared" si="181"/>
        <v>2015</v>
      </c>
      <c r="F1438" s="3">
        <f t="shared" si="182"/>
        <v>12</v>
      </c>
      <c r="G1438" s="3">
        <f t="shared" si="183"/>
        <v>31</v>
      </c>
      <c r="H1438" s="2">
        <v>146801000000</v>
      </c>
      <c r="I1438" s="2">
        <v>67046000000</v>
      </c>
      <c r="J1438" s="2">
        <v>32954000000</v>
      </c>
      <c r="K1438">
        <v>0</v>
      </c>
      <c r="L1438" s="2">
        <v>22016000000</v>
      </c>
      <c r="M1438" t="s">
        <v>172</v>
      </c>
      <c r="N1438" t="s">
        <v>173</v>
      </c>
      <c r="O1438" s="6">
        <f t="shared" si="176"/>
        <v>54970000000</v>
      </c>
      <c r="P1438" s="6">
        <f t="shared" si="177"/>
        <v>79755000000</v>
      </c>
      <c r="Q1438" s="6">
        <f t="shared" si="178"/>
        <v>24785000000</v>
      </c>
      <c r="R1438" s="9">
        <f t="shared" si="179"/>
        <v>0.54328648987404726</v>
      </c>
      <c r="S1438" s="9">
        <f t="shared" si="180"/>
        <v>0.16883399976839394</v>
      </c>
    </row>
    <row r="1439" spans="1:19" ht="17" hidden="1" x14ac:dyDescent="0.3">
      <c r="A1439">
        <v>1498</v>
      </c>
      <c r="B1439" t="s">
        <v>491</v>
      </c>
      <c r="C1439" t="s">
        <v>2</v>
      </c>
      <c r="D1439" s="1">
        <v>41639</v>
      </c>
      <c r="E1439" s="3">
        <f t="shared" si="181"/>
        <v>2013</v>
      </c>
      <c r="F1439" s="3">
        <f t="shared" si="182"/>
        <v>12</v>
      </c>
      <c r="G1439" s="3">
        <f t="shared" si="183"/>
        <v>31</v>
      </c>
      <c r="H1439" s="2">
        <v>4206100000</v>
      </c>
      <c r="I1439" s="2">
        <v>2545600000</v>
      </c>
      <c r="J1439" s="2">
        <v>1193800000</v>
      </c>
      <c r="K1439">
        <v>0</v>
      </c>
      <c r="L1439">
        <v>0</v>
      </c>
      <c r="M1439" t="s">
        <v>26</v>
      </c>
      <c r="N1439" t="s">
        <v>492</v>
      </c>
      <c r="O1439" s="6">
        <f t="shared" si="176"/>
        <v>1193800000</v>
      </c>
      <c r="P1439" s="6">
        <f t="shared" si="177"/>
        <v>1660500000</v>
      </c>
      <c r="Q1439" s="6">
        <f t="shared" si="178"/>
        <v>466700000</v>
      </c>
      <c r="R1439" s="9">
        <f t="shared" si="179"/>
        <v>0.39478376643446422</v>
      </c>
      <c r="S1439" s="9">
        <f t="shared" si="180"/>
        <v>0.11095789448657901</v>
      </c>
    </row>
    <row r="1440" spans="1:19" ht="17" hidden="1" x14ac:dyDescent="0.3">
      <c r="A1440">
        <v>1499</v>
      </c>
      <c r="B1440" t="s">
        <v>491</v>
      </c>
      <c r="C1440" t="s">
        <v>5</v>
      </c>
      <c r="D1440" s="1">
        <v>42004</v>
      </c>
      <c r="E1440" s="3">
        <f t="shared" si="181"/>
        <v>2014</v>
      </c>
      <c r="F1440" s="3">
        <f t="shared" si="182"/>
        <v>12</v>
      </c>
      <c r="G1440" s="3">
        <f t="shared" si="183"/>
        <v>31</v>
      </c>
      <c r="H1440" s="2">
        <v>4146300000</v>
      </c>
      <c r="I1440" s="2">
        <v>2493300000</v>
      </c>
      <c r="J1440" s="2">
        <v>1163900000</v>
      </c>
      <c r="K1440">
        <v>0</v>
      </c>
      <c r="L1440">
        <v>0</v>
      </c>
      <c r="M1440" t="s">
        <v>26</v>
      </c>
      <c r="N1440" t="s">
        <v>492</v>
      </c>
      <c r="O1440" s="6">
        <f t="shared" si="176"/>
        <v>1163900000</v>
      </c>
      <c r="P1440" s="6">
        <f t="shared" si="177"/>
        <v>1653000000</v>
      </c>
      <c r="Q1440" s="6">
        <f t="shared" si="178"/>
        <v>489100000</v>
      </c>
      <c r="R1440" s="9">
        <f t="shared" si="179"/>
        <v>0.39866869256927862</v>
      </c>
      <c r="S1440" s="9">
        <f t="shared" si="180"/>
        <v>0.11796059137061959</v>
      </c>
    </row>
    <row r="1441" spans="1:19" ht="17" hidden="1" x14ac:dyDescent="0.3">
      <c r="A1441">
        <v>1500</v>
      </c>
      <c r="B1441" t="s">
        <v>491</v>
      </c>
      <c r="C1441" t="s">
        <v>6</v>
      </c>
      <c r="D1441" s="1">
        <v>42369</v>
      </c>
      <c r="E1441" s="3">
        <f t="shared" si="181"/>
        <v>2015</v>
      </c>
      <c r="F1441" s="3">
        <f t="shared" si="182"/>
        <v>12</v>
      </c>
      <c r="G1441" s="3">
        <f t="shared" si="183"/>
        <v>31</v>
      </c>
      <c r="H1441" s="2">
        <v>3567500000</v>
      </c>
      <c r="I1441" s="2">
        <v>2163500000</v>
      </c>
      <c r="J1441" s="2">
        <v>1051800000</v>
      </c>
      <c r="K1441">
        <v>0</v>
      </c>
      <c r="L1441">
        <v>0</v>
      </c>
      <c r="M1441" t="s">
        <v>26</v>
      </c>
      <c r="N1441" t="s">
        <v>492</v>
      </c>
      <c r="O1441" s="6">
        <f t="shared" si="176"/>
        <v>1051800000</v>
      </c>
      <c r="P1441" s="6">
        <f t="shared" si="177"/>
        <v>1404000000</v>
      </c>
      <c r="Q1441" s="6">
        <f t="shared" si="178"/>
        <v>352200000</v>
      </c>
      <c r="R1441" s="9">
        <f t="shared" si="179"/>
        <v>0.39355290819901889</v>
      </c>
      <c r="S1441" s="9">
        <f t="shared" si="180"/>
        <v>9.8724597056762439E-2</v>
      </c>
    </row>
    <row r="1442" spans="1:19" ht="17" hidden="1" x14ac:dyDescent="0.3">
      <c r="A1442">
        <v>1501</v>
      </c>
      <c r="B1442" t="s">
        <v>491</v>
      </c>
      <c r="C1442" t="s">
        <v>7</v>
      </c>
      <c r="D1442" s="1">
        <v>42735</v>
      </c>
      <c r="E1442" s="3">
        <f t="shared" si="181"/>
        <v>2016</v>
      </c>
      <c r="F1442" s="3">
        <f t="shared" si="182"/>
        <v>12</v>
      </c>
      <c r="G1442" s="3">
        <f t="shared" si="183"/>
        <v>31</v>
      </c>
      <c r="H1442" s="2">
        <v>4885000000</v>
      </c>
      <c r="I1442" s="2">
        <v>3003100000</v>
      </c>
      <c r="J1442" s="2">
        <v>1597300000</v>
      </c>
      <c r="K1442">
        <v>0</v>
      </c>
      <c r="L1442">
        <v>0</v>
      </c>
      <c r="M1442" t="s">
        <v>26</v>
      </c>
      <c r="N1442" t="s">
        <v>492</v>
      </c>
      <c r="O1442" s="6">
        <f t="shared" si="176"/>
        <v>1597300000</v>
      </c>
      <c r="P1442" s="6">
        <f t="shared" si="177"/>
        <v>1881900000</v>
      </c>
      <c r="Q1442" s="6">
        <f t="shared" si="178"/>
        <v>284600000</v>
      </c>
      <c r="R1442" s="9">
        <f t="shared" si="179"/>
        <v>0.38524053224155574</v>
      </c>
      <c r="S1442" s="9">
        <f t="shared" si="180"/>
        <v>5.8259979529170933E-2</v>
      </c>
    </row>
    <row r="1443" spans="1:19" ht="17" hidden="1" x14ac:dyDescent="0.3">
      <c r="A1443">
        <v>1502</v>
      </c>
      <c r="B1443" t="s">
        <v>493</v>
      </c>
      <c r="C1443" t="s">
        <v>2</v>
      </c>
      <c r="D1443" s="1">
        <v>41274</v>
      </c>
      <c r="E1443" s="3">
        <f t="shared" si="181"/>
        <v>2012</v>
      </c>
      <c r="F1443" s="3">
        <f t="shared" si="182"/>
        <v>12</v>
      </c>
      <c r="G1443" s="3">
        <f t="shared" si="183"/>
        <v>31</v>
      </c>
      <c r="H1443" s="2">
        <v>2665000000</v>
      </c>
      <c r="I1443" s="2">
        <v>1174000000</v>
      </c>
      <c r="J1443" s="2">
        <v>728000000</v>
      </c>
      <c r="K1443" s="2">
        <v>183000000</v>
      </c>
      <c r="L1443">
        <v>0</v>
      </c>
      <c r="M1443" t="s">
        <v>12</v>
      </c>
      <c r="N1443" t="s">
        <v>22</v>
      </c>
      <c r="O1443" s="6">
        <f t="shared" si="176"/>
        <v>911000000</v>
      </c>
      <c r="P1443" s="6">
        <f t="shared" si="177"/>
        <v>1491000000</v>
      </c>
      <c r="Q1443" s="6">
        <f t="shared" si="178"/>
        <v>580000000</v>
      </c>
      <c r="R1443" s="9">
        <f t="shared" si="179"/>
        <v>0.55947467166979359</v>
      </c>
      <c r="S1443" s="9">
        <f t="shared" si="180"/>
        <v>0.2176360225140713</v>
      </c>
    </row>
    <row r="1444" spans="1:19" ht="17" hidden="1" x14ac:dyDescent="0.3">
      <c r="A1444">
        <v>1503</v>
      </c>
      <c r="B1444" t="s">
        <v>493</v>
      </c>
      <c r="C1444" t="s">
        <v>5</v>
      </c>
      <c r="D1444" s="1">
        <v>41639</v>
      </c>
      <c r="E1444" s="3">
        <f t="shared" si="181"/>
        <v>2013</v>
      </c>
      <c r="F1444" s="3">
        <f t="shared" si="182"/>
        <v>12</v>
      </c>
      <c r="G1444" s="3">
        <f t="shared" si="183"/>
        <v>31</v>
      </c>
      <c r="H1444" s="2">
        <v>2692000000</v>
      </c>
      <c r="I1444" s="2">
        <v>1219000000</v>
      </c>
      <c r="J1444" s="2">
        <v>757000000</v>
      </c>
      <c r="K1444" s="2">
        <v>184000000</v>
      </c>
      <c r="L1444">
        <v>0</v>
      </c>
      <c r="M1444" t="s">
        <v>12</v>
      </c>
      <c r="N1444" t="s">
        <v>22</v>
      </c>
      <c r="O1444" s="6">
        <f t="shared" si="176"/>
        <v>941000000</v>
      </c>
      <c r="P1444" s="6">
        <f t="shared" si="177"/>
        <v>1473000000</v>
      </c>
      <c r="Q1444" s="6">
        <f t="shared" si="178"/>
        <v>532000000</v>
      </c>
      <c r="R1444" s="9">
        <f t="shared" si="179"/>
        <v>0.54717682020802383</v>
      </c>
      <c r="S1444" s="9">
        <f t="shared" si="180"/>
        <v>0.1976225854383358</v>
      </c>
    </row>
    <row r="1445" spans="1:19" ht="17" hidden="1" x14ac:dyDescent="0.3">
      <c r="A1445">
        <v>1504</v>
      </c>
      <c r="B1445" t="s">
        <v>493</v>
      </c>
      <c r="C1445" t="s">
        <v>6</v>
      </c>
      <c r="D1445" s="1">
        <v>42004</v>
      </c>
      <c r="E1445" s="3">
        <f t="shared" si="181"/>
        <v>2014</v>
      </c>
      <c r="F1445" s="3">
        <f t="shared" si="182"/>
        <v>12</v>
      </c>
      <c r="G1445" s="3">
        <f t="shared" si="183"/>
        <v>31</v>
      </c>
      <c r="H1445" s="2">
        <v>2732000000</v>
      </c>
      <c r="I1445" s="2">
        <v>1253000000</v>
      </c>
      <c r="J1445" s="2">
        <v>770000000</v>
      </c>
      <c r="K1445" s="2">
        <v>206000000</v>
      </c>
      <c r="L1445">
        <v>0</v>
      </c>
      <c r="M1445" t="s">
        <v>12</v>
      </c>
      <c r="N1445" t="s">
        <v>22</v>
      </c>
      <c r="O1445" s="6">
        <f t="shared" si="176"/>
        <v>976000000</v>
      </c>
      <c r="P1445" s="6">
        <f t="shared" si="177"/>
        <v>1479000000</v>
      </c>
      <c r="Q1445" s="6">
        <f t="shared" si="178"/>
        <v>503000000</v>
      </c>
      <c r="R1445" s="9">
        <f t="shared" si="179"/>
        <v>0.54136163982430452</v>
      </c>
      <c r="S1445" s="9">
        <f t="shared" si="180"/>
        <v>0.18411420204978038</v>
      </c>
    </row>
    <row r="1446" spans="1:19" ht="17" hidden="1" x14ac:dyDescent="0.3">
      <c r="A1446">
        <v>1505</v>
      </c>
      <c r="B1446" t="s">
        <v>493</v>
      </c>
      <c r="C1446" t="s">
        <v>7</v>
      </c>
      <c r="D1446" s="1">
        <v>42369</v>
      </c>
      <c r="E1446" s="3">
        <f t="shared" si="181"/>
        <v>2015</v>
      </c>
      <c r="F1446" s="3">
        <f t="shared" si="182"/>
        <v>12</v>
      </c>
      <c r="G1446" s="3">
        <f t="shared" si="183"/>
        <v>31</v>
      </c>
      <c r="H1446" s="2">
        <v>2530000000</v>
      </c>
      <c r="I1446" s="2">
        <v>1254000000</v>
      </c>
      <c r="J1446" s="2">
        <v>765000000</v>
      </c>
      <c r="K1446" s="2">
        <v>228000000</v>
      </c>
      <c r="L1446">
        <v>0</v>
      </c>
      <c r="M1446" t="s">
        <v>12</v>
      </c>
      <c r="N1446" t="s">
        <v>22</v>
      </c>
      <c r="O1446" s="6">
        <f t="shared" si="176"/>
        <v>993000000</v>
      </c>
      <c r="P1446" s="6">
        <f t="shared" si="177"/>
        <v>1276000000</v>
      </c>
      <c r="Q1446" s="6">
        <f t="shared" si="178"/>
        <v>283000000</v>
      </c>
      <c r="R1446" s="9">
        <f t="shared" si="179"/>
        <v>0.5043478260869565</v>
      </c>
      <c r="S1446" s="9">
        <f t="shared" si="180"/>
        <v>0.11185770750988143</v>
      </c>
    </row>
    <row r="1447" spans="1:19" ht="17" hidden="1" x14ac:dyDescent="0.3">
      <c r="A1447">
        <v>1506</v>
      </c>
      <c r="B1447" t="s">
        <v>494</v>
      </c>
      <c r="C1447" t="s">
        <v>2</v>
      </c>
      <c r="D1447" s="1">
        <v>41547</v>
      </c>
      <c r="E1447" s="3">
        <f t="shared" si="181"/>
        <v>2013</v>
      </c>
      <c r="F1447" s="3">
        <f t="shared" si="182"/>
        <v>9</v>
      </c>
      <c r="G1447" s="3">
        <f t="shared" si="183"/>
        <v>30</v>
      </c>
      <c r="H1447" s="2">
        <v>1924400000</v>
      </c>
      <c r="I1447" s="2">
        <v>874838000</v>
      </c>
      <c r="J1447" s="2">
        <v>254468000</v>
      </c>
      <c r="K1447">
        <v>0</v>
      </c>
      <c r="L1447" s="2">
        <v>45639000</v>
      </c>
      <c r="M1447" t="s">
        <v>3</v>
      </c>
      <c r="N1447" t="s">
        <v>81</v>
      </c>
      <c r="O1447" s="6">
        <f t="shared" si="176"/>
        <v>300107000</v>
      </c>
      <c r="P1447" s="6">
        <f t="shared" si="177"/>
        <v>1049562000</v>
      </c>
      <c r="Q1447" s="6">
        <f t="shared" si="178"/>
        <v>749455000</v>
      </c>
      <c r="R1447" s="9">
        <f t="shared" si="179"/>
        <v>0.54539700685928083</v>
      </c>
      <c r="S1447" s="9">
        <f t="shared" si="180"/>
        <v>0.3894486593223862</v>
      </c>
    </row>
    <row r="1448" spans="1:19" ht="17" hidden="1" x14ac:dyDescent="0.3">
      <c r="A1448">
        <v>1507</v>
      </c>
      <c r="B1448" t="s">
        <v>494</v>
      </c>
      <c r="C1448" t="s">
        <v>5</v>
      </c>
      <c r="D1448" s="1">
        <v>41912</v>
      </c>
      <c r="E1448" s="3">
        <f t="shared" si="181"/>
        <v>2014</v>
      </c>
      <c r="F1448" s="3">
        <f t="shared" si="182"/>
        <v>9</v>
      </c>
      <c r="G1448" s="3">
        <f t="shared" si="183"/>
        <v>30</v>
      </c>
      <c r="H1448" s="2">
        <v>2372906000</v>
      </c>
      <c r="I1448" s="2">
        <v>1105032000</v>
      </c>
      <c r="J1448" s="2">
        <v>276446000</v>
      </c>
      <c r="K1448">
        <v>0</v>
      </c>
      <c r="L1448" s="2">
        <v>63608000</v>
      </c>
      <c r="M1448" t="s">
        <v>3</v>
      </c>
      <c r="N1448" t="s">
        <v>81</v>
      </c>
      <c r="O1448" s="6">
        <f t="shared" si="176"/>
        <v>340054000</v>
      </c>
      <c r="P1448" s="6">
        <f t="shared" si="177"/>
        <v>1267874000</v>
      </c>
      <c r="Q1448" s="6">
        <f t="shared" si="178"/>
        <v>927820000</v>
      </c>
      <c r="R1448" s="9">
        <f t="shared" si="179"/>
        <v>0.53431277935156296</v>
      </c>
      <c r="S1448" s="9">
        <f t="shared" si="180"/>
        <v>0.39100579626837306</v>
      </c>
    </row>
    <row r="1449" spans="1:19" ht="17" hidden="1" x14ac:dyDescent="0.3">
      <c r="A1449">
        <v>1508</v>
      </c>
      <c r="B1449" t="s">
        <v>494</v>
      </c>
      <c r="C1449" t="s">
        <v>6</v>
      </c>
      <c r="D1449" s="1">
        <v>42277</v>
      </c>
      <c r="E1449" s="3">
        <f t="shared" si="181"/>
        <v>2015</v>
      </c>
      <c r="F1449" s="3">
        <f t="shared" si="182"/>
        <v>9</v>
      </c>
      <c r="G1449" s="3">
        <f t="shared" si="183"/>
        <v>30</v>
      </c>
      <c r="H1449" s="2">
        <v>2707115000</v>
      </c>
      <c r="I1449" s="2">
        <v>1257270000</v>
      </c>
      <c r="J1449" s="2">
        <v>321624000</v>
      </c>
      <c r="K1449">
        <v>0</v>
      </c>
      <c r="L1449" s="2">
        <v>54219000</v>
      </c>
      <c r="M1449" t="s">
        <v>3</v>
      </c>
      <c r="N1449" t="s">
        <v>81</v>
      </c>
      <c r="O1449" s="6">
        <f t="shared" si="176"/>
        <v>375843000</v>
      </c>
      <c r="P1449" s="6">
        <f t="shared" si="177"/>
        <v>1449845000</v>
      </c>
      <c r="Q1449" s="6">
        <f t="shared" si="178"/>
        <v>1074002000</v>
      </c>
      <c r="R1449" s="9">
        <f t="shared" si="179"/>
        <v>0.5355683079588418</v>
      </c>
      <c r="S1449" s="9">
        <f t="shared" si="180"/>
        <v>0.39673305345358434</v>
      </c>
    </row>
    <row r="1450" spans="1:19" ht="17" hidden="1" x14ac:dyDescent="0.3">
      <c r="A1450">
        <v>1509</v>
      </c>
      <c r="B1450" t="s">
        <v>494</v>
      </c>
      <c r="C1450" t="s">
        <v>7</v>
      </c>
      <c r="D1450" s="1">
        <v>42643</v>
      </c>
      <c r="E1450" s="3">
        <f t="shared" si="181"/>
        <v>2016</v>
      </c>
      <c r="F1450" s="3">
        <f t="shared" si="182"/>
        <v>9</v>
      </c>
      <c r="G1450" s="3">
        <f t="shared" si="183"/>
        <v>30</v>
      </c>
      <c r="H1450" s="2">
        <v>3171411000</v>
      </c>
      <c r="I1450" s="2">
        <v>1443348000</v>
      </c>
      <c r="J1450" s="2">
        <v>382858000</v>
      </c>
      <c r="K1450">
        <v>0</v>
      </c>
      <c r="L1450" s="2">
        <v>77445000</v>
      </c>
      <c r="M1450" t="s">
        <v>3</v>
      </c>
      <c r="N1450" t="s">
        <v>81</v>
      </c>
      <c r="O1450" s="6">
        <f t="shared" si="176"/>
        <v>460303000</v>
      </c>
      <c r="P1450" s="6">
        <f t="shared" si="177"/>
        <v>1728063000</v>
      </c>
      <c r="Q1450" s="6">
        <f t="shared" si="178"/>
        <v>1267760000</v>
      </c>
      <c r="R1450" s="9">
        <f t="shared" si="179"/>
        <v>0.54488774870239154</v>
      </c>
      <c r="S1450" s="9">
        <f t="shared" si="180"/>
        <v>0.39974635895505189</v>
      </c>
    </row>
    <row r="1451" spans="1:19" ht="17" hidden="1" x14ac:dyDescent="0.3">
      <c r="A1451">
        <v>1510</v>
      </c>
      <c r="B1451" t="s">
        <v>495</v>
      </c>
      <c r="C1451" t="s">
        <v>2</v>
      </c>
      <c r="D1451" s="1">
        <v>41544</v>
      </c>
      <c r="E1451" s="3">
        <f t="shared" si="181"/>
        <v>2013</v>
      </c>
      <c r="F1451" s="3">
        <f t="shared" si="182"/>
        <v>9</v>
      </c>
      <c r="G1451" s="3">
        <f t="shared" si="183"/>
        <v>27</v>
      </c>
      <c r="H1451" s="2">
        <v>11390000000</v>
      </c>
      <c r="I1451" s="2">
        <v>7739000000</v>
      </c>
      <c r="J1451" s="2">
        <v>1440000000</v>
      </c>
      <c r="K1451" s="2">
        <v>590000000</v>
      </c>
      <c r="L1451">
        <v>0</v>
      </c>
      <c r="M1451" t="s">
        <v>12</v>
      </c>
      <c r="N1451" t="s">
        <v>496</v>
      </c>
      <c r="O1451" s="6">
        <f t="shared" si="176"/>
        <v>2030000000</v>
      </c>
      <c r="P1451" s="6">
        <f t="shared" si="177"/>
        <v>3651000000</v>
      </c>
      <c r="Q1451" s="6">
        <f t="shared" si="178"/>
        <v>1621000000</v>
      </c>
      <c r="R1451" s="9">
        <f t="shared" si="179"/>
        <v>0.32054433713784025</v>
      </c>
      <c r="S1451" s="9">
        <f t="shared" si="180"/>
        <v>0.14231782265144863</v>
      </c>
    </row>
    <row r="1452" spans="1:19" ht="17" hidden="1" x14ac:dyDescent="0.3">
      <c r="A1452">
        <v>1511</v>
      </c>
      <c r="B1452" t="s">
        <v>495</v>
      </c>
      <c r="C1452" t="s">
        <v>5</v>
      </c>
      <c r="D1452" s="1">
        <v>41908</v>
      </c>
      <c r="E1452" s="3">
        <f t="shared" si="181"/>
        <v>2014</v>
      </c>
      <c r="F1452" s="3">
        <f t="shared" si="182"/>
        <v>9</v>
      </c>
      <c r="G1452" s="3">
        <f t="shared" si="183"/>
        <v>26</v>
      </c>
      <c r="H1452" s="2">
        <v>11973000000</v>
      </c>
      <c r="I1452" s="2">
        <v>8001000000</v>
      </c>
      <c r="J1452" s="2">
        <v>1534000000</v>
      </c>
      <c r="K1452" s="2">
        <v>583000000</v>
      </c>
      <c r="L1452">
        <v>0</v>
      </c>
      <c r="M1452" t="s">
        <v>12</v>
      </c>
      <c r="N1452" t="s">
        <v>496</v>
      </c>
      <c r="O1452" s="6">
        <f t="shared" si="176"/>
        <v>2117000000</v>
      </c>
      <c r="P1452" s="6">
        <f t="shared" si="177"/>
        <v>3972000000</v>
      </c>
      <c r="Q1452" s="6">
        <f t="shared" si="178"/>
        <v>1855000000</v>
      </c>
      <c r="R1452" s="9">
        <f t="shared" si="179"/>
        <v>0.33174642946629918</v>
      </c>
      <c r="S1452" s="9">
        <f t="shared" si="180"/>
        <v>0.15493193017622986</v>
      </c>
    </row>
    <row r="1453" spans="1:19" ht="17" hidden="1" x14ac:dyDescent="0.3">
      <c r="A1453">
        <v>1512</v>
      </c>
      <c r="B1453" t="s">
        <v>495</v>
      </c>
      <c r="C1453" t="s">
        <v>6</v>
      </c>
      <c r="D1453" s="1">
        <v>42272</v>
      </c>
      <c r="E1453" s="3">
        <f t="shared" si="181"/>
        <v>2015</v>
      </c>
      <c r="F1453" s="3">
        <f t="shared" si="182"/>
        <v>9</v>
      </c>
      <c r="G1453" s="3">
        <f t="shared" si="183"/>
        <v>25</v>
      </c>
      <c r="H1453" s="2">
        <v>12233000000</v>
      </c>
      <c r="I1453" s="2">
        <v>8146000000</v>
      </c>
      <c r="J1453" s="2">
        <v>1504000000</v>
      </c>
      <c r="K1453" s="2">
        <v>627000000</v>
      </c>
      <c r="L1453">
        <v>0</v>
      </c>
      <c r="M1453" t="s">
        <v>12</v>
      </c>
      <c r="N1453" t="s">
        <v>496</v>
      </c>
      <c r="O1453" s="6">
        <f t="shared" si="176"/>
        <v>2131000000</v>
      </c>
      <c r="P1453" s="6">
        <f t="shared" si="177"/>
        <v>4087000000</v>
      </c>
      <c r="Q1453" s="6">
        <f t="shared" si="178"/>
        <v>1956000000</v>
      </c>
      <c r="R1453" s="9">
        <f t="shared" si="179"/>
        <v>0.33409629690182296</v>
      </c>
      <c r="S1453" s="9">
        <f t="shared" si="180"/>
        <v>0.15989536499632143</v>
      </c>
    </row>
    <row r="1454" spans="1:19" ht="17" hidden="1" x14ac:dyDescent="0.3">
      <c r="A1454">
        <v>1513</v>
      </c>
      <c r="B1454" t="s">
        <v>495</v>
      </c>
      <c r="C1454" t="s">
        <v>7</v>
      </c>
      <c r="D1454" s="1">
        <v>42643</v>
      </c>
      <c r="E1454" s="3">
        <f t="shared" si="181"/>
        <v>2016</v>
      </c>
      <c r="F1454" s="3">
        <f t="shared" si="182"/>
        <v>9</v>
      </c>
      <c r="G1454" s="3">
        <f t="shared" si="183"/>
        <v>30</v>
      </c>
      <c r="H1454" s="2">
        <v>12238000000</v>
      </c>
      <c r="I1454" s="2">
        <v>8205000000</v>
      </c>
      <c r="J1454" s="2">
        <v>1463000000</v>
      </c>
      <c r="K1454" s="2">
        <v>644000000</v>
      </c>
      <c r="L1454">
        <v>0</v>
      </c>
      <c r="M1454" t="s">
        <v>12</v>
      </c>
      <c r="N1454" t="s">
        <v>496</v>
      </c>
      <c r="O1454" s="6">
        <f t="shared" si="176"/>
        <v>2107000000</v>
      </c>
      <c r="P1454" s="6">
        <f t="shared" si="177"/>
        <v>4033000000</v>
      </c>
      <c r="Q1454" s="6">
        <f t="shared" si="178"/>
        <v>1926000000</v>
      </c>
      <c r="R1454" s="9">
        <f t="shared" si="179"/>
        <v>0.32954731165223072</v>
      </c>
      <c r="S1454" s="9">
        <f t="shared" si="180"/>
        <v>0.15737865664324235</v>
      </c>
    </row>
    <row r="1455" spans="1:19" ht="17" hidden="1" x14ac:dyDescent="0.3">
      <c r="A1455">
        <v>1514</v>
      </c>
      <c r="B1455" t="s">
        <v>497</v>
      </c>
      <c r="C1455" t="s">
        <v>2</v>
      </c>
      <c r="D1455" s="1">
        <v>41273</v>
      </c>
      <c r="E1455" s="3">
        <f t="shared" si="181"/>
        <v>2012</v>
      </c>
      <c r="F1455" s="3">
        <f t="shared" si="182"/>
        <v>12</v>
      </c>
      <c r="G1455" s="3">
        <f t="shared" si="183"/>
        <v>30</v>
      </c>
      <c r="H1455" s="2">
        <v>5353197000</v>
      </c>
      <c r="I1455" s="2">
        <v>2943847000</v>
      </c>
      <c r="J1455" s="2">
        <v>1303427000</v>
      </c>
      <c r="K1455">
        <v>0</v>
      </c>
      <c r="L1455" s="2">
        <v>194039000</v>
      </c>
      <c r="M1455" t="s">
        <v>9</v>
      </c>
      <c r="N1455" t="s">
        <v>498</v>
      </c>
      <c r="O1455" s="6">
        <f t="shared" si="176"/>
        <v>1497466000</v>
      </c>
      <c r="P1455" s="6">
        <f t="shared" si="177"/>
        <v>2409350000</v>
      </c>
      <c r="Q1455" s="6">
        <f t="shared" si="178"/>
        <v>911884000</v>
      </c>
      <c r="R1455" s="9">
        <f t="shared" si="179"/>
        <v>0.45007684193202679</v>
      </c>
      <c r="S1455" s="9">
        <f t="shared" si="180"/>
        <v>0.17034381510712196</v>
      </c>
    </row>
    <row r="1456" spans="1:19" ht="17" hidden="1" x14ac:dyDescent="0.3">
      <c r="A1456">
        <v>1515</v>
      </c>
      <c r="B1456" t="s">
        <v>497</v>
      </c>
      <c r="C1456" t="s">
        <v>5</v>
      </c>
      <c r="D1456" s="1">
        <v>41637</v>
      </c>
      <c r="E1456" s="3">
        <f t="shared" si="181"/>
        <v>2013</v>
      </c>
      <c r="F1456" s="3">
        <f t="shared" si="182"/>
        <v>12</v>
      </c>
      <c r="G1456" s="3">
        <f t="shared" si="183"/>
        <v>29</v>
      </c>
      <c r="H1456" s="2">
        <v>1603123000</v>
      </c>
      <c r="I1456" s="2">
        <v>662769000</v>
      </c>
      <c r="J1456" s="2">
        <v>531932000</v>
      </c>
      <c r="K1456">
        <v>0</v>
      </c>
      <c r="L1456" s="2">
        <v>74833000</v>
      </c>
      <c r="M1456" t="s">
        <v>9</v>
      </c>
      <c r="N1456" t="s">
        <v>498</v>
      </c>
      <c r="O1456" s="6">
        <f t="shared" si="176"/>
        <v>606765000</v>
      </c>
      <c r="P1456" s="6">
        <f t="shared" si="177"/>
        <v>940354000</v>
      </c>
      <c r="Q1456" s="6">
        <f t="shared" si="178"/>
        <v>333589000</v>
      </c>
      <c r="R1456" s="9">
        <f t="shared" si="179"/>
        <v>0.58657632633303869</v>
      </c>
      <c r="S1456" s="9">
        <f t="shared" si="180"/>
        <v>0.2080869652546935</v>
      </c>
    </row>
    <row r="1457" spans="1:19" ht="17" hidden="1" x14ac:dyDescent="0.3">
      <c r="A1457">
        <v>1516</v>
      </c>
      <c r="B1457" t="s">
        <v>497</v>
      </c>
      <c r="C1457" t="s">
        <v>6</v>
      </c>
      <c r="D1457" s="1">
        <v>42004</v>
      </c>
      <c r="E1457" s="3">
        <f t="shared" si="181"/>
        <v>2014</v>
      </c>
      <c r="F1457" s="3">
        <f t="shared" si="182"/>
        <v>12</v>
      </c>
      <c r="G1457" s="3">
        <f t="shared" si="183"/>
        <v>31</v>
      </c>
      <c r="H1457" s="2">
        <v>2626141000</v>
      </c>
      <c r="I1457" s="2">
        <v>954990000</v>
      </c>
      <c r="J1457" s="2">
        <v>766854000</v>
      </c>
      <c r="K1457">
        <v>0</v>
      </c>
      <c r="L1457" s="2">
        <v>151837000</v>
      </c>
      <c r="M1457" t="s">
        <v>9</v>
      </c>
      <c r="N1457" t="s">
        <v>498</v>
      </c>
      <c r="O1457" s="6">
        <f t="shared" si="176"/>
        <v>918691000</v>
      </c>
      <c r="P1457" s="6">
        <f t="shared" si="177"/>
        <v>1671151000</v>
      </c>
      <c r="Q1457" s="6">
        <f t="shared" si="178"/>
        <v>752460000</v>
      </c>
      <c r="R1457" s="9">
        <f t="shared" si="179"/>
        <v>0.63635235122561973</v>
      </c>
      <c r="S1457" s="9">
        <f t="shared" si="180"/>
        <v>0.28652688488546502</v>
      </c>
    </row>
    <row r="1458" spans="1:19" ht="17" hidden="1" x14ac:dyDescent="0.3">
      <c r="A1458">
        <v>1517</v>
      </c>
      <c r="B1458" t="s">
        <v>497</v>
      </c>
      <c r="C1458" t="s">
        <v>7</v>
      </c>
      <c r="D1458" s="1">
        <v>42369</v>
      </c>
      <c r="E1458" s="3">
        <f t="shared" si="181"/>
        <v>2015</v>
      </c>
      <c r="F1458" s="3">
        <f t="shared" si="182"/>
        <v>12</v>
      </c>
      <c r="G1458" s="3">
        <f t="shared" si="183"/>
        <v>31</v>
      </c>
      <c r="H1458" s="2">
        <v>3050945000</v>
      </c>
      <c r="I1458" s="2">
        <v>923336000</v>
      </c>
      <c r="J1458" s="2">
        <v>1068221000</v>
      </c>
      <c r="K1458">
        <v>0</v>
      </c>
      <c r="L1458" s="2">
        <v>205087000</v>
      </c>
      <c r="M1458" t="s">
        <v>9</v>
      </c>
      <c r="N1458" t="s">
        <v>498</v>
      </c>
      <c r="O1458" s="6">
        <f t="shared" si="176"/>
        <v>1273308000</v>
      </c>
      <c r="P1458" s="6">
        <f t="shared" si="177"/>
        <v>2127609000</v>
      </c>
      <c r="Q1458" s="6">
        <f t="shared" si="178"/>
        <v>854301000</v>
      </c>
      <c r="R1458" s="9">
        <f t="shared" si="179"/>
        <v>0.69736065383020673</v>
      </c>
      <c r="S1458" s="9">
        <f t="shared" si="180"/>
        <v>0.28001193072965919</v>
      </c>
    </row>
    <row r="1459" spans="1:19" ht="17" hidden="1" x14ac:dyDescent="0.3">
      <c r="A1459">
        <v>1518</v>
      </c>
      <c r="B1459" t="s">
        <v>499</v>
      </c>
      <c r="C1459" t="s">
        <v>2</v>
      </c>
      <c r="D1459" s="1">
        <v>41307</v>
      </c>
      <c r="E1459" s="3">
        <f t="shared" si="181"/>
        <v>2013</v>
      </c>
      <c r="F1459" s="3">
        <f t="shared" si="182"/>
        <v>2</v>
      </c>
      <c r="G1459" s="3">
        <f t="shared" si="183"/>
        <v>2</v>
      </c>
      <c r="H1459" s="2">
        <v>73301000000</v>
      </c>
      <c r="I1459" s="2">
        <v>50568000000</v>
      </c>
      <c r="J1459" s="2">
        <v>15110000000</v>
      </c>
      <c r="K1459">
        <v>0</v>
      </c>
      <c r="L1459" s="2">
        <v>2044000000</v>
      </c>
      <c r="M1459" t="s">
        <v>9</v>
      </c>
      <c r="N1459" t="s">
        <v>187</v>
      </c>
      <c r="O1459" s="6">
        <f t="shared" si="176"/>
        <v>17154000000</v>
      </c>
      <c r="P1459" s="6">
        <f t="shared" si="177"/>
        <v>22733000000</v>
      </c>
      <c r="Q1459" s="6">
        <f t="shared" si="178"/>
        <v>5579000000</v>
      </c>
      <c r="R1459" s="9">
        <f t="shared" si="179"/>
        <v>0.31013219464945907</v>
      </c>
      <c r="S1459" s="9">
        <f t="shared" si="180"/>
        <v>7.6110830684438135E-2</v>
      </c>
    </row>
    <row r="1460" spans="1:19" ht="17" hidden="1" x14ac:dyDescent="0.3">
      <c r="A1460">
        <v>1519</v>
      </c>
      <c r="B1460" t="s">
        <v>499</v>
      </c>
      <c r="C1460" t="s">
        <v>5</v>
      </c>
      <c r="D1460" s="1">
        <v>41671</v>
      </c>
      <c r="E1460" s="3">
        <f t="shared" si="181"/>
        <v>2014</v>
      </c>
      <c r="F1460" s="3">
        <f t="shared" si="182"/>
        <v>2</v>
      </c>
      <c r="G1460" s="3">
        <f t="shared" si="183"/>
        <v>1</v>
      </c>
      <c r="H1460" s="2">
        <v>71279000000</v>
      </c>
      <c r="I1460" s="2">
        <v>50039000000</v>
      </c>
      <c r="J1460" s="2">
        <v>14465000000</v>
      </c>
      <c r="K1460">
        <v>0</v>
      </c>
      <c r="L1460" s="2">
        <v>1996000000</v>
      </c>
      <c r="M1460" t="s">
        <v>9</v>
      </c>
      <c r="N1460" t="s">
        <v>187</v>
      </c>
      <c r="O1460" s="6">
        <f t="shared" si="176"/>
        <v>16461000000</v>
      </c>
      <c r="P1460" s="6">
        <f t="shared" si="177"/>
        <v>21240000000</v>
      </c>
      <c r="Q1460" s="6">
        <f t="shared" si="178"/>
        <v>4779000000</v>
      </c>
      <c r="R1460" s="9">
        <f t="shared" si="179"/>
        <v>0.2979839784508761</v>
      </c>
      <c r="S1460" s="9">
        <f t="shared" si="180"/>
        <v>6.7046395151447127E-2</v>
      </c>
    </row>
    <row r="1461" spans="1:19" ht="17" hidden="1" x14ac:dyDescent="0.3">
      <c r="A1461">
        <v>1520</v>
      </c>
      <c r="B1461" t="s">
        <v>499</v>
      </c>
      <c r="C1461" t="s">
        <v>6</v>
      </c>
      <c r="D1461" s="1">
        <v>42035</v>
      </c>
      <c r="E1461" s="3">
        <f t="shared" si="181"/>
        <v>2015</v>
      </c>
      <c r="F1461" s="3">
        <f t="shared" si="182"/>
        <v>1</v>
      </c>
      <c r="G1461" s="3">
        <f t="shared" si="183"/>
        <v>31</v>
      </c>
      <c r="H1461" s="2">
        <v>72618000000</v>
      </c>
      <c r="I1461" s="2">
        <v>51278000000</v>
      </c>
      <c r="J1461" s="2">
        <v>14676000000</v>
      </c>
      <c r="K1461">
        <v>0</v>
      </c>
      <c r="L1461" s="2">
        <v>2129000000</v>
      </c>
      <c r="M1461" t="s">
        <v>9</v>
      </c>
      <c r="N1461" t="s">
        <v>187</v>
      </c>
      <c r="O1461" s="6">
        <f t="shared" si="176"/>
        <v>16805000000</v>
      </c>
      <c r="P1461" s="6">
        <f t="shared" si="177"/>
        <v>21340000000</v>
      </c>
      <c r="Q1461" s="6">
        <f t="shared" si="178"/>
        <v>4535000000</v>
      </c>
      <c r="R1461" s="9">
        <f t="shared" si="179"/>
        <v>0.29386653446803823</v>
      </c>
      <c r="S1461" s="9">
        <f t="shared" si="180"/>
        <v>6.2450081247073727E-2</v>
      </c>
    </row>
    <row r="1462" spans="1:19" ht="17" hidden="1" x14ac:dyDescent="0.3">
      <c r="A1462">
        <v>1521</v>
      </c>
      <c r="B1462" t="s">
        <v>499</v>
      </c>
      <c r="C1462" t="s">
        <v>7</v>
      </c>
      <c r="D1462" s="1">
        <v>42399</v>
      </c>
      <c r="E1462" s="3">
        <f t="shared" si="181"/>
        <v>2016</v>
      </c>
      <c r="F1462" s="3">
        <f t="shared" si="182"/>
        <v>1</v>
      </c>
      <c r="G1462" s="3">
        <f t="shared" si="183"/>
        <v>30</v>
      </c>
      <c r="H1462" s="2">
        <v>73785000000</v>
      </c>
      <c r="I1462" s="2">
        <v>51997000000</v>
      </c>
      <c r="J1462" s="2">
        <v>14665000000</v>
      </c>
      <c r="K1462">
        <v>0</v>
      </c>
      <c r="L1462" s="2">
        <v>2213000000</v>
      </c>
      <c r="M1462" t="s">
        <v>9</v>
      </c>
      <c r="N1462" t="s">
        <v>187</v>
      </c>
      <c r="O1462" s="6">
        <f t="shared" si="176"/>
        <v>16878000000</v>
      </c>
      <c r="P1462" s="6">
        <f t="shared" si="177"/>
        <v>21788000000</v>
      </c>
      <c r="Q1462" s="6">
        <f t="shared" si="178"/>
        <v>4910000000</v>
      </c>
      <c r="R1462" s="9">
        <f t="shared" si="179"/>
        <v>0.29529037067154573</v>
      </c>
      <c r="S1462" s="9">
        <f t="shared" si="180"/>
        <v>6.6544690655282235E-2</v>
      </c>
    </row>
    <row r="1463" spans="1:19" ht="17" hidden="1" x14ac:dyDescent="0.3">
      <c r="A1463">
        <v>1522</v>
      </c>
      <c r="B1463" t="s">
        <v>500</v>
      </c>
      <c r="C1463" t="s">
        <v>2</v>
      </c>
      <c r="D1463" s="1">
        <v>41305</v>
      </c>
      <c r="E1463" s="3">
        <f t="shared" si="181"/>
        <v>2013</v>
      </c>
      <c r="F1463" s="3">
        <f t="shared" si="182"/>
        <v>1</v>
      </c>
      <c r="G1463" s="3">
        <f t="shared" si="183"/>
        <v>31</v>
      </c>
      <c r="H1463" s="2">
        <v>3794249000</v>
      </c>
      <c r="I1463" s="2">
        <v>1630965000</v>
      </c>
      <c r="J1463" s="2">
        <v>1466067000</v>
      </c>
      <c r="K1463">
        <v>0</v>
      </c>
      <c r="L1463">
        <v>0</v>
      </c>
      <c r="M1463" t="s">
        <v>9</v>
      </c>
      <c r="N1463" t="s">
        <v>279</v>
      </c>
      <c r="O1463" s="6">
        <f t="shared" si="176"/>
        <v>1466067000</v>
      </c>
      <c r="P1463" s="6">
        <f t="shared" si="177"/>
        <v>2163284000</v>
      </c>
      <c r="Q1463" s="6">
        <f t="shared" si="178"/>
        <v>697217000</v>
      </c>
      <c r="R1463" s="9">
        <f t="shared" si="179"/>
        <v>0.57014813735208203</v>
      </c>
      <c r="S1463" s="9">
        <f t="shared" si="180"/>
        <v>0.18375625848488067</v>
      </c>
    </row>
    <row r="1464" spans="1:19" ht="17" hidden="1" x14ac:dyDescent="0.3">
      <c r="A1464">
        <v>1523</v>
      </c>
      <c r="B1464" t="s">
        <v>500</v>
      </c>
      <c r="C1464" t="s">
        <v>5</v>
      </c>
      <c r="D1464" s="1">
        <v>41670</v>
      </c>
      <c r="E1464" s="3">
        <f t="shared" si="181"/>
        <v>2014</v>
      </c>
      <c r="F1464" s="3">
        <f t="shared" si="182"/>
        <v>1</v>
      </c>
      <c r="G1464" s="3">
        <f t="shared" si="183"/>
        <v>31</v>
      </c>
      <c r="H1464" s="2">
        <v>4031100000</v>
      </c>
      <c r="I1464" s="2">
        <v>1690700000</v>
      </c>
      <c r="J1464" s="2">
        <v>2036100000</v>
      </c>
      <c r="K1464">
        <v>0</v>
      </c>
      <c r="L1464">
        <v>0</v>
      </c>
      <c r="M1464" t="s">
        <v>9</v>
      </c>
      <c r="N1464" t="s">
        <v>279</v>
      </c>
      <c r="O1464" s="6">
        <f t="shared" si="176"/>
        <v>2036100000</v>
      </c>
      <c r="P1464" s="6">
        <f t="shared" si="177"/>
        <v>2340400000</v>
      </c>
      <c r="Q1464" s="6">
        <f t="shared" si="178"/>
        <v>304300000</v>
      </c>
      <c r="R1464" s="9">
        <f t="shared" si="179"/>
        <v>0.58058594428319821</v>
      </c>
      <c r="S1464" s="9">
        <f t="shared" si="180"/>
        <v>7.5488080176626726E-2</v>
      </c>
    </row>
    <row r="1465" spans="1:19" ht="17" hidden="1" x14ac:dyDescent="0.3">
      <c r="A1465">
        <v>1524</v>
      </c>
      <c r="B1465" t="s">
        <v>500</v>
      </c>
      <c r="C1465" t="s">
        <v>6</v>
      </c>
      <c r="D1465" s="1">
        <v>42035</v>
      </c>
      <c r="E1465" s="3">
        <f t="shared" si="181"/>
        <v>2015</v>
      </c>
      <c r="F1465" s="3">
        <f t="shared" si="182"/>
        <v>1</v>
      </c>
      <c r="G1465" s="3">
        <f t="shared" si="183"/>
        <v>31</v>
      </c>
      <c r="H1465" s="2">
        <v>4249900000</v>
      </c>
      <c r="I1465" s="2">
        <v>1712700000</v>
      </c>
      <c r="J1465" s="2">
        <v>1645800000</v>
      </c>
      <c r="K1465">
        <v>0</v>
      </c>
      <c r="L1465">
        <v>0</v>
      </c>
      <c r="M1465" t="s">
        <v>9</v>
      </c>
      <c r="N1465" t="s">
        <v>279</v>
      </c>
      <c r="O1465" s="6">
        <f t="shared" si="176"/>
        <v>1645800000</v>
      </c>
      <c r="P1465" s="6">
        <f t="shared" si="177"/>
        <v>2537200000</v>
      </c>
      <c r="Q1465" s="6">
        <f t="shared" si="178"/>
        <v>891400000</v>
      </c>
      <c r="R1465" s="9">
        <f t="shared" si="179"/>
        <v>0.59700228240664488</v>
      </c>
      <c r="S1465" s="9">
        <f t="shared" si="180"/>
        <v>0.20974611167321583</v>
      </c>
    </row>
    <row r="1466" spans="1:19" ht="17" hidden="1" x14ac:dyDescent="0.3">
      <c r="A1466">
        <v>1525</v>
      </c>
      <c r="B1466" t="s">
        <v>500</v>
      </c>
      <c r="C1466" t="s">
        <v>7</v>
      </c>
      <c r="D1466" s="1">
        <v>42400</v>
      </c>
      <c r="E1466" s="3">
        <f t="shared" si="181"/>
        <v>2016</v>
      </c>
      <c r="F1466" s="3">
        <f t="shared" si="182"/>
        <v>1</v>
      </c>
      <c r="G1466" s="3">
        <f t="shared" si="183"/>
        <v>31</v>
      </c>
      <c r="H1466" s="2">
        <v>4104900000</v>
      </c>
      <c r="I1466" s="2">
        <v>1613600000</v>
      </c>
      <c r="J1466" s="2">
        <v>1731200000</v>
      </c>
      <c r="K1466">
        <v>0</v>
      </c>
      <c r="L1466">
        <v>0</v>
      </c>
      <c r="M1466" t="s">
        <v>9</v>
      </c>
      <c r="N1466" t="s">
        <v>279</v>
      </c>
      <c r="O1466" s="6">
        <f t="shared" si="176"/>
        <v>1731200000</v>
      </c>
      <c r="P1466" s="6">
        <f t="shared" si="177"/>
        <v>2491300000</v>
      </c>
      <c r="Q1466" s="6">
        <f t="shared" si="178"/>
        <v>760100000</v>
      </c>
      <c r="R1466" s="9">
        <f t="shared" si="179"/>
        <v>0.60690881629272331</v>
      </c>
      <c r="S1466" s="9">
        <f t="shared" si="180"/>
        <v>0.18516894443226389</v>
      </c>
    </row>
    <row r="1467" spans="1:19" ht="17" hidden="1" x14ac:dyDescent="0.3">
      <c r="A1467">
        <v>1526</v>
      </c>
      <c r="B1467" t="s">
        <v>501</v>
      </c>
      <c r="C1467" t="s">
        <v>2</v>
      </c>
      <c r="D1467" s="1">
        <v>41307</v>
      </c>
      <c r="E1467" s="3">
        <f t="shared" si="181"/>
        <v>2013</v>
      </c>
      <c r="F1467" s="3">
        <f t="shared" si="182"/>
        <v>2</v>
      </c>
      <c r="G1467" s="3">
        <f t="shared" si="183"/>
        <v>2</v>
      </c>
      <c r="H1467" s="2">
        <v>25878372000</v>
      </c>
      <c r="I1467" s="2">
        <v>18521400000</v>
      </c>
      <c r="J1467" s="2">
        <v>4250446000</v>
      </c>
      <c r="K1467">
        <v>0</v>
      </c>
      <c r="L1467">
        <v>0</v>
      </c>
      <c r="M1467" t="s">
        <v>9</v>
      </c>
      <c r="N1467" t="s">
        <v>247</v>
      </c>
      <c r="O1467" s="6">
        <f t="shared" si="176"/>
        <v>4250446000</v>
      </c>
      <c r="P1467" s="6">
        <f t="shared" si="177"/>
        <v>7356972000</v>
      </c>
      <c r="Q1467" s="6">
        <f t="shared" si="178"/>
        <v>3106526000</v>
      </c>
      <c r="R1467" s="9">
        <f t="shared" si="179"/>
        <v>0.28429037189820128</v>
      </c>
      <c r="S1467" s="9">
        <f t="shared" si="180"/>
        <v>0.1200433319375732</v>
      </c>
    </row>
    <row r="1468" spans="1:19" ht="17" hidden="1" x14ac:dyDescent="0.3">
      <c r="A1468">
        <v>1527</v>
      </c>
      <c r="B1468" t="s">
        <v>501</v>
      </c>
      <c r="C1468" t="s">
        <v>5</v>
      </c>
      <c r="D1468" s="1">
        <v>41671</v>
      </c>
      <c r="E1468" s="3">
        <f t="shared" si="181"/>
        <v>2014</v>
      </c>
      <c r="F1468" s="3">
        <f t="shared" si="182"/>
        <v>2</v>
      </c>
      <c r="G1468" s="3">
        <f t="shared" si="183"/>
        <v>1</v>
      </c>
      <c r="H1468" s="2">
        <v>27422696000</v>
      </c>
      <c r="I1468" s="2">
        <v>19605037000</v>
      </c>
      <c r="J1468" s="2">
        <v>4467089000</v>
      </c>
      <c r="K1468">
        <v>0</v>
      </c>
      <c r="L1468">
        <v>0</v>
      </c>
      <c r="M1468" t="s">
        <v>9</v>
      </c>
      <c r="N1468" t="s">
        <v>247</v>
      </c>
      <c r="O1468" s="6">
        <f t="shared" si="176"/>
        <v>4467089000</v>
      </c>
      <c r="P1468" s="6">
        <f t="shared" si="177"/>
        <v>7817659000</v>
      </c>
      <c r="Q1468" s="6">
        <f t="shared" si="178"/>
        <v>3350570000</v>
      </c>
      <c r="R1468" s="9">
        <f t="shared" si="179"/>
        <v>0.2850798841951937</v>
      </c>
      <c r="S1468" s="9">
        <f t="shared" si="180"/>
        <v>0.12218237039859246</v>
      </c>
    </row>
    <row r="1469" spans="1:19" ht="17" hidden="1" x14ac:dyDescent="0.3">
      <c r="A1469">
        <v>1528</v>
      </c>
      <c r="B1469" t="s">
        <v>501</v>
      </c>
      <c r="C1469" t="s">
        <v>6</v>
      </c>
      <c r="D1469" s="1">
        <v>42035</v>
      </c>
      <c r="E1469" s="3">
        <f t="shared" si="181"/>
        <v>2015</v>
      </c>
      <c r="F1469" s="3">
        <f t="shared" si="182"/>
        <v>1</v>
      </c>
      <c r="G1469" s="3">
        <f t="shared" si="183"/>
        <v>31</v>
      </c>
      <c r="H1469" s="2">
        <v>29078407000</v>
      </c>
      <c r="I1469" s="2">
        <v>20776522000</v>
      </c>
      <c r="J1469" s="2">
        <v>4695384000</v>
      </c>
      <c r="K1469">
        <v>0</v>
      </c>
      <c r="L1469">
        <v>0</v>
      </c>
      <c r="M1469" t="s">
        <v>9</v>
      </c>
      <c r="N1469" t="s">
        <v>247</v>
      </c>
      <c r="O1469" s="6">
        <f t="shared" si="176"/>
        <v>4695384000</v>
      </c>
      <c r="P1469" s="6">
        <f t="shared" si="177"/>
        <v>8301885000</v>
      </c>
      <c r="Q1469" s="6">
        <f t="shared" si="178"/>
        <v>3606501000</v>
      </c>
      <c r="R1469" s="9">
        <f t="shared" si="179"/>
        <v>0.28549999317362884</v>
      </c>
      <c r="S1469" s="9">
        <f t="shared" si="180"/>
        <v>0.1240267735436814</v>
      </c>
    </row>
    <row r="1470" spans="1:19" ht="17" hidden="1" x14ac:dyDescent="0.3">
      <c r="A1470">
        <v>1529</v>
      </c>
      <c r="B1470" t="s">
        <v>501</v>
      </c>
      <c r="C1470" t="s">
        <v>7</v>
      </c>
      <c r="D1470" s="1">
        <v>42399</v>
      </c>
      <c r="E1470" s="3">
        <f t="shared" si="181"/>
        <v>2016</v>
      </c>
      <c r="F1470" s="3">
        <f t="shared" si="182"/>
        <v>1</v>
      </c>
      <c r="G1470" s="3">
        <f t="shared" si="183"/>
        <v>30</v>
      </c>
      <c r="H1470" s="2">
        <v>30944938000</v>
      </c>
      <c r="I1470" s="2">
        <v>22034523000</v>
      </c>
      <c r="J1470" s="2">
        <v>5205715000</v>
      </c>
      <c r="K1470">
        <v>0</v>
      </c>
      <c r="L1470">
        <v>0</v>
      </c>
      <c r="M1470" t="s">
        <v>9</v>
      </c>
      <c r="N1470" t="s">
        <v>247</v>
      </c>
      <c r="O1470" s="6">
        <f t="shared" si="176"/>
        <v>5205715000</v>
      </c>
      <c r="P1470" s="6">
        <f t="shared" si="177"/>
        <v>8910415000</v>
      </c>
      <c r="Q1470" s="6">
        <f t="shared" si="178"/>
        <v>3704700000</v>
      </c>
      <c r="R1470" s="9">
        <f t="shared" si="179"/>
        <v>0.28794418654191523</v>
      </c>
      <c r="S1470" s="9">
        <f t="shared" si="180"/>
        <v>0.11971909589865716</v>
      </c>
    </row>
    <row r="1471" spans="1:19" ht="17" hidden="1" x14ac:dyDescent="0.3">
      <c r="A1471">
        <v>1530</v>
      </c>
      <c r="B1471" t="s">
        <v>502</v>
      </c>
      <c r="C1471" t="s">
        <v>2</v>
      </c>
      <c r="D1471" s="1">
        <v>41274</v>
      </c>
      <c r="E1471" s="3">
        <f t="shared" si="181"/>
        <v>2012</v>
      </c>
      <c r="F1471" s="3">
        <f t="shared" si="182"/>
        <v>12</v>
      </c>
      <c r="G1471" s="3">
        <f t="shared" si="183"/>
        <v>31</v>
      </c>
      <c r="H1471" s="2">
        <v>3589516000</v>
      </c>
      <c r="I1471" s="2">
        <v>1955682000</v>
      </c>
      <c r="J1471">
        <v>0</v>
      </c>
      <c r="K1471">
        <v>0</v>
      </c>
      <c r="L1471" s="2">
        <v>787329000</v>
      </c>
      <c r="M1471" t="s">
        <v>37</v>
      </c>
      <c r="N1471" t="s">
        <v>38</v>
      </c>
      <c r="O1471" s="6">
        <f t="shared" si="176"/>
        <v>787329000</v>
      </c>
      <c r="P1471" s="6">
        <f t="shared" si="177"/>
        <v>1633834000</v>
      </c>
      <c r="Q1471" s="6">
        <f t="shared" si="178"/>
        <v>846505000</v>
      </c>
      <c r="R1471" s="9">
        <f t="shared" si="179"/>
        <v>0.45516832910063643</v>
      </c>
      <c r="S1471" s="9">
        <f t="shared" si="180"/>
        <v>0.23582705857837102</v>
      </c>
    </row>
    <row r="1472" spans="1:19" ht="17" hidden="1" x14ac:dyDescent="0.3">
      <c r="A1472">
        <v>1531</v>
      </c>
      <c r="B1472" t="s">
        <v>502</v>
      </c>
      <c r="C1472" t="s">
        <v>5</v>
      </c>
      <c r="D1472" s="1">
        <v>41639</v>
      </c>
      <c r="E1472" s="3">
        <f t="shared" si="181"/>
        <v>2013</v>
      </c>
      <c r="F1472" s="3">
        <f t="shared" si="182"/>
        <v>12</v>
      </c>
      <c r="G1472" s="3">
        <f t="shared" si="183"/>
        <v>31</v>
      </c>
      <c r="H1472" s="2">
        <v>3494253000</v>
      </c>
      <c r="I1472" s="2">
        <v>1838766000</v>
      </c>
      <c r="J1472">
        <v>0</v>
      </c>
      <c r="K1472">
        <v>0</v>
      </c>
      <c r="L1472" s="2">
        <v>819711000</v>
      </c>
      <c r="M1472" t="s">
        <v>37</v>
      </c>
      <c r="N1472" t="s">
        <v>38</v>
      </c>
      <c r="O1472" s="6">
        <f t="shared" si="176"/>
        <v>819711000</v>
      </c>
      <c r="P1472" s="6">
        <f t="shared" si="177"/>
        <v>1655487000</v>
      </c>
      <c r="Q1472" s="6">
        <f t="shared" si="178"/>
        <v>835776000</v>
      </c>
      <c r="R1472" s="9">
        <f t="shared" si="179"/>
        <v>0.47377422298843275</v>
      </c>
      <c r="S1472" s="9">
        <f t="shared" si="180"/>
        <v>0.23918588608208965</v>
      </c>
    </row>
    <row r="1473" spans="1:19" ht="17" hidden="1" x14ac:dyDescent="0.3">
      <c r="A1473">
        <v>1532</v>
      </c>
      <c r="B1473" t="s">
        <v>502</v>
      </c>
      <c r="C1473" t="s">
        <v>6</v>
      </c>
      <c r="D1473" s="1">
        <v>42004</v>
      </c>
      <c r="E1473" s="3">
        <f t="shared" si="181"/>
        <v>2014</v>
      </c>
      <c r="F1473" s="3">
        <f t="shared" si="182"/>
        <v>12</v>
      </c>
      <c r="G1473" s="3">
        <f t="shared" si="183"/>
        <v>31</v>
      </c>
      <c r="H1473" s="2">
        <v>3620095000</v>
      </c>
      <c r="I1473" s="2">
        <v>1903384000</v>
      </c>
      <c r="J1473">
        <v>0</v>
      </c>
      <c r="K1473">
        <v>0</v>
      </c>
      <c r="L1473" s="2">
        <v>855908000</v>
      </c>
      <c r="M1473" t="s">
        <v>37</v>
      </c>
      <c r="N1473" t="s">
        <v>38</v>
      </c>
      <c r="O1473" s="6">
        <f t="shared" si="176"/>
        <v>855908000</v>
      </c>
      <c r="P1473" s="6">
        <f t="shared" si="177"/>
        <v>1716711000</v>
      </c>
      <c r="Q1473" s="6">
        <f t="shared" si="178"/>
        <v>860803000</v>
      </c>
      <c r="R1473" s="9">
        <f t="shared" si="179"/>
        <v>0.47421711308681125</v>
      </c>
      <c r="S1473" s="9">
        <f t="shared" si="180"/>
        <v>0.23778464377316064</v>
      </c>
    </row>
    <row r="1474" spans="1:19" ht="17" hidden="1" x14ac:dyDescent="0.3">
      <c r="A1474">
        <v>1533</v>
      </c>
      <c r="B1474" t="s">
        <v>502</v>
      </c>
      <c r="C1474" t="s">
        <v>7</v>
      </c>
      <c r="D1474" s="1">
        <v>42369</v>
      </c>
      <c r="E1474" s="3">
        <f t="shared" si="181"/>
        <v>2015</v>
      </c>
      <c r="F1474" s="3">
        <f t="shared" si="182"/>
        <v>12</v>
      </c>
      <c r="G1474" s="3">
        <f t="shared" si="183"/>
        <v>31</v>
      </c>
      <c r="H1474" s="2">
        <v>3766065000</v>
      </c>
      <c r="I1474" s="2">
        <v>2016212000</v>
      </c>
      <c r="J1474">
        <v>0</v>
      </c>
      <c r="K1474">
        <v>0</v>
      </c>
      <c r="L1474" s="2">
        <v>907024000</v>
      </c>
      <c r="M1474" t="s">
        <v>37</v>
      </c>
      <c r="N1474" t="s">
        <v>38</v>
      </c>
      <c r="O1474" s="6">
        <f t="shared" si="176"/>
        <v>907024000</v>
      </c>
      <c r="P1474" s="6">
        <f t="shared" si="177"/>
        <v>1749853000</v>
      </c>
      <c r="Q1474" s="6">
        <f t="shared" si="178"/>
        <v>842829000</v>
      </c>
      <c r="R1474" s="9">
        <f t="shared" si="179"/>
        <v>0.46463696192179371</v>
      </c>
      <c r="S1474" s="9">
        <f t="shared" si="180"/>
        <v>0.22379565939515117</v>
      </c>
    </row>
    <row r="1475" spans="1:19" ht="17" hidden="1" x14ac:dyDescent="0.3">
      <c r="A1475">
        <v>1534</v>
      </c>
      <c r="B1475" t="s">
        <v>503</v>
      </c>
      <c r="C1475" t="s">
        <v>2</v>
      </c>
      <c r="D1475" s="1">
        <v>41274</v>
      </c>
      <c r="E1475" s="3">
        <f t="shared" si="181"/>
        <v>2012</v>
      </c>
      <c r="F1475" s="3">
        <f t="shared" si="182"/>
        <v>12</v>
      </c>
      <c r="G1475" s="3">
        <f t="shared" si="183"/>
        <v>31</v>
      </c>
      <c r="H1475" s="2">
        <v>12509900000</v>
      </c>
      <c r="I1475" s="2">
        <v>7214400000</v>
      </c>
      <c r="J1475" s="2">
        <v>3354900000</v>
      </c>
      <c r="K1475" s="2">
        <v>376400000</v>
      </c>
      <c r="L1475">
        <v>0</v>
      </c>
      <c r="M1475" t="s">
        <v>15</v>
      </c>
      <c r="N1475" t="s">
        <v>20</v>
      </c>
      <c r="O1475" s="6">
        <f t="shared" si="176"/>
        <v>3731300000</v>
      </c>
      <c r="P1475" s="6">
        <f t="shared" si="177"/>
        <v>5295500000</v>
      </c>
      <c r="Q1475" s="6">
        <f t="shared" si="178"/>
        <v>1564200000</v>
      </c>
      <c r="R1475" s="9">
        <f t="shared" si="179"/>
        <v>0.42330474264382612</v>
      </c>
      <c r="S1475" s="9">
        <f t="shared" si="180"/>
        <v>0.1250369707191904</v>
      </c>
    </row>
    <row r="1476" spans="1:19" ht="17" hidden="1" x14ac:dyDescent="0.3">
      <c r="A1476">
        <v>1535</v>
      </c>
      <c r="B1476" t="s">
        <v>503</v>
      </c>
      <c r="C1476" t="s">
        <v>5</v>
      </c>
      <c r="D1476" s="1">
        <v>41639</v>
      </c>
      <c r="E1476" s="3">
        <f t="shared" si="181"/>
        <v>2013</v>
      </c>
      <c r="F1476" s="3">
        <f t="shared" si="182"/>
        <v>12</v>
      </c>
      <c r="G1476" s="3">
        <f t="shared" si="183"/>
        <v>31</v>
      </c>
      <c r="H1476" s="2">
        <v>13090300000</v>
      </c>
      <c r="I1476" s="2">
        <v>7561200000</v>
      </c>
      <c r="J1476" s="2">
        <v>3446300000</v>
      </c>
      <c r="K1476" s="2">
        <v>395500000</v>
      </c>
      <c r="L1476">
        <v>0</v>
      </c>
      <c r="M1476" t="s">
        <v>15</v>
      </c>
      <c r="N1476" t="s">
        <v>20</v>
      </c>
      <c r="O1476" s="6">
        <f t="shared" ref="O1476:O1539" si="184">SUM(J1476:L1476)</f>
        <v>3841800000</v>
      </c>
      <c r="P1476" s="6">
        <f t="shared" ref="P1476:P1539" si="185">H1476-I1476</f>
        <v>5529100000</v>
      </c>
      <c r="Q1476" s="6">
        <f t="shared" ref="Q1476:Q1539" si="186">P1476-SUM(J1476:L1476)</f>
        <v>1687300000</v>
      </c>
      <c r="R1476" s="9">
        <f t="shared" ref="R1476:R1539" si="187">1-(I1476/H1476)</f>
        <v>0.422381458026172</v>
      </c>
      <c r="S1476" s="9">
        <f t="shared" ref="S1476:S1539" si="188">Q1476/H1476</f>
        <v>0.1288969695117759</v>
      </c>
    </row>
    <row r="1477" spans="1:19" ht="17" hidden="1" x14ac:dyDescent="0.3">
      <c r="A1477">
        <v>1536</v>
      </c>
      <c r="B1477" t="s">
        <v>503</v>
      </c>
      <c r="C1477" t="s">
        <v>6</v>
      </c>
      <c r="D1477" s="1">
        <v>42004</v>
      </c>
      <c r="E1477" s="3">
        <f t="shared" ref="E1477:E1540" si="189">YEAR(D1477)</f>
        <v>2014</v>
      </c>
      <c r="F1477" s="3">
        <f t="shared" ref="F1477:F1540" si="190">MONTH(D1477)</f>
        <v>12</v>
      </c>
      <c r="G1477" s="3">
        <f t="shared" ref="G1477:G1540" si="191">DAY(D1477)</f>
        <v>31</v>
      </c>
      <c r="H1477" s="2">
        <v>16889600000</v>
      </c>
      <c r="I1477" s="2">
        <v>9397600000</v>
      </c>
      <c r="J1477" s="2">
        <v>4896100000</v>
      </c>
      <c r="K1477" s="2">
        <v>691100000</v>
      </c>
      <c r="L1477">
        <v>0</v>
      </c>
      <c r="M1477" t="s">
        <v>15</v>
      </c>
      <c r="N1477" t="s">
        <v>20</v>
      </c>
      <c r="O1477" s="6">
        <f t="shared" si="184"/>
        <v>5587200000</v>
      </c>
      <c r="P1477" s="6">
        <f t="shared" si="185"/>
        <v>7492000000</v>
      </c>
      <c r="Q1477" s="6">
        <f t="shared" si="186"/>
        <v>1904800000</v>
      </c>
      <c r="R1477" s="9">
        <f t="shared" si="187"/>
        <v>0.44358658582796517</v>
      </c>
      <c r="S1477" s="9">
        <f t="shared" si="188"/>
        <v>0.11277946191739295</v>
      </c>
    </row>
    <row r="1478" spans="1:19" ht="17" hidden="1" x14ac:dyDescent="0.3">
      <c r="A1478">
        <v>1537</v>
      </c>
      <c r="B1478" t="s">
        <v>503</v>
      </c>
      <c r="C1478" t="s">
        <v>7</v>
      </c>
      <c r="D1478" s="1">
        <v>42369</v>
      </c>
      <c r="E1478" s="3">
        <f t="shared" si="189"/>
        <v>2015</v>
      </c>
      <c r="F1478" s="3">
        <f t="shared" si="190"/>
        <v>12</v>
      </c>
      <c r="G1478" s="3">
        <f t="shared" si="191"/>
        <v>31</v>
      </c>
      <c r="H1478" s="2">
        <v>16965400000</v>
      </c>
      <c r="I1478" s="2">
        <v>9209500000</v>
      </c>
      <c r="J1478" s="2">
        <v>4612100000</v>
      </c>
      <c r="K1478" s="2">
        <v>692300000</v>
      </c>
      <c r="L1478">
        <v>0</v>
      </c>
      <c r="M1478" t="s">
        <v>15</v>
      </c>
      <c r="N1478" t="s">
        <v>20</v>
      </c>
      <c r="O1478" s="6">
        <f t="shared" si="184"/>
        <v>5304400000</v>
      </c>
      <c r="P1478" s="6">
        <f t="shared" si="185"/>
        <v>7755900000</v>
      </c>
      <c r="Q1478" s="6">
        <f t="shared" si="186"/>
        <v>2451500000</v>
      </c>
      <c r="R1478" s="9">
        <f t="shared" si="187"/>
        <v>0.45715986655192331</v>
      </c>
      <c r="S1478" s="9">
        <f t="shared" si="188"/>
        <v>0.14449998231695096</v>
      </c>
    </row>
    <row r="1479" spans="1:19" ht="17" hidden="1" x14ac:dyDescent="0.3">
      <c r="A1479">
        <v>1538</v>
      </c>
      <c r="B1479" t="s">
        <v>504</v>
      </c>
      <c r="C1479" t="s">
        <v>2</v>
      </c>
      <c r="D1479" s="1">
        <v>41274</v>
      </c>
      <c r="E1479" s="3">
        <f t="shared" si="189"/>
        <v>2012</v>
      </c>
      <c r="F1479" s="3">
        <f t="shared" si="190"/>
        <v>12</v>
      </c>
      <c r="G1479" s="3">
        <f t="shared" si="191"/>
        <v>31</v>
      </c>
      <c r="H1479" s="2">
        <v>763000000</v>
      </c>
      <c r="I1479" s="2">
        <v>12000000</v>
      </c>
      <c r="J1479" s="2">
        <v>429000000</v>
      </c>
      <c r="K1479">
        <v>0</v>
      </c>
      <c r="L1479" s="2">
        <v>26000000</v>
      </c>
      <c r="M1479" t="s">
        <v>9</v>
      </c>
      <c r="N1479" t="s">
        <v>67</v>
      </c>
      <c r="O1479" s="6">
        <f t="shared" si="184"/>
        <v>455000000</v>
      </c>
      <c r="P1479" s="6">
        <f t="shared" si="185"/>
        <v>751000000</v>
      </c>
      <c r="Q1479" s="6">
        <f t="shared" si="186"/>
        <v>296000000</v>
      </c>
      <c r="R1479" s="9">
        <f t="shared" si="187"/>
        <v>0.98427260812581918</v>
      </c>
      <c r="S1479" s="9">
        <f t="shared" si="188"/>
        <v>0.38794233289646135</v>
      </c>
    </row>
    <row r="1480" spans="1:19" ht="17" hidden="1" x14ac:dyDescent="0.3">
      <c r="A1480">
        <v>1539</v>
      </c>
      <c r="B1480" t="s">
        <v>504</v>
      </c>
      <c r="C1480" t="s">
        <v>5</v>
      </c>
      <c r="D1480" s="1">
        <v>41639</v>
      </c>
      <c r="E1480" s="3">
        <f t="shared" si="189"/>
        <v>2013</v>
      </c>
      <c r="F1480" s="3">
        <f t="shared" si="190"/>
        <v>12</v>
      </c>
      <c r="G1480" s="3">
        <f t="shared" si="191"/>
        <v>31</v>
      </c>
      <c r="H1480" s="2">
        <v>945000000</v>
      </c>
      <c r="I1480" s="2">
        <v>18000000</v>
      </c>
      <c r="J1480" s="2">
        <v>597000000</v>
      </c>
      <c r="K1480">
        <v>0</v>
      </c>
      <c r="L1480" s="2">
        <v>36000000</v>
      </c>
      <c r="M1480" t="s">
        <v>9</v>
      </c>
      <c r="N1480" t="s">
        <v>67</v>
      </c>
      <c r="O1480" s="6">
        <f t="shared" si="184"/>
        <v>633000000</v>
      </c>
      <c r="P1480" s="6">
        <f t="shared" si="185"/>
        <v>927000000</v>
      </c>
      <c r="Q1480" s="6">
        <f t="shared" si="186"/>
        <v>294000000</v>
      </c>
      <c r="R1480" s="9">
        <f t="shared" si="187"/>
        <v>0.98095238095238091</v>
      </c>
      <c r="S1480" s="9">
        <f t="shared" si="188"/>
        <v>0.31111111111111112</v>
      </c>
    </row>
    <row r="1481" spans="1:19" ht="17" hidden="1" x14ac:dyDescent="0.3">
      <c r="A1481">
        <v>1540</v>
      </c>
      <c r="B1481" t="s">
        <v>504</v>
      </c>
      <c r="C1481" t="s">
        <v>6</v>
      </c>
      <c r="D1481" s="1">
        <v>42004</v>
      </c>
      <c r="E1481" s="3">
        <f t="shared" si="189"/>
        <v>2014</v>
      </c>
      <c r="F1481" s="3">
        <f t="shared" si="190"/>
        <v>12</v>
      </c>
      <c r="G1481" s="3">
        <f t="shared" si="191"/>
        <v>31</v>
      </c>
      <c r="H1481" s="2">
        <v>1246000000</v>
      </c>
      <c r="I1481" s="2">
        <v>40000000</v>
      </c>
      <c r="J1481" s="2">
        <v>801000000</v>
      </c>
      <c r="K1481">
        <v>0</v>
      </c>
      <c r="L1481" s="2">
        <v>65000000</v>
      </c>
      <c r="M1481" t="s">
        <v>9</v>
      </c>
      <c r="N1481" t="s">
        <v>67</v>
      </c>
      <c r="O1481" s="6">
        <f t="shared" si="184"/>
        <v>866000000</v>
      </c>
      <c r="P1481" s="6">
        <f t="shared" si="185"/>
        <v>1206000000</v>
      </c>
      <c r="Q1481" s="6">
        <f t="shared" si="186"/>
        <v>340000000</v>
      </c>
      <c r="R1481" s="9">
        <f t="shared" si="187"/>
        <v>0.9678972712680578</v>
      </c>
      <c r="S1481" s="9">
        <f t="shared" si="188"/>
        <v>0.27287319422150885</v>
      </c>
    </row>
    <row r="1482" spans="1:19" ht="17" hidden="1" x14ac:dyDescent="0.3">
      <c r="A1482">
        <v>1541</v>
      </c>
      <c r="B1482" t="s">
        <v>504</v>
      </c>
      <c r="C1482" t="s">
        <v>7</v>
      </c>
      <c r="D1482" s="1">
        <v>42369</v>
      </c>
      <c r="E1482" s="3">
        <f t="shared" si="189"/>
        <v>2015</v>
      </c>
      <c r="F1482" s="3">
        <f t="shared" si="190"/>
        <v>12</v>
      </c>
      <c r="G1482" s="3">
        <f t="shared" si="191"/>
        <v>31</v>
      </c>
      <c r="H1482" s="2">
        <v>1492000000</v>
      </c>
      <c r="I1482" s="2">
        <v>58000000</v>
      </c>
      <c r="J1482" s="2">
        <v>1109000000</v>
      </c>
      <c r="K1482">
        <v>0</v>
      </c>
      <c r="L1482" s="2">
        <v>93000000</v>
      </c>
      <c r="M1482" t="s">
        <v>9</v>
      </c>
      <c r="N1482" t="s">
        <v>67</v>
      </c>
      <c r="O1482" s="6">
        <f t="shared" si="184"/>
        <v>1202000000</v>
      </c>
      <c r="P1482" s="6">
        <f t="shared" si="185"/>
        <v>1434000000</v>
      </c>
      <c r="Q1482" s="6">
        <f t="shared" si="186"/>
        <v>232000000</v>
      </c>
      <c r="R1482" s="9">
        <f t="shared" si="187"/>
        <v>0.96112600536193027</v>
      </c>
      <c r="S1482" s="9">
        <f t="shared" si="188"/>
        <v>0.15549597855227881</v>
      </c>
    </row>
    <row r="1483" spans="1:19" ht="17" hidden="1" x14ac:dyDescent="0.3">
      <c r="A1483">
        <v>1542</v>
      </c>
      <c r="B1483" t="s">
        <v>505</v>
      </c>
      <c r="C1483" t="s">
        <v>2</v>
      </c>
      <c r="D1483" s="1">
        <v>41639</v>
      </c>
      <c r="E1483" s="3">
        <f t="shared" si="189"/>
        <v>2013</v>
      </c>
      <c r="F1483" s="3">
        <f t="shared" si="190"/>
        <v>12</v>
      </c>
      <c r="G1483" s="3">
        <f t="shared" si="191"/>
        <v>31</v>
      </c>
      <c r="H1483" s="2">
        <v>26191000000</v>
      </c>
      <c r="I1483" s="2">
        <v>13307000000</v>
      </c>
      <c r="J1483" s="2">
        <v>3757000000</v>
      </c>
      <c r="K1483">
        <v>0</v>
      </c>
      <c r="L1483" s="2">
        <v>3821000000</v>
      </c>
      <c r="M1483" t="s">
        <v>37</v>
      </c>
      <c r="N1483" t="s">
        <v>40</v>
      </c>
      <c r="O1483" s="6">
        <f t="shared" si="184"/>
        <v>7578000000</v>
      </c>
      <c r="P1483" s="6">
        <f t="shared" si="185"/>
        <v>12884000000</v>
      </c>
      <c r="Q1483" s="6">
        <f t="shared" si="186"/>
        <v>5306000000</v>
      </c>
      <c r="R1483" s="9">
        <f t="shared" si="187"/>
        <v>0.49192470696040624</v>
      </c>
      <c r="S1483" s="9">
        <f t="shared" si="188"/>
        <v>0.2025886754992173</v>
      </c>
    </row>
    <row r="1484" spans="1:19" ht="17" hidden="1" x14ac:dyDescent="0.3">
      <c r="A1484">
        <v>1543</v>
      </c>
      <c r="B1484" t="s">
        <v>505</v>
      </c>
      <c r="C1484" t="s">
        <v>5</v>
      </c>
      <c r="D1484" s="1">
        <v>42004</v>
      </c>
      <c r="E1484" s="3">
        <f t="shared" si="189"/>
        <v>2014</v>
      </c>
      <c r="F1484" s="3">
        <f t="shared" si="190"/>
        <v>12</v>
      </c>
      <c r="G1484" s="3">
        <f t="shared" si="191"/>
        <v>31</v>
      </c>
      <c r="H1484" s="2">
        <v>27174000000</v>
      </c>
      <c r="I1484" s="2">
        <v>13870000000</v>
      </c>
      <c r="J1484" s="2">
        <v>3964000000</v>
      </c>
      <c r="K1484">
        <v>0</v>
      </c>
      <c r="L1484" s="2">
        <v>3882000000</v>
      </c>
      <c r="M1484" t="s">
        <v>37</v>
      </c>
      <c r="N1484" t="s">
        <v>40</v>
      </c>
      <c r="O1484" s="6">
        <f t="shared" si="184"/>
        <v>7846000000</v>
      </c>
      <c r="P1484" s="6">
        <f t="shared" si="185"/>
        <v>13304000000</v>
      </c>
      <c r="Q1484" s="6">
        <f t="shared" si="186"/>
        <v>5458000000</v>
      </c>
      <c r="R1484" s="9">
        <f t="shared" si="187"/>
        <v>0.48958563332597338</v>
      </c>
      <c r="S1484" s="9">
        <f t="shared" si="188"/>
        <v>0.20085375726797675</v>
      </c>
    </row>
    <row r="1485" spans="1:19" ht="17" hidden="1" x14ac:dyDescent="0.3">
      <c r="A1485">
        <v>1544</v>
      </c>
      <c r="B1485" t="s">
        <v>505</v>
      </c>
      <c r="C1485" t="s">
        <v>6</v>
      </c>
      <c r="D1485" s="1">
        <v>42369</v>
      </c>
      <c r="E1485" s="3">
        <f t="shared" si="189"/>
        <v>2015</v>
      </c>
      <c r="F1485" s="3">
        <f t="shared" si="190"/>
        <v>12</v>
      </c>
      <c r="G1485" s="3">
        <f t="shared" si="191"/>
        <v>31</v>
      </c>
      <c r="H1485" s="2">
        <v>26815000000</v>
      </c>
      <c r="I1485" s="2">
        <v>13723000000</v>
      </c>
      <c r="J1485" s="2">
        <v>4094000000</v>
      </c>
      <c r="K1485">
        <v>0</v>
      </c>
      <c r="L1485" s="2">
        <v>3885000000</v>
      </c>
      <c r="M1485" t="s">
        <v>37</v>
      </c>
      <c r="N1485" t="s">
        <v>40</v>
      </c>
      <c r="O1485" s="6">
        <f t="shared" si="184"/>
        <v>7979000000</v>
      </c>
      <c r="P1485" s="6">
        <f t="shared" si="185"/>
        <v>13092000000</v>
      </c>
      <c r="Q1485" s="6">
        <f t="shared" si="186"/>
        <v>5113000000</v>
      </c>
      <c r="R1485" s="9">
        <f t="shared" si="187"/>
        <v>0.48823419727764306</v>
      </c>
      <c r="S1485" s="9">
        <f t="shared" si="188"/>
        <v>0.19067685996643668</v>
      </c>
    </row>
    <row r="1486" spans="1:19" ht="17" hidden="1" x14ac:dyDescent="0.3">
      <c r="A1486">
        <v>1545</v>
      </c>
      <c r="B1486" t="s">
        <v>505</v>
      </c>
      <c r="C1486" t="s">
        <v>7</v>
      </c>
      <c r="D1486" s="1">
        <v>42735</v>
      </c>
      <c r="E1486" s="3">
        <f t="shared" si="189"/>
        <v>2016</v>
      </c>
      <c r="F1486" s="3">
        <f t="shared" si="190"/>
        <v>12</v>
      </c>
      <c r="G1486" s="3">
        <f t="shared" si="191"/>
        <v>31</v>
      </c>
      <c r="H1486" s="2">
        <v>27625000000</v>
      </c>
      <c r="I1486" s="2">
        <v>15070000000</v>
      </c>
      <c r="J1486" s="2">
        <v>4154000000</v>
      </c>
      <c r="K1486">
        <v>0</v>
      </c>
      <c r="L1486" s="2">
        <v>3985000000</v>
      </c>
      <c r="M1486" t="s">
        <v>37</v>
      </c>
      <c r="N1486" t="s">
        <v>40</v>
      </c>
      <c r="O1486" s="6">
        <f t="shared" si="184"/>
        <v>8139000000</v>
      </c>
      <c r="P1486" s="6">
        <f t="shared" si="185"/>
        <v>12555000000</v>
      </c>
      <c r="Q1486" s="6">
        <f t="shared" si="186"/>
        <v>4416000000</v>
      </c>
      <c r="R1486" s="9">
        <f t="shared" si="187"/>
        <v>0.45447963800904978</v>
      </c>
      <c r="S1486" s="9">
        <f t="shared" si="188"/>
        <v>0.15985520361990951</v>
      </c>
    </row>
    <row r="1487" spans="1:19" ht="17" hidden="1" x14ac:dyDescent="0.3">
      <c r="A1487">
        <v>1546</v>
      </c>
      <c r="B1487" t="s">
        <v>506</v>
      </c>
      <c r="C1487" t="s">
        <v>2</v>
      </c>
      <c r="D1487" s="1">
        <v>41272</v>
      </c>
      <c r="E1487" s="3">
        <f t="shared" si="189"/>
        <v>2012</v>
      </c>
      <c r="F1487" s="3">
        <f t="shared" si="190"/>
        <v>12</v>
      </c>
      <c r="G1487" s="3">
        <f t="shared" si="191"/>
        <v>29</v>
      </c>
      <c r="H1487" s="2">
        <v>4664120000</v>
      </c>
      <c r="I1487" s="2">
        <v>3098066000</v>
      </c>
      <c r="J1487" s="2">
        <v>1040287000</v>
      </c>
      <c r="K1487">
        <v>0</v>
      </c>
      <c r="L1487" s="2">
        <v>88975000</v>
      </c>
      <c r="M1487" t="s">
        <v>9</v>
      </c>
      <c r="N1487" t="s">
        <v>507</v>
      </c>
      <c r="O1487" s="6">
        <f t="shared" si="184"/>
        <v>1129262000</v>
      </c>
      <c r="P1487" s="6">
        <f t="shared" si="185"/>
        <v>1566054000</v>
      </c>
      <c r="Q1487" s="6">
        <f t="shared" si="186"/>
        <v>436792000</v>
      </c>
      <c r="R1487" s="9">
        <f t="shared" si="187"/>
        <v>0.33576623242969739</v>
      </c>
      <c r="S1487" s="9">
        <f t="shared" si="188"/>
        <v>9.3649391525089401E-2</v>
      </c>
    </row>
    <row r="1488" spans="1:19" ht="17" hidden="1" x14ac:dyDescent="0.3">
      <c r="A1488">
        <v>1547</v>
      </c>
      <c r="B1488" t="s">
        <v>506</v>
      </c>
      <c r="C1488" t="s">
        <v>5</v>
      </c>
      <c r="D1488" s="1">
        <v>41636</v>
      </c>
      <c r="E1488" s="3">
        <f t="shared" si="189"/>
        <v>2013</v>
      </c>
      <c r="F1488" s="3">
        <f t="shared" si="190"/>
        <v>12</v>
      </c>
      <c r="G1488" s="3">
        <f t="shared" si="191"/>
        <v>28</v>
      </c>
      <c r="H1488" s="2">
        <v>5164784000</v>
      </c>
      <c r="I1488" s="2">
        <v>3411175000</v>
      </c>
      <c r="J1488" s="2">
        <v>1138934000</v>
      </c>
      <c r="K1488">
        <v>0</v>
      </c>
      <c r="L1488" s="2">
        <v>100025000</v>
      </c>
      <c r="M1488" t="s">
        <v>9</v>
      </c>
      <c r="N1488" t="s">
        <v>507</v>
      </c>
      <c r="O1488" s="6">
        <f t="shared" si="184"/>
        <v>1238959000</v>
      </c>
      <c r="P1488" s="6">
        <f t="shared" si="185"/>
        <v>1753609000</v>
      </c>
      <c r="Q1488" s="6">
        <f t="shared" si="186"/>
        <v>514650000</v>
      </c>
      <c r="R1488" s="9">
        <f t="shared" si="187"/>
        <v>0.33953191459700927</v>
      </c>
      <c r="S1488" s="9">
        <f t="shared" si="188"/>
        <v>9.9645987131310815E-2</v>
      </c>
    </row>
    <row r="1489" spans="1:19" ht="17" hidden="1" x14ac:dyDescent="0.3">
      <c r="A1489">
        <v>1548</v>
      </c>
      <c r="B1489" t="s">
        <v>506</v>
      </c>
      <c r="C1489" t="s">
        <v>6</v>
      </c>
      <c r="D1489" s="1">
        <v>42000</v>
      </c>
      <c r="E1489" s="3">
        <f t="shared" si="189"/>
        <v>2014</v>
      </c>
      <c r="F1489" s="3">
        <f t="shared" si="190"/>
        <v>12</v>
      </c>
      <c r="G1489" s="3">
        <f t="shared" si="191"/>
        <v>27</v>
      </c>
      <c r="H1489" s="2">
        <v>5711715000</v>
      </c>
      <c r="I1489" s="2">
        <v>3761300000</v>
      </c>
      <c r="J1489" s="2">
        <v>1246308000</v>
      </c>
      <c r="K1489">
        <v>0</v>
      </c>
      <c r="L1489" s="2">
        <v>114635000</v>
      </c>
      <c r="M1489" t="s">
        <v>9</v>
      </c>
      <c r="N1489" t="s">
        <v>507</v>
      </c>
      <c r="O1489" s="6">
        <f t="shared" si="184"/>
        <v>1360943000</v>
      </c>
      <c r="P1489" s="6">
        <f t="shared" si="185"/>
        <v>1950415000</v>
      </c>
      <c r="Q1489" s="6">
        <f t="shared" si="186"/>
        <v>589472000</v>
      </c>
      <c r="R1489" s="9">
        <f t="shared" si="187"/>
        <v>0.34147624662645104</v>
      </c>
      <c r="S1489" s="9">
        <f t="shared" si="188"/>
        <v>0.10320402891250702</v>
      </c>
    </row>
    <row r="1490" spans="1:19" ht="17" hidden="1" x14ac:dyDescent="0.3">
      <c r="A1490">
        <v>1549</v>
      </c>
      <c r="B1490" t="s">
        <v>506</v>
      </c>
      <c r="C1490" t="s">
        <v>7</v>
      </c>
      <c r="D1490" s="1">
        <v>42364</v>
      </c>
      <c r="E1490" s="3">
        <f t="shared" si="189"/>
        <v>2015</v>
      </c>
      <c r="F1490" s="3">
        <f t="shared" si="190"/>
        <v>12</v>
      </c>
      <c r="G1490" s="3">
        <f t="shared" si="191"/>
        <v>26</v>
      </c>
      <c r="H1490" s="2">
        <v>6226507000</v>
      </c>
      <c r="I1490" s="2">
        <v>4083333000</v>
      </c>
      <c r="J1490" s="2">
        <v>1369097000</v>
      </c>
      <c r="K1490">
        <v>0</v>
      </c>
      <c r="L1490" s="2">
        <v>123569000</v>
      </c>
      <c r="M1490" t="s">
        <v>9</v>
      </c>
      <c r="N1490" t="s">
        <v>507</v>
      </c>
      <c r="O1490" s="6">
        <f t="shared" si="184"/>
        <v>1492666000</v>
      </c>
      <c r="P1490" s="6">
        <f t="shared" si="185"/>
        <v>2143174000</v>
      </c>
      <c r="Q1490" s="6">
        <f t="shared" si="186"/>
        <v>650508000</v>
      </c>
      <c r="R1490" s="9">
        <f t="shared" si="187"/>
        <v>0.34420165270833225</v>
      </c>
      <c r="S1490" s="9">
        <f t="shared" si="188"/>
        <v>0.10447398517338854</v>
      </c>
    </row>
    <row r="1491" spans="1:19" ht="17" hidden="1" x14ac:dyDescent="0.3">
      <c r="A1491">
        <v>1550</v>
      </c>
      <c r="B1491" t="s">
        <v>508</v>
      </c>
      <c r="C1491" t="s">
        <v>2</v>
      </c>
      <c r="D1491" s="1">
        <v>41550</v>
      </c>
      <c r="E1491" s="3">
        <f t="shared" si="189"/>
        <v>2013</v>
      </c>
      <c r="F1491" s="3">
        <f t="shared" si="190"/>
        <v>10</v>
      </c>
      <c r="G1491" s="3">
        <f t="shared" si="191"/>
        <v>3</v>
      </c>
      <c r="H1491" s="2">
        <v>34374000000</v>
      </c>
      <c r="I1491" s="2">
        <v>32016000000</v>
      </c>
      <c r="J1491" s="2">
        <v>983000000</v>
      </c>
      <c r="K1491">
        <v>0</v>
      </c>
      <c r="L1491">
        <v>0</v>
      </c>
      <c r="M1491" t="s">
        <v>26</v>
      </c>
      <c r="N1491" t="s">
        <v>114</v>
      </c>
      <c r="O1491" s="6">
        <f t="shared" si="184"/>
        <v>983000000</v>
      </c>
      <c r="P1491" s="6">
        <f t="shared" si="185"/>
        <v>2358000000</v>
      </c>
      <c r="Q1491" s="6">
        <f t="shared" si="186"/>
        <v>1375000000</v>
      </c>
      <c r="R1491" s="9">
        <f t="shared" si="187"/>
        <v>6.8598359224995686E-2</v>
      </c>
      <c r="S1491" s="9">
        <f t="shared" si="188"/>
        <v>4.0001163670215861E-2</v>
      </c>
    </row>
    <row r="1492" spans="1:19" ht="17" hidden="1" x14ac:dyDescent="0.3">
      <c r="A1492">
        <v>1551</v>
      </c>
      <c r="B1492" t="s">
        <v>508</v>
      </c>
      <c r="C1492" t="s">
        <v>5</v>
      </c>
      <c r="D1492" s="1">
        <v>41915</v>
      </c>
      <c r="E1492" s="3">
        <f t="shared" si="189"/>
        <v>2014</v>
      </c>
      <c r="F1492" s="3">
        <f t="shared" si="190"/>
        <v>10</v>
      </c>
      <c r="G1492" s="3">
        <f t="shared" si="191"/>
        <v>3</v>
      </c>
      <c r="H1492" s="2">
        <v>37580000000</v>
      </c>
      <c r="I1492" s="2">
        <v>34895000000</v>
      </c>
      <c r="J1492" s="2">
        <v>1255000000</v>
      </c>
      <c r="K1492">
        <v>0</v>
      </c>
      <c r="L1492">
        <v>0</v>
      </c>
      <c r="M1492" t="s">
        <v>26</v>
      </c>
      <c r="N1492" t="s">
        <v>114</v>
      </c>
      <c r="O1492" s="6">
        <f t="shared" si="184"/>
        <v>1255000000</v>
      </c>
      <c r="P1492" s="6">
        <f t="shared" si="185"/>
        <v>2685000000</v>
      </c>
      <c r="Q1492" s="6">
        <f t="shared" si="186"/>
        <v>1430000000</v>
      </c>
      <c r="R1492" s="9">
        <f t="shared" si="187"/>
        <v>7.1447578499201692E-2</v>
      </c>
      <c r="S1492" s="9">
        <f t="shared" si="188"/>
        <v>3.8052155401809472E-2</v>
      </c>
    </row>
    <row r="1493" spans="1:19" ht="17" hidden="1" x14ac:dyDescent="0.3">
      <c r="A1493">
        <v>1552</v>
      </c>
      <c r="B1493" t="s">
        <v>508</v>
      </c>
      <c r="C1493" t="s">
        <v>6</v>
      </c>
      <c r="D1493" s="1">
        <v>42280</v>
      </c>
      <c r="E1493" s="3">
        <f t="shared" si="189"/>
        <v>2015</v>
      </c>
      <c r="F1493" s="3">
        <f t="shared" si="190"/>
        <v>10</v>
      </c>
      <c r="G1493" s="3">
        <f t="shared" si="191"/>
        <v>3</v>
      </c>
      <c r="H1493" s="2">
        <v>41373000000</v>
      </c>
      <c r="I1493" s="2">
        <v>37456000000</v>
      </c>
      <c r="J1493" s="2">
        <v>1748000000</v>
      </c>
      <c r="K1493">
        <v>0</v>
      </c>
      <c r="L1493">
        <v>0</v>
      </c>
      <c r="M1493" t="s">
        <v>26</v>
      </c>
      <c r="N1493" t="s">
        <v>114</v>
      </c>
      <c r="O1493" s="6">
        <f t="shared" si="184"/>
        <v>1748000000</v>
      </c>
      <c r="P1493" s="6">
        <f t="shared" si="185"/>
        <v>3917000000</v>
      </c>
      <c r="Q1493" s="6">
        <f t="shared" si="186"/>
        <v>2169000000</v>
      </c>
      <c r="R1493" s="9">
        <f t="shared" si="187"/>
        <v>9.4675271312208431E-2</v>
      </c>
      <c r="S1493" s="9">
        <f t="shared" si="188"/>
        <v>5.2425494887970416E-2</v>
      </c>
    </row>
    <row r="1494" spans="1:19" ht="17" hidden="1" x14ac:dyDescent="0.3">
      <c r="A1494">
        <v>1553</v>
      </c>
      <c r="B1494" t="s">
        <v>508</v>
      </c>
      <c r="C1494" t="s">
        <v>7</v>
      </c>
      <c r="D1494" s="1">
        <v>42644</v>
      </c>
      <c r="E1494" s="3">
        <f t="shared" si="189"/>
        <v>2016</v>
      </c>
      <c r="F1494" s="3">
        <f t="shared" si="190"/>
        <v>10</v>
      </c>
      <c r="G1494" s="3">
        <f t="shared" si="191"/>
        <v>1</v>
      </c>
      <c r="H1494" s="2">
        <v>36881000000</v>
      </c>
      <c r="I1494" s="2">
        <v>32184000000</v>
      </c>
      <c r="J1494" s="2">
        <v>1864000000</v>
      </c>
      <c r="K1494">
        <v>0</v>
      </c>
      <c r="L1494">
        <v>0</v>
      </c>
      <c r="M1494" t="s">
        <v>26</v>
      </c>
      <c r="N1494" t="s">
        <v>114</v>
      </c>
      <c r="O1494" s="6">
        <f t="shared" si="184"/>
        <v>1864000000</v>
      </c>
      <c r="P1494" s="6">
        <f t="shared" si="185"/>
        <v>4697000000</v>
      </c>
      <c r="Q1494" s="6">
        <f t="shared" si="186"/>
        <v>2833000000</v>
      </c>
      <c r="R1494" s="9">
        <f t="shared" si="187"/>
        <v>0.12735554892763212</v>
      </c>
      <c r="S1494" s="9">
        <f t="shared" si="188"/>
        <v>7.6814619994034869E-2</v>
      </c>
    </row>
    <row r="1495" spans="1:19" ht="17" hidden="1" x14ac:dyDescent="0.3">
      <c r="A1495">
        <v>1554</v>
      </c>
      <c r="B1495" t="s">
        <v>509</v>
      </c>
      <c r="C1495" t="s">
        <v>2</v>
      </c>
      <c r="D1495" s="1">
        <v>41274</v>
      </c>
      <c r="E1495" s="3">
        <f t="shared" si="189"/>
        <v>2012</v>
      </c>
      <c r="F1495" s="3">
        <f t="shared" si="190"/>
        <v>12</v>
      </c>
      <c r="G1495" s="3">
        <f t="shared" si="191"/>
        <v>31</v>
      </c>
      <c r="H1495" s="2">
        <v>29809000000</v>
      </c>
      <c r="I1495" s="2">
        <v>26045000000</v>
      </c>
      <c r="J1495" s="2">
        <v>1702000000</v>
      </c>
      <c r="K1495">
        <v>0</v>
      </c>
      <c r="L1495" s="2">
        <v>418000000</v>
      </c>
      <c r="M1495" t="s">
        <v>73</v>
      </c>
      <c r="N1495" t="s">
        <v>331</v>
      </c>
      <c r="O1495" s="6">
        <f t="shared" si="184"/>
        <v>2120000000</v>
      </c>
      <c r="P1495" s="6">
        <f t="shared" si="185"/>
        <v>3764000000</v>
      </c>
      <c r="Q1495" s="6">
        <f t="shared" si="186"/>
        <v>1644000000</v>
      </c>
      <c r="R1495" s="9">
        <f t="shared" si="187"/>
        <v>0.12627058941930291</v>
      </c>
      <c r="S1495" s="9">
        <f t="shared" si="188"/>
        <v>5.5151128853701901E-2</v>
      </c>
    </row>
    <row r="1496" spans="1:19" ht="17" hidden="1" x14ac:dyDescent="0.3">
      <c r="A1496">
        <v>1555</v>
      </c>
      <c r="B1496" t="s">
        <v>509</v>
      </c>
      <c r="C1496" t="s">
        <v>5</v>
      </c>
      <c r="D1496" s="1">
        <v>41639</v>
      </c>
      <c r="E1496" s="3">
        <f t="shared" si="189"/>
        <v>2013</v>
      </c>
      <c r="F1496" s="3">
        <f t="shared" si="190"/>
        <v>12</v>
      </c>
      <c r="G1496" s="3">
        <f t="shared" si="191"/>
        <v>31</v>
      </c>
      <c r="H1496" s="2">
        <v>37601000000</v>
      </c>
      <c r="I1496" s="2">
        <v>34085000000</v>
      </c>
      <c r="J1496" s="2">
        <v>2248000000</v>
      </c>
      <c r="K1496">
        <v>0</v>
      </c>
      <c r="L1496" s="2">
        <v>489000000</v>
      </c>
      <c r="M1496" t="s">
        <v>73</v>
      </c>
      <c r="N1496" t="s">
        <v>331</v>
      </c>
      <c r="O1496" s="6">
        <f t="shared" si="184"/>
        <v>2737000000</v>
      </c>
      <c r="P1496" s="6">
        <f t="shared" si="185"/>
        <v>3516000000</v>
      </c>
      <c r="Q1496" s="6">
        <f t="shared" si="186"/>
        <v>779000000</v>
      </c>
      <c r="R1496" s="9">
        <f t="shared" si="187"/>
        <v>9.3508151378952742E-2</v>
      </c>
      <c r="S1496" s="9">
        <f t="shared" si="188"/>
        <v>2.0717534108135423E-2</v>
      </c>
    </row>
    <row r="1497" spans="1:19" ht="17" hidden="1" x14ac:dyDescent="0.3">
      <c r="A1497">
        <v>1556</v>
      </c>
      <c r="B1497" t="s">
        <v>509</v>
      </c>
      <c r="C1497" t="s">
        <v>6</v>
      </c>
      <c r="D1497" s="1">
        <v>42004</v>
      </c>
      <c r="E1497" s="3">
        <f t="shared" si="189"/>
        <v>2014</v>
      </c>
      <c r="F1497" s="3">
        <f t="shared" si="190"/>
        <v>12</v>
      </c>
      <c r="G1497" s="3">
        <f t="shared" si="191"/>
        <v>31</v>
      </c>
      <c r="H1497" s="2">
        <v>40633000000</v>
      </c>
      <c r="I1497" s="2">
        <v>35673000000</v>
      </c>
      <c r="J1497" s="2">
        <v>2762000000</v>
      </c>
      <c r="K1497">
        <v>0</v>
      </c>
      <c r="L1497" s="2">
        <v>562000000</v>
      </c>
      <c r="M1497" t="s">
        <v>73</v>
      </c>
      <c r="N1497" t="s">
        <v>331</v>
      </c>
      <c r="O1497" s="6">
        <f t="shared" si="184"/>
        <v>3324000000</v>
      </c>
      <c r="P1497" s="6">
        <f t="shared" si="185"/>
        <v>4960000000</v>
      </c>
      <c r="Q1497" s="6">
        <f t="shared" si="186"/>
        <v>1636000000</v>
      </c>
      <c r="R1497" s="9">
        <f t="shared" si="187"/>
        <v>0.12206826963305684</v>
      </c>
      <c r="S1497" s="9">
        <f t="shared" si="188"/>
        <v>4.0262840548322791E-2</v>
      </c>
    </row>
    <row r="1498" spans="1:19" ht="17" hidden="1" x14ac:dyDescent="0.3">
      <c r="A1498">
        <v>1557</v>
      </c>
      <c r="B1498" t="s">
        <v>509</v>
      </c>
      <c r="C1498" t="s">
        <v>7</v>
      </c>
      <c r="D1498" s="1">
        <v>42369</v>
      </c>
      <c r="E1498" s="3">
        <f t="shared" si="189"/>
        <v>2015</v>
      </c>
      <c r="F1498" s="3">
        <f t="shared" si="190"/>
        <v>12</v>
      </c>
      <c r="G1498" s="3">
        <f t="shared" si="191"/>
        <v>31</v>
      </c>
      <c r="H1498" s="2">
        <v>28711000000</v>
      </c>
      <c r="I1498" s="2">
        <v>22466000000</v>
      </c>
      <c r="J1498" s="2">
        <v>2620000000</v>
      </c>
      <c r="K1498">
        <v>0</v>
      </c>
      <c r="L1498" s="2">
        <v>756000000</v>
      </c>
      <c r="M1498" t="s">
        <v>73</v>
      </c>
      <c r="N1498" t="s">
        <v>331</v>
      </c>
      <c r="O1498" s="6">
        <f t="shared" si="184"/>
        <v>3376000000</v>
      </c>
      <c r="P1498" s="6">
        <f t="shared" si="185"/>
        <v>6245000000</v>
      </c>
      <c r="Q1498" s="6">
        <f t="shared" si="186"/>
        <v>2869000000</v>
      </c>
      <c r="R1498" s="9">
        <f t="shared" si="187"/>
        <v>0.21751245167357458</v>
      </c>
      <c r="S1498" s="9">
        <f t="shared" si="188"/>
        <v>9.9926857302079342E-2</v>
      </c>
    </row>
    <row r="1499" spans="1:19" ht="17" hidden="1" x14ac:dyDescent="0.3">
      <c r="A1499">
        <v>1558</v>
      </c>
      <c r="B1499" t="s">
        <v>510</v>
      </c>
      <c r="C1499" t="s">
        <v>2</v>
      </c>
      <c r="D1499" s="1">
        <v>41274</v>
      </c>
      <c r="E1499" s="3">
        <f t="shared" si="189"/>
        <v>2012</v>
      </c>
      <c r="F1499" s="3">
        <f t="shared" si="190"/>
        <v>12</v>
      </c>
      <c r="G1499" s="3">
        <f t="shared" si="191"/>
        <v>31</v>
      </c>
      <c r="H1499" s="2">
        <v>1793557000</v>
      </c>
      <c r="I1499" s="2">
        <v>1189341000</v>
      </c>
      <c r="J1499" s="2">
        <v>247597000</v>
      </c>
      <c r="K1499">
        <v>0</v>
      </c>
      <c r="L1499">
        <v>0</v>
      </c>
      <c r="M1499" t="s">
        <v>12</v>
      </c>
      <c r="N1499" t="s">
        <v>47</v>
      </c>
      <c r="O1499" s="6">
        <f t="shared" si="184"/>
        <v>247597000</v>
      </c>
      <c r="P1499" s="6">
        <f t="shared" si="185"/>
        <v>604216000</v>
      </c>
      <c r="Q1499" s="6">
        <f t="shared" si="186"/>
        <v>356619000</v>
      </c>
      <c r="R1499" s="9">
        <f t="shared" si="187"/>
        <v>0.33688140382491327</v>
      </c>
      <c r="S1499" s="9">
        <f t="shared" si="188"/>
        <v>0.19883337970301473</v>
      </c>
    </row>
    <row r="1500" spans="1:19" ht="17" hidden="1" x14ac:dyDescent="0.3">
      <c r="A1500">
        <v>1559</v>
      </c>
      <c r="B1500" t="s">
        <v>510</v>
      </c>
      <c r="C1500" t="s">
        <v>5</v>
      </c>
      <c r="D1500" s="1">
        <v>41639</v>
      </c>
      <c r="E1500" s="3">
        <f t="shared" si="189"/>
        <v>2013</v>
      </c>
      <c r="F1500" s="3">
        <f t="shared" si="190"/>
        <v>12</v>
      </c>
      <c r="G1500" s="3">
        <f t="shared" si="191"/>
        <v>31</v>
      </c>
      <c r="H1500" s="2">
        <v>2064305000</v>
      </c>
      <c r="I1500" s="2">
        <v>1369438000</v>
      </c>
      <c r="J1500" s="2">
        <v>312367000</v>
      </c>
      <c r="K1500">
        <v>0</v>
      </c>
      <c r="L1500">
        <v>0</v>
      </c>
      <c r="M1500" t="s">
        <v>12</v>
      </c>
      <c r="N1500" t="s">
        <v>47</v>
      </c>
      <c r="O1500" s="6">
        <f t="shared" si="184"/>
        <v>312367000</v>
      </c>
      <c r="P1500" s="6">
        <f t="shared" si="185"/>
        <v>694867000</v>
      </c>
      <c r="Q1500" s="6">
        <f t="shared" si="186"/>
        <v>382500000</v>
      </c>
      <c r="R1500" s="9">
        <f t="shared" si="187"/>
        <v>0.33661062682113352</v>
      </c>
      <c r="S1500" s="9">
        <f t="shared" si="188"/>
        <v>0.18529238654171742</v>
      </c>
    </row>
    <row r="1501" spans="1:19" ht="17" hidden="1" x14ac:dyDescent="0.3">
      <c r="A1501">
        <v>1560</v>
      </c>
      <c r="B1501" t="s">
        <v>510</v>
      </c>
      <c r="C1501" t="s">
        <v>6</v>
      </c>
      <c r="D1501" s="1">
        <v>42004</v>
      </c>
      <c r="E1501" s="3">
        <f t="shared" si="189"/>
        <v>2014</v>
      </c>
      <c r="F1501" s="3">
        <f t="shared" si="190"/>
        <v>12</v>
      </c>
      <c r="G1501" s="3">
        <f t="shared" si="191"/>
        <v>31</v>
      </c>
      <c r="H1501" s="2">
        <v>2446877000</v>
      </c>
      <c r="I1501" s="2">
        <v>1668892000</v>
      </c>
      <c r="J1501" s="2">
        <v>346345000</v>
      </c>
      <c r="K1501">
        <v>0</v>
      </c>
      <c r="L1501">
        <v>0</v>
      </c>
      <c r="M1501" t="s">
        <v>12</v>
      </c>
      <c r="N1501" t="s">
        <v>47</v>
      </c>
      <c r="O1501" s="6">
        <f t="shared" si="184"/>
        <v>346345000</v>
      </c>
      <c r="P1501" s="6">
        <f t="shared" si="185"/>
        <v>777985000</v>
      </c>
      <c r="Q1501" s="6">
        <f t="shared" si="186"/>
        <v>431640000</v>
      </c>
      <c r="R1501" s="9">
        <f t="shared" si="187"/>
        <v>0.31795018711606671</v>
      </c>
      <c r="S1501" s="9">
        <f t="shared" si="188"/>
        <v>0.17640445351360121</v>
      </c>
    </row>
    <row r="1502" spans="1:19" ht="17" hidden="1" x14ac:dyDescent="0.3">
      <c r="A1502">
        <v>1561</v>
      </c>
      <c r="B1502" t="s">
        <v>510</v>
      </c>
      <c r="C1502" t="s">
        <v>7</v>
      </c>
      <c r="D1502" s="1">
        <v>42369</v>
      </c>
      <c r="E1502" s="3">
        <f t="shared" si="189"/>
        <v>2015</v>
      </c>
      <c r="F1502" s="3">
        <f t="shared" si="190"/>
        <v>12</v>
      </c>
      <c r="G1502" s="3">
        <f t="shared" si="191"/>
        <v>31</v>
      </c>
      <c r="H1502" s="2">
        <v>2779541000</v>
      </c>
      <c r="I1502" s="2">
        <v>1855181000</v>
      </c>
      <c r="J1502" s="2">
        <v>390253000</v>
      </c>
      <c r="K1502">
        <v>0</v>
      </c>
      <c r="L1502">
        <v>0</v>
      </c>
      <c r="M1502" t="s">
        <v>12</v>
      </c>
      <c r="N1502" t="s">
        <v>47</v>
      </c>
      <c r="O1502" s="6">
        <f t="shared" si="184"/>
        <v>390253000</v>
      </c>
      <c r="P1502" s="6">
        <f t="shared" si="185"/>
        <v>924360000</v>
      </c>
      <c r="Q1502" s="6">
        <f t="shared" si="186"/>
        <v>534107000</v>
      </c>
      <c r="R1502" s="9">
        <f t="shared" si="187"/>
        <v>0.33255850516326257</v>
      </c>
      <c r="S1502" s="9">
        <f t="shared" si="188"/>
        <v>0.1921565467104101</v>
      </c>
    </row>
    <row r="1503" spans="1:19" ht="17" hidden="1" x14ac:dyDescent="0.3">
      <c r="A1503">
        <v>1562</v>
      </c>
      <c r="B1503" t="s">
        <v>511</v>
      </c>
      <c r="C1503" t="s">
        <v>2</v>
      </c>
      <c r="D1503" s="1">
        <v>41274</v>
      </c>
      <c r="E1503" s="3">
        <f t="shared" si="189"/>
        <v>2012</v>
      </c>
      <c r="F1503" s="3">
        <f t="shared" si="190"/>
        <v>12</v>
      </c>
      <c r="G1503" s="3">
        <f t="shared" si="191"/>
        <v>31</v>
      </c>
      <c r="H1503" s="2">
        <v>12825000000</v>
      </c>
      <c r="I1503" s="2">
        <v>6457000000</v>
      </c>
      <c r="J1503" s="2">
        <v>1804000000</v>
      </c>
      <c r="K1503" s="2">
        <v>1877000000</v>
      </c>
      <c r="L1503">
        <v>0</v>
      </c>
      <c r="M1503" t="s">
        <v>12</v>
      </c>
      <c r="N1503" t="s">
        <v>24</v>
      </c>
      <c r="O1503" s="6">
        <f t="shared" si="184"/>
        <v>3681000000</v>
      </c>
      <c r="P1503" s="6">
        <f t="shared" si="185"/>
        <v>6368000000</v>
      </c>
      <c r="Q1503" s="6">
        <f t="shared" si="186"/>
        <v>2687000000</v>
      </c>
      <c r="R1503" s="9">
        <f t="shared" si="187"/>
        <v>0.49653021442495127</v>
      </c>
      <c r="S1503" s="9">
        <f t="shared" si="188"/>
        <v>0.20951267056530215</v>
      </c>
    </row>
    <row r="1504" spans="1:19" ht="17" hidden="1" x14ac:dyDescent="0.3">
      <c r="A1504">
        <v>1563</v>
      </c>
      <c r="B1504" t="s">
        <v>511</v>
      </c>
      <c r="C1504" t="s">
        <v>5</v>
      </c>
      <c r="D1504" s="1">
        <v>41639</v>
      </c>
      <c r="E1504" s="3">
        <f t="shared" si="189"/>
        <v>2013</v>
      </c>
      <c r="F1504" s="3">
        <f t="shared" si="190"/>
        <v>12</v>
      </c>
      <c r="G1504" s="3">
        <f t="shared" si="191"/>
        <v>31</v>
      </c>
      <c r="H1504" s="2">
        <v>12205000000</v>
      </c>
      <c r="I1504" s="2">
        <v>5841000000</v>
      </c>
      <c r="J1504" s="2">
        <v>1858000000</v>
      </c>
      <c r="K1504" s="2">
        <v>1522000000</v>
      </c>
      <c r="L1504">
        <v>0</v>
      </c>
      <c r="M1504" t="s">
        <v>12</v>
      </c>
      <c r="N1504" t="s">
        <v>24</v>
      </c>
      <c r="O1504" s="6">
        <f t="shared" si="184"/>
        <v>3380000000</v>
      </c>
      <c r="P1504" s="6">
        <f t="shared" si="185"/>
        <v>6364000000</v>
      </c>
      <c r="Q1504" s="6">
        <f t="shared" si="186"/>
        <v>2984000000</v>
      </c>
      <c r="R1504" s="9">
        <f t="shared" si="187"/>
        <v>0.52142564522736579</v>
      </c>
      <c r="S1504" s="9">
        <f t="shared" si="188"/>
        <v>0.24448996312986482</v>
      </c>
    </row>
    <row r="1505" spans="1:19" ht="17" hidden="1" x14ac:dyDescent="0.3">
      <c r="A1505">
        <v>1564</v>
      </c>
      <c r="B1505" t="s">
        <v>511</v>
      </c>
      <c r="C1505" t="s">
        <v>6</v>
      </c>
      <c r="D1505" s="1">
        <v>42004</v>
      </c>
      <c r="E1505" s="3">
        <f t="shared" si="189"/>
        <v>2014</v>
      </c>
      <c r="F1505" s="3">
        <f t="shared" si="190"/>
        <v>12</v>
      </c>
      <c r="G1505" s="3">
        <f t="shared" si="191"/>
        <v>31</v>
      </c>
      <c r="H1505" s="2">
        <v>13045000000</v>
      </c>
      <c r="I1505" s="2">
        <v>5618000000</v>
      </c>
      <c r="J1505" s="2">
        <v>1843000000</v>
      </c>
      <c r="K1505" s="2">
        <v>1358000000</v>
      </c>
      <c r="L1505">
        <v>0</v>
      </c>
      <c r="M1505" t="s">
        <v>12</v>
      </c>
      <c r="N1505" t="s">
        <v>24</v>
      </c>
      <c r="O1505" s="6">
        <f t="shared" si="184"/>
        <v>3201000000</v>
      </c>
      <c r="P1505" s="6">
        <f t="shared" si="185"/>
        <v>7427000000</v>
      </c>
      <c r="Q1505" s="6">
        <f t="shared" si="186"/>
        <v>4226000000</v>
      </c>
      <c r="R1505" s="9">
        <f t="shared" si="187"/>
        <v>0.56933691069375247</v>
      </c>
      <c r="S1505" s="9">
        <f t="shared" si="188"/>
        <v>0.32395553852050596</v>
      </c>
    </row>
    <row r="1506" spans="1:19" ht="17" hidden="1" x14ac:dyDescent="0.3">
      <c r="A1506">
        <v>1565</v>
      </c>
      <c r="B1506" t="s">
        <v>511</v>
      </c>
      <c r="C1506" t="s">
        <v>7</v>
      </c>
      <c r="D1506" s="1">
        <v>42369</v>
      </c>
      <c r="E1506" s="3">
        <f t="shared" si="189"/>
        <v>2015</v>
      </c>
      <c r="F1506" s="3">
        <f t="shared" si="190"/>
        <v>12</v>
      </c>
      <c r="G1506" s="3">
        <f t="shared" si="191"/>
        <v>31</v>
      </c>
      <c r="H1506" s="2">
        <v>13000000000</v>
      </c>
      <c r="I1506" s="2">
        <v>5440000000</v>
      </c>
      <c r="J1506" s="2">
        <v>1748000000</v>
      </c>
      <c r="K1506" s="2">
        <v>1280000000</v>
      </c>
      <c r="L1506">
        <v>0</v>
      </c>
      <c r="M1506" t="s">
        <v>12</v>
      </c>
      <c r="N1506" t="s">
        <v>24</v>
      </c>
      <c r="O1506" s="6">
        <f t="shared" si="184"/>
        <v>3028000000</v>
      </c>
      <c r="P1506" s="6">
        <f t="shared" si="185"/>
        <v>7560000000</v>
      </c>
      <c r="Q1506" s="6">
        <f t="shared" si="186"/>
        <v>4532000000</v>
      </c>
      <c r="R1506" s="9">
        <f t="shared" si="187"/>
        <v>0.58153846153846156</v>
      </c>
      <c r="S1506" s="9">
        <f t="shared" si="188"/>
        <v>0.3486153846153846</v>
      </c>
    </row>
    <row r="1507" spans="1:19" ht="17" hidden="1" x14ac:dyDescent="0.3">
      <c r="A1507">
        <v>1566</v>
      </c>
      <c r="B1507" t="s">
        <v>512</v>
      </c>
      <c r="C1507" t="s">
        <v>2</v>
      </c>
      <c r="D1507" s="1">
        <v>41272</v>
      </c>
      <c r="E1507" s="3">
        <f t="shared" si="189"/>
        <v>2012</v>
      </c>
      <c r="F1507" s="3">
        <f t="shared" si="190"/>
        <v>12</v>
      </c>
      <c r="G1507" s="3">
        <f t="shared" si="191"/>
        <v>29</v>
      </c>
      <c r="H1507" s="2">
        <v>12237000000</v>
      </c>
      <c r="I1507" s="2">
        <v>10019000000</v>
      </c>
      <c r="J1507" s="2">
        <v>1165000000</v>
      </c>
      <c r="K1507">
        <v>0</v>
      </c>
      <c r="L1507">
        <v>0</v>
      </c>
      <c r="M1507" t="s">
        <v>3</v>
      </c>
      <c r="N1507" t="s">
        <v>154</v>
      </c>
      <c r="O1507" s="6">
        <f t="shared" si="184"/>
        <v>1165000000</v>
      </c>
      <c r="P1507" s="6">
        <f t="shared" si="185"/>
        <v>2218000000</v>
      </c>
      <c r="Q1507" s="6">
        <f t="shared" si="186"/>
        <v>1053000000</v>
      </c>
      <c r="R1507" s="9">
        <f t="shared" si="187"/>
        <v>0.18125357522268526</v>
      </c>
      <c r="S1507" s="9">
        <f t="shared" si="188"/>
        <v>8.6050502574160331E-2</v>
      </c>
    </row>
    <row r="1508" spans="1:19" ht="17" hidden="1" x14ac:dyDescent="0.3">
      <c r="A1508">
        <v>1567</v>
      </c>
      <c r="B1508" t="s">
        <v>512</v>
      </c>
      <c r="C1508" t="s">
        <v>5</v>
      </c>
      <c r="D1508" s="1">
        <v>41636</v>
      </c>
      <c r="E1508" s="3">
        <f t="shared" si="189"/>
        <v>2013</v>
      </c>
      <c r="F1508" s="3">
        <f t="shared" si="190"/>
        <v>12</v>
      </c>
      <c r="G1508" s="3">
        <f t="shared" si="191"/>
        <v>28</v>
      </c>
      <c r="H1508" s="2">
        <v>12104000000</v>
      </c>
      <c r="I1508" s="2">
        <v>10131000000</v>
      </c>
      <c r="J1508" s="2">
        <v>1126000000</v>
      </c>
      <c r="K1508">
        <v>0</v>
      </c>
      <c r="L1508">
        <v>0</v>
      </c>
      <c r="M1508" t="s">
        <v>3</v>
      </c>
      <c r="N1508" t="s">
        <v>154</v>
      </c>
      <c r="O1508" s="6">
        <f t="shared" si="184"/>
        <v>1126000000</v>
      </c>
      <c r="P1508" s="6">
        <f t="shared" si="185"/>
        <v>1973000000</v>
      </c>
      <c r="Q1508" s="6">
        <f t="shared" si="186"/>
        <v>847000000</v>
      </c>
      <c r="R1508" s="9">
        <f t="shared" si="187"/>
        <v>0.16300396563119635</v>
      </c>
      <c r="S1508" s="9">
        <f t="shared" si="188"/>
        <v>6.9976867151354927E-2</v>
      </c>
    </row>
    <row r="1509" spans="1:19" ht="17" hidden="1" x14ac:dyDescent="0.3">
      <c r="A1509">
        <v>1568</v>
      </c>
      <c r="B1509" t="s">
        <v>512</v>
      </c>
      <c r="C1509" t="s">
        <v>6</v>
      </c>
      <c r="D1509" s="1">
        <v>42007</v>
      </c>
      <c r="E1509" s="3">
        <f t="shared" si="189"/>
        <v>2015</v>
      </c>
      <c r="F1509" s="3">
        <f t="shared" si="190"/>
        <v>1</v>
      </c>
      <c r="G1509" s="3">
        <f t="shared" si="191"/>
        <v>3</v>
      </c>
      <c r="H1509" s="2">
        <v>13878000000</v>
      </c>
      <c r="I1509" s="2">
        <v>11421000000</v>
      </c>
      <c r="J1509" s="2">
        <v>1361000000</v>
      </c>
      <c r="K1509">
        <v>0</v>
      </c>
      <c r="L1509">
        <v>0</v>
      </c>
      <c r="M1509" t="s">
        <v>3</v>
      </c>
      <c r="N1509" t="s">
        <v>154</v>
      </c>
      <c r="O1509" s="6">
        <f t="shared" si="184"/>
        <v>1361000000</v>
      </c>
      <c r="P1509" s="6">
        <f t="shared" si="185"/>
        <v>2457000000</v>
      </c>
      <c r="Q1509" s="6">
        <f t="shared" si="186"/>
        <v>1096000000</v>
      </c>
      <c r="R1509" s="9">
        <f t="shared" si="187"/>
        <v>0.17704280155642027</v>
      </c>
      <c r="S1509" s="9">
        <f t="shared" si="188"/>
        <v>7.8973915549791038E-2</v>
      </c>
    </row>
    <row r="1510" spans="1:19" ht="17" hidden="1" x14ac:dyDescent="0.3">
      <c r="A1510">
        <v>1569</v>
      </c>
      <c r="B1510" t="s">
        <v>512</v>
      </c>
      <c r="C1510" t="s">
        <v>7</v>
      </c>
      <c r="D1510" s="1">
        <v>42371</v>
      </c>
      <c r="E1510" s="3">
        <f t="shared" si="189"/>
        <v>2016</v>
      </c>
      <c r="F1510" s="3">
        <f t="shared" si="190"/>
        <v>1</v>
      </c>
      <c r="G1510" s="3">
        <f t="shared" si="191"/>
        <v>2</v>
      </c>
      <c r="H1510" s="2">
        <v>13423000000</v>
      </c>
      <c r="I1510" s="2">
        <v>10979000000</v>
      </c>
      <c r="J1510" s="2">
        <v>1304000000</v>
      </c>
      <c r="K1510">
        <v>0</v>
      </c>
      <c r="L1510">
        <v>0</v>
      </c>
      <c r="M1510" t="s">
        <v>3</v>
      </c>
      <c r="N1510" t="s">
        <v>154</v>
      </c>
      <c r="O1510" s="6">
        <f t="shared" si="184"/>
        <v>1304000000</v>
      </c>
      <c r="P1510" s="6">
        <f t="shared" si="185"/>
        <v>2444000000</v>
      </c>
      <c r="Q1510" s="6">
        <f t="shared" si="186"/>
        <v>1140000000</v>
      </c>
      <c r="R1510" s="9">
        <f t="shared" si="187"/>
        <v>0.18207554198018328</v>
      </c>
      <c r="S1510" s="9">
        <f t="shared" si="188"/>
        <v>8.4928853460478279E-2</v>
      </c>
    </row>
    <row r="1511" spans="1:19" ht="17" hidden="1" x14ac:dyDescent="0.3">
      <c r="A1511">
        <v>1570</v>
      </c>
      <c r="B1511" t="s">
        <v>513</v>
      </c>
      <c r="C1511" t="s">
        <v>2</v>
      </c>
      <c r="D1511" s="1">
        <v>41274</v>
      </c>
      <c r="E1511" s="3">
        <f t="shared" si="189"/>
        <v>2012</v>
      </c>
      <c r="F1511" s="3">
        <f t="shared" si="190"/>
        <v>12</v>
      </c>
      <c r="G1511" s="3">
        <f t="shared" si="191"/>
        <v>31</v>
      </c>
      <c r="H1511" s="2">
        <v>1834921000</v>
      </c>
      <c r="I1511" s="2">
        <v>955624000</v>
      </c>
      <c r="J1511" s="2">
        <v>670602000</v>
      </c>
      <c r="K1511">
        <v>0</v>
      </c>
      <c r="L1511">
        <v>0</v>
      </c>
      <c r="M1511" t="s">
        <v>9</v>
      </c>
      <c r="N1511" t="s">
        <v>279</v>
      </c>
      <c r="O1511" s="6">
        <f t="shared" si="184"/>
        <v>670602000</v>
      </c>
      <c r="P1511" s="6">
        <f t="shared" si="185"/>
        <v>879297000</v>
      </c>
      <c r="Q1511" s="6">
        <f t="shared" si="186"/>
        <v>208695000</v>
      </c>
      <c r="R1511" s="9">
        <f t="shared" si="187"/>
        <v>0.47920155690626465</v>
      </c>
      <c r="S1511" s="9">
        <f t="shared" si="188"/>
        <v>0.11373514173089741</v>
      </c>
    </row>
    <row r="1512" spans="1:19" ht="17" hidden="1" x14ac:dyDescent="0.3">
      <c r="A1512">
        <v>1571</v>
      </c>
      <c r="B1512" t="s">
        <v>513</v>
      </c>
      <c r="C1512" t="s">
        <v>5</v>
      </c>
      <c r="D1512" s="1">
        <v>41639</v>
      </c>
      <c r="E1512" s="3">
        <f t="shared" si="189"/>
        <v>2013</v>
      </c>
      <c r="F1512" s="3">
        <f t="shared" si="190"/>
        <v>12</v>
      </c>
      <c r="G1512" s="3">
        <f t="shared" si="191"/>
        <v>31</v>
      </c>
      <c r="H1512" s="2">
        <v>2332051000</v>
      </c>
      <c r="I1512" s="2">
        <v>1195381000</v>
      </c>
      <c r="J1512" s="2">
        <v>871572000</v>
      </c>
      <c r="K1512">
        <v>0</v>
      </c>
      <c r="L1512">
        <v>0</v>
      </c>
      <c r="M1512" t="s">
        <v>9</v>
      </c>
      <c r="N1512" t="s">
        <v>279</v>
      </c>
      <c r="O1512" s="6">
        <f t="shared" si="184"/>
        <v>871572000</v>
      </c>
      <c r="P1512" s="6">
        <f t="shared" si="185"/>
        <v>1136670000</v>
      </c>
      <c r="Q1512" s="6">
        <f t="shared" si="186"/>
        <v>265098000</v>
      </c>
      <c r="R1512" s="9">
        <f t="shared" si="187"/>
        <v>0.4874121535077921</v>
      </c>
      <c r="S1512" s="9">
        <f t="shared" si="188"/>
        <v>0.11367590159906452</v>
      </c>
    </row>
    <row r="1513" spans="1:19" ht="17" hidden="1" x14ac:dyDescent="0.3">
      <c r="A1513">
        <v>1572</v>
      </c>
      <c r="B1513" t="s">
        <v>513</v>
      </c>
      <c r="C1513" t="s">
        <v>6</v>
      </c>
      <c r="D1513" s="1">
        <v>42004</v>
      </c>
      <c r="E1513" s="3">
        <f t="shared" si="189"/>
        <v>2014</v>
      </c>
      <c r="F1513" s="3">
        <f t="shared" si="190"/>
        <v>12</v>
      </c>
      <c r="G1513" s="3">
        <f t="shared" si="191"/>
        <v>31</v>
      </c>
      <c r="H1513" s="2">
        <v>3084370000</v>
      </c>
      <c r="I1513" s="2">
        <v>1572164000</v>
      </c>
      <c r="J1513" s="2">
        <v>1158251000</v>
      </c>
      <c r="K1513">
        <v>0</v>
      </c>
      <c r="L1513">
        <v>0</v>
      </c>
      <c r="M1513" t="s">
        <v>9</v>
      </c>
      <c r="N1513" t="s">
        <v>279</v>
      </c>
      <c r="O1513" s="6">
        <f t="shared" si="184"/>
        <v>1158251000</v>
      </c>
      <c r="P1513" s="6">
        <f t="shared" si="185"/>
        <v>1512206000</v>
      </c>
      <c r="Q1513" s="6">
        <f t="shared" si="186"/>
        <v>353955000</v>
      </c>
      <c r="R1513" s="9">
        <f t="shared" si="187"/>
        <v>0.49028034898536821</v>
      </c>
      <c r="S1513" s="9">
        <f t="shared" si="188"/>
        <v>0.11475763283912112</v>
      </c>
    </row>
    <row r="1514" spans="1:19" ht="17" hidden="1" x14ac:dyDescent="0.3">
      <c r="A1514">
        <v>1573</v>
      </c>
      <c r="B1514" t="s">
        <v>513</v>
      </c>
      <c r="C1514" t="s">
        <v>7</v>
      </c>
      <c r="D1514" s="1">
        <v>42369</v>
      </c>
      <c r="E1514" s="3">
        <f t="shared" si="189"/>
        <v>2015</v>
      </c>
      <c r="F1514" s="3">
        <f t="shared" si="190"/>
        <v>12</v>
      </c>
      <c r="G1514" s="3">
        <f t="shared" si="191"/>
        <v>31</v>
      </c>
      <c r="H1514" s="2">
        <v>3963313000</v>
      </c>
      <c r="I1514" s="2">
        <v>2057766000</v>
      </c>
      <c r="J1514" s="2">
        <v>1497000000</v>
      </c>
      <c r="K1514">
        <v>0</v>
      </c>
      <c r="L1514">
        <v>0</v>
      </c>
      <c r="M1514" t="s">
        <v>9</v>
      </c>
      <c r="N1514" t="s">
        <v>279</v>
      </c>
      <c r="O1514" s="6">
        <f t="shared" si="184"/>
        <v>1497000000</v>
      </c>
      <c r="P1514" s="6">
        <f t="shared" si="185"/>
        <v>1905547000</v>
      </c>
      <c r="Q1514" s="6">
        <f t="shared" si="186"/>
        <v>408547000</v>
      </c>
      <c r="R1514" s="9">
        <f t="shared" si="187"/>
        <v>0.48079649525535828</v>
      </c>
      <c r="S1514" s="9">
        <f t="shared" si="188"/>
        <v>0.10308219411386384</v>
      </c>
    </row>
    <row r="1515" spans="1:19" ht="17" hidden="1" x14ac:dyDescent="0.3">
      <c r="A1515">
        <v>1574</v>
      </c>
      <c r="B1515" t="s">
        <v>514</v>
      </c>
      <c r="C1515" t="s">
        <v>2</v>
      </c>
      <c r="D1515" s="1">
        <v>41274</v>
      </c>
      <c r="E1515" s="3">
        <f t="shared" si="189"/>
        <v>2012</v>
      </c>
      <c r="F1515" s="3">
        <f t="shared" si="190"/>
        <v>12</v>
      </c>
      <c r="G1515" s="3">
        <f t="shared" si="191"/>
        <v>31</v>
      </c>
      <c r="H1515" s="2">
        <v>1834921000</v>
      </c>
      <c r="I1515" s="2">
        <v>955624000</v>
      </c>
      <c r="J1515" s="2">
        <v>670602000</v>
      </c>
      <c r="K1515">
        <v>0</v>
      </c>
      <c r="L1515">
        <v>0</v>
      </c>
      <c r="M1515" t="s">
        <v>9</v>
      </c>
      <c r="N1515" t="s">
        <v>279</v>
      </c>
      <c r="O1515" s="6">
        <f t="shared" si="184"/>
        <v>670602000</v>
      </c>
      <c r="P1515" s="6">
        <f t="shared" si="185"/>
        <v>879297000</v>
      </c>
      <c r="Q1515" s="6">
        <f t="shared" si="186"/>
        <v>208695000</v>
      </c>
      <c r="R1515" s="9">
        <f t="shared" si="187"/>
        <v>0.47920155690626465</v>
      </c>
      <c r="S1515" s="9">
        <f t="shared" si="188"/>
        <v>0.11373514173089741</v>
      </c>
    </row>
    <row r="1516" spans="1:19" ht="17" hidden="1" x14ac:dyDescent="0.3">
      <c r="A1516">
        <v>1575</v>
      </c>
      <c r="B1516" t="s">
        <v>514</v>
      </c>
      <c r="C1516" t="s">
        <v>5</v>
      </c>
      <c r="D1516" s="1">
        <v>41639</v>
      </c>
      <c r="E1516" s="3">
        <f t="shared" si="189"/>
        <v>2013</v>
      </c>
      <c r="F1516" s="3">
        <f t="shared" si="190"/>
        <v>12</v>
      </c>
      <c r="G1516" s="3">
        <f t="shared" si="191"/>
        <v>31</v>
      </c>
      <c r="H1516" s="2">
        <v>2332051000</v>
      </c>
      <c r="I1516" s="2">
        <v>1195381000</v>
      </c>
      <c r="J1516" s="2">
        <v>871572000</v>
      </c>
      <c r="K1516">
        <v>0</v>
      </c>
      <c r="L1516">
        <v>0</v>
      </c>
      <c r="M1516" t="s">
        <v>9</v>
      </c>
      <c r="N1516" t="s">
        <v>279</v>
      </c>
      <c r="O1516" s="6">
        <f t="shared" si="184"/>
        <v>871572000</v>
      </c>
      <c r="P1516" s="6">
        <f t="shared" si="185"/>
        <v>1136670000</v>
      </c>
      <c r="Q1516" s="6">
        <f t="shared" si="186"/>
        <v>265098000</v>
      </c>
      <c r="R1516" s="9">
        <f t="shared" si="187"/>
        <v>0.4874121535077921</v>
      </c>
      <c r="S1516" s="9">
        <f t="shared" si="188"/>
        <v>0.11367590159906452</v>
      </c>
    </row>
    <row r="1517" spans="1:19" ht="17" hidden="1" x14ac:dyDescent="0.3">
      <c r="A1517">
        <v>1576</v>
      </c>
      <c r="B1517" t="s">
        <v>514</v>
      </c>
      <c r="C1517" t="s">
        <v>6</v>
      </c>
      <c r="D1517" s="1">
        <v>42004</v>
      </c>
      <c r="E1517" s="3">
        <f t="shared" si="189"/>
        <v>2014</v>
      </c>
      <c r="F1517" s="3">
        <f t="shared" si="190"/>
        <v>12</v>
      </c>
      <c r="G1517" s="3">
        <f t="shared" si="191"/>
        <v>31</v>
      </c>
      <c r="H1517" s="2">
        <v>3084370000</v>
      </c>
      <c r="I1517" s="2">
        <v>1572164000</v>
      </c>
      <c r="J1517" s="2">
        <v>1158251000</v>
      </c>
      <c r="K1517">
        <v>0</v>
      </c>
      <c r="L1517">
        <v>0</v>
      </c>
      <c r="M1517" t="s">
        <v>9</v>
      </c>
      <c r="N1517" t="s">
        <v>279</v>
      </c>
      <c r="O1517" s="6">
        <f t="shared" si="184"/>
        <v>1158251000</v>
      </c>
      <c r="P1517" s="6">
        <f t="shared" si="185"/>
        <v>1512206000</v>
      </c>
      <c r="Q1517" s="6">
        <f t="shared" si="186"/>
        <v>353955000</v>
      </c>
      <c r="R1517" s="9">
        <f t="shared" si="187"/>
        <v>0.49028034898536821</v>
      </c>
      <c r="S1517" s="9">
        <f t="shared" si="188"/>
        <v>0.11475763283912112</v>
      </c>
    </row>
    <row r="1518" spans="1:19" ht="17" hidden="1" x14ac:dyDescent="0.3">
      <c r="A1518">
        <v>1577</v>
      </c>
      <c r="B1518" t="s">
        <v>514</v>
      </c>
      <c r="C1518" t="s">
        <v>7</v>
      </c>
      <c r="D1518" s="1">
        <v>42369</v>
      </c>
      <c r="E1518" s="3">
        <f t="shared" si="189"/>
        <v>2015</v>
      </c>
      <c r="F1518" s="3">
        <f t="shared" si="190"/>
        <v>12</v>
      </c>
      <c r="G1518" s="3">
        <f t="shared" si="191"/>
        <v>31</v>
      </c>
      <c r="H1518" s="2">
        <v>3963313000</v>
      </c>
      <c r="I1518" s="2">
        <v>2057766000</v>
      </c>
      <c r="J1518" s="2">
        <v>1497000000</v>
      </c>
      <c r="K1518">
        <v>0</v>
      </c>
      <c r="L1518">
        <v>0</v>
      </c>
      <c r="M1518" t="s">
        <v>9</v>
      </c>
      <c r="N1518" t="s">
        <v>279</v>
      </c>
      <c r="O1518" s="6">
        <f t="shared" si="184"/>
        <v>1497000000</v>
      </c>
      <c r="P1518" s="6">
        <f t="shared" si="185"/>
        <v>1905547000</v>
      </c>
      <c r="Q1518" s="6">
        <f t="shared" si="186"/>
        <v>408547000</v>
      </c>
      <c r="R1518" s="9">
        <f t="shared" si="187"/>
        <v>0.48079649525535828</v>
      </c>
      <c r="S1518" s="9">
        <f t="shared" si="188"/>
        <v>0.10308219411386384</v>
      </c>
    </row>
    <row r="1519" spans="1:19" ht="17" hidden="1" x14ac:dyDescent="0.3">
      <c r="A1519">
        <v>1578</v>
      </c>
      <c r="B1519" t="s">
        <v>515</v>
      </c>
      <c r="C1519" t="s">
        <v>2</v>
      </c>
      <c r="D1519" s="1">
        <v>41274</v>
      </c>
      <c r="E1519" s="3">
        <f t="shared" si="189"/>
        <v>2012</v>
      </c>
      <c r="F1519" s="3">
        <f t="shared" si="190"/>
        <v>12</v>
      </c>
      <c r="G1519" s="3">
        <f t="shared" si="191"/>
        <v>31</v>
      </c>
      <c r="H1519" s="2">
        <v>37152000000</v>
      </c>
      <c r="I1519" s="2">
        <v>17820000000</v>
      </c>
      <c r="J1519" s="2">
        <v>16448000000</v>
      </c>
      <c r="K1519">
        <v>0</v>
      </c>
      <c r="L1519" s="2">
        <v>1522000000</v>
      </c>
      <c r="M1519" t="s">
        <v>3</v>
      </c>
      <c r="N1519" t="s">
        <v>4</v>
      </c>
      <c r="O1519" s="6">
        <f t="shared" si="184"/>
        <v>17970000000</v>
      </c>
      <c r="P1519" s="6">
        <f t="shared" si="185"/>
        <v>19332000000</v>
      </c>
      <c r="Q1519" s="6">
        <f t="shared" si="186"/>
        <v>1362000000</v>
      </c>
      <c r="R1519" s="9">
        <f t="shared" si="187"/>
        <v>0.52034883720930236</v>
      </c>
      <c r="S1519" s="9">
        <f t="shared" si="188"/>
        <v>3.6660206718346251E-2</v>
      </c>
    </row>
    <row r="1520" spans="1:19" ht="17" hidden="1" x14ac:dyDescent="0.3">
      <c r="A1520">
        <v>1579</v>
      </c>
      <c r="B1520" t="s">
        <v>515</v>
      </c>
      <c r="C1520" t="s">
        <v>5</v>
      </c>
      <c r="D1520" s="1">
        <v>41639</v>
      </c>
      <c r="E1520" s="3">
        <f t="shared" si="189"/>
        <v>2013</v>
      </c>
      <c r="F1520" s="3">
        <f t="shared" si="190"/>
        <v>12</v>
      </c>
      <c r="G1520" s="3">
        <f t="shared" si="191"/>
        <v>31</v>
      </c>
      <c r="H1520" s="2">
        <v>38279000000</v>
      </c>
      <c r="I1520" s="2">
        <v>17192000000</v>
      </c>
      <c r="J1520" s="2">
        <v>17629000000</v>
      </c>
      <c r="K1520">
        <v>0</v>
      </c>
      <c r="L1520" s="2">
        <v>1689000000</v>
      </c>
      <c r="M1520" t="s">
        <v>3</v>
      </c>
      <c r="N1520" t="s">
        <v>4</v>
      </c>
      <c r="O1520" s="6">
        <f t="shared" si="184"/>
        <v>19318000000</v>
      </c>
      <c r="P1520" s="6">
        <f t="shared" si="185"/>
        <v>21087000000</v>
      </c>
      <c r="Q1520" s="6">
        <f t="shared" si="186"/>
        <v>1769000000</v>
      </c>
      <c r="R1520" s="9">
        <f t="shared" si="187"/>
        <v>0.5508764596776301</v>
      </c>
      <c r="S1520" s="9">
        <f t="shared" si="188"/>
        <v>4.6213328456856238E-2</v>
      </c>
    </row>
    <row r="1521" spans="1:19" ht="17" hidden="1" x14ac:dyDescent="0.3">
      <c r="A1521">
        <v>1580</v>
      </c>
      <c r="B1521" t="s">
        <v>515</v>
      </c>
      <c r="C1521" t="s">
        <v>6</v>
      </c>
      <c r="D1521" s="1">
        <v>42004</v>
      </c>
      <c r="E1521" s="3">
        <f t="shared" si="189"/>
        <v>2014</v>
      </c>
      <c r="F1521" s="3">
        <f t="shared" si="190"/>
        <v>12</v>
      </c>
      <c r="G1521" s="3">
        <f t="shared" si="191"/>
        <v>31</v>
      </c>
      <c r="H1521" s="2">
        <v>38901000000</v>
      </c>
      <c r="I1521" s="2">
        <v>16611000000</v>
      </c>
      <c r="J1521" s="2">
        <v>17795000000</v>
      </c>
      <c r="K1521">
        <v>0</v>
      </c>
      <c r="L1521" s="2">
        <v>1679000000</v>
      </c>
      <c r="M1521" t="s">
        <v>3</v>
      </c>
      <c r="N1521" t="s">
        <v>4</v>
      </c>
      <c r="O1521" s="6">
        <f t="shared" si="184"/>
        <v>19474000000</v>
      </c>
      <c r="P1521" s="6">
        <f t="shared" si="185"/>
        <v>22290000000</v>
      </c>
      <c r="Q1521" s="6">
        <f t="shared" si="186"/>
        <v>2816000000</v>
      </c>
      <c r="R1521" s="9">
        <f t="shared" si="187"/>
        <v>0.57299298218554795</v>
      </c>
      <c r="S1521" s="9">
        <f t="shared" si="188"/>
        <v>7.2388884604508888E-2</v>
      </c>
    </row>
    <row r="1522" spans="1:19" ht="17" hidden="1" x14ac:dyDescent="0.3">
      <c r="A1522">
        <v>1581</v>
      </c>
      <c r="B1522" t="s">
        <v>515</v>
      </c>
      <c r="C1522" t="s">
        <v>7</v>
      </c>
      <c r="D1522" s="1">
        <v>42369</v>
      </c>
      <c r="E1522" s="3">
        <f t="shared" si="189"/>
        <v>2015</v>
      </c>
      <c r="F1522" s="3">
        <f t="shared" si="190"/>
        <v>12</v>
      </c>
      <c r="G1522" s="3">
        <f t="shared" si="191"/>
        <v>31</v>
      </c>
      <c r="H1522" s="2">
        <v>37864000000</v>
      </c>
      <c r="I1522" s="2">
        <v>12130000000</v>
      </c>
      <c r="J1522" s="2">
        <v>18423000000</v>
      </c>
      <c r="K1522">
        <v>0</v>
      </c>
      <c r="L1522" s="2">
        <v>1819000000</v>
      </c>
      <c r="M1522" t="s">
        <v>3</v>
      </c>
      <c r="N1522" t="s">
        <v>4</v>
      </c>
      <c r="O1522" s="6">
        <f t="shared" si="184"/>
        <v>20242000000</v>
      </c>
      <c r="P1522" s="6">
        <f t="shared" si="185"/>
        <v>25734000000</v>
      </c>
      <c r="Q1522" s="6">
        <f t="shared" si="186"/>
        <v>5492000000</v>
      </c>
      <c r="R1522" s="9">
        <f t="shared" si="187"/>
        <v>0.67964293260088737</v>
      </c>
      <c r="S1522" s="9">
        <f t="shared" si="188"/>
        <v>0.14504542573420665</v>
      </c>
    </row>
    <row r="1523" spans="1:19" ht="17" hidden="1" x14ac:dyDescent="0.3">
      <c r="A1523">
        <v>1582</v>
      </c>
      <c r="B1523" t="s">
        <v>516</v>
      </c>
      <c r="C1523" t="s">
        <v>2</v>
      </c>
      <c r="D1523" s="1">
        <v>41274</v>
      </c>
      <c r="E1523" s="3">
        <f t="shared" si="189"/>
        <v>2012</v>
      </c>
      <c r="F1523" s="3">
        <f t="shared" si="190"/>
        <v>12</v>
      </c>
      <c r="G1523" s="3">
        <f t="shared" si="191"/>
        <v>31</v>
      </c>
      <c r="H1523" s="2">
        <v>716612000</v>
      </c>
      <c r="I1523" s="2">
        <v>245316000</v>
      </c>
      <c r="J1523" s="2">
        <v>58005000</v>
      </c>
      <c r="K1523">
        <v>0</v>
      </c>
      <c r="L1523" s="2">
        <v>346031000</v>
      </c>
      <c r="M1523" t="s">
        <v>42</v>
      </c>
      <c r="N1523" t="s">
        <v>224</v>
      </c>
      <c r="O1523" s="6">
        <f t="shared" si="184"/>
        <v>404036000</v>
      </c>
      <c r="P1523" s="6">
        <f t="shared" si="185"/>
        <v>471296000</v>
      </c>
      <c r="Q1523" s="6">
        <f t="shared" si="186"/>
        <v>67260000</v>
      </c>
      <c r="R1523" s="9">
        <f t="shared" si="187"/>
        <v>0.65767249222731405</v>
      </c>
      <c r="S1523" s="9">
        <f t="shared" si="188"/>
        <v>9.3858322216206255E-2</v>
      </c>
    </row>
    <row r="1524" spans="1:19" ht="17" hidden="1" x14ac:dyDescent="0.3">
      <c r="A1524">
        <v>1583</v>
      </c>
      <c r="B1524" t="s">
        <v>516</v>
      </c>
      <c r="C1524" t="s">
        <v>5</v>
      </c>
      <c r="D1524" s="1">
        <v>41639</v>
      </c>
      <c r="E1524" s="3">
        <f t="shared" si="189"/>
        <v>2013</v>
      </c>
      <c r="F1524" s="3">
        <f t="shared" si="190"/>
        <v>12</v>
      </c>
      <c r="G1524" s="3">
        <f t="shared" si="191"/>
        <v>31</v>
      </c>
      <c r="H1524" s="2">
        <v>758926000</v>
      </c>
      <c r="I1524" s="2">
        <v>258612000</v>
      </c>
      <c r="J1524" s="2">
        <v>37121000</v>
      </c>
      <c r="K1524">
        <v>0</v>
      </c>
      <c r="L1524" s="2">
        <v>346273000</v>
      </c>
      <c r="M1524" t="s">
        <v>42</v>
      </c>
      <c r="N1524" t="s">
        <v>224</v>
      </c>
      <c r="O1524" s="6">
        <f t="shared" si="184"/>
        <v>383394000</v>
      </c>
      <c r="P1524" s="6">
        <f t="shared" si="185"/>
        <v>500314000</v>
      </c>
      <c r="Q1524" s="6">
        <f t="shared" si="186"/>
        <v>116920000</v>
      </c>
      <c r="R1524" s="9">
        <f t="shared" si="187"/>
        <v>0.6592395042467909</v>
      </c>
      <c r="S1524" s="9">
        <f t="shared" si="188"/>
        <v>0.1540598161085534</v>
      </c>
    </row>
    <row r="1525" spans="1:19" ht="17" hidden="1" x14ac:dyDescent="0.3">
      <c r="A1525">
        <v>1584</v>
      </c>
      <c r="B1525" t="s">
        <v>516</v>
      </c>
      <c r="C1525" t="s">
        <v>6</v>
      </c>
      <c r="D1525" s="1">
        <v>42004</v>
      </c>
      <c r="E1525" s="3">
        <f t="shared" si="189"/>
        <v>2014</v>
      </c>
      <c r="F1525" s="3">
        <f t="shared" si="190"/>
        <v>12</v>
      </c>
      <c r="G1525" s="3">
        <f t="shared" si="191"/>
        <v>31</v>
      </c>
      <c r="H1525" s="2">
        <v>818046000</v>
      </c>
      <c r="I1525" s="2">
        <v>270741000</v>
      </c>
      <c r="J1525" s="2">
        <v>56612000</v>
      </c>
      <c r="K1525">
        <v>0</v>
      </c>
      <c r="L1525" s="2">
        <v>363929000</v>
      </c>
      <c r="M1525" t="s">
        <v>42</v>
      </c>
      <c r="N1525" t="s">
        <v>224</v>
      </c>
      <c r="O1525" s="6">
        <f t="shared" si="184"/>
        <v>420541000</v>
      </c>
      <c r="P1525" s="6">
        <f t="shared" si="185"/>
        <v>547305000</v>
      </c>
      <c r="Q1525" s="6">
        <f t="shared" si="186"/>
        <v>126764000</v>
      </c>
      <c r="R1525" s="9">
        <f t="shared" si="187"/>
        <v>0.66903939387271616</v>
      </c>
      <c r="S1525" s="9">
        <f t="shared" si="188"/>
        <v>0.1549595010549529</v>
      </c>
    </row>
    <row r="1526" spans="1:19" ht="17" hidden="1" x14ac:dyDescent="0.3">
      <c r="A1526">
        <v>1585</v>
      </c>
      <c r="B1526" t="s">
        <v>516</v>
      </c>
      <c r="C1526" t="s">
        <v>7</v>
      </c>
      <c r="D1526" s="1">
        <v>42369</v>
      </c>
      <c r="E1526" s="3">
        <f t="shared" si="189"/>
        <v>2015</v>
      </c>
      <c r="F1526" s="3">
        <f t="shared" si="190"/>
        <v>12</v>
      </c>
      <c r="G1526" s="3">
        <f t="shared" si="191"/>
        <v>31</v>
      </c>
      <c r="H1526" s="2">
        <v>894638000</v>
      </c>
      <c r="I1526" s="2">
        <v>282037000</v>
      </c>
      <c r="J1526" s="2">
        <v>71733000</v>
      </c>
      <c r="K1526">
        <v>0</v>
      </c>
      <c r="L1526" s="2">
        <v>381277000</v>
      </c>
      <c r="M1526" t="s">
        <v>42</v>
      </c>
      <c r="N1526" t="s">
        <v>224</v>
      </c>
      <c r="O1526" s="6">
        <f t="shared" si="184"/>
        <v>453010000</v>
      </c>
      <c r="P1526" s="6">
        <f t="shared" si="185"/>
        <v>612601000</v>
      </c>
      <c r="Q1526" s="6">
        <f t="shared" si="186"/>
        <v>159591000</v>
      </c>
      <c r="R1526" s="9">
        <f t="shared" si="187"/>
        <v>0.68474735032493594</v>
      </c>
      <c r="S1526" s="9">
        <f t="shared" si="188"/>
        <v>0.17838611818411471</v>
      </c>
    </row>
    <row r="1527" spans="1:19" ht="17" hidden="1" x14ac:dyDescent="0.3">
      <c r="A1527">
        <v>1590</v>
      </c>
      <c r="B1527" t="s">
        <v>517</v>
      </c>
      <c r="C1527" t="s">
        <v>2</v>
      </c>
      <c r="D1527" s="1">
        <v>41307</v>
      </c>
      <c r="E1527" s="3">
        <f t="shared" si="189"/>
        <v>2013</v>
      </c>
      <c r="F1527" s="3">
        <f t="shared" si="190"/>
        <v>2</v>
      </c>
      <c r="G1527" s="3">
        <f t="shared" si="191"/>
        <v>2</v>
      </c>
      <c r="H1527" s="2">
        <v>2220256000</v>
      </c>
      <c r="I1527" s="2">
        <v>1436582000</v>
      </c>
      <c r="J1527" s="2">
        <v>488880000</v>
      </c>
      <c r="K1527">
        <v>0</v>
      </c>
      <c r="L1527">
        <v>0</v>
      </c>
      <c r="M1527" t="s">
        <v>9</v>
      </c>
      <c r="N1527" t="s">
        <v>69</v>
      </c>
      <c r="O1527" s="6">
        <f t="shared" si="184"/>
        <v>488880000</v>
      </c>
      <c r="P1527" s="6">
        <f t="shared" si="185"/>
        <v>783674000</v>
      </c>
      <c r="Q1527" s="6">
        <f t="shared" si="186"/>
        <v>294794000</v>
      </c>
      <c r="R1527" s="9">
        <f t="shared" si="187"/>
        <v>0.35296560396638943</v>
      </c>
      <c r="S1527" s="9">
        <f t="shared" si="188"/>
        <v>0.13277477912456942</v>
      </c>
    </row>
    <row r="1528" spans="1:19" ht="17" hidden="1" x14ac:dyDescent="0.3">
      <c r="A1528">
        <v>1591</v>
      </c>
      <c r="B1528" t="s">
        <v>517</v>
      </c>
      <c r="C1528" t="s">
        <v>5</v>
      </c>
      <c r="D1528" s="1">
        <v>41672</v>
      </c>
      <c r="E1528" s="3">
        <f t="shared" si="189"/>
        <v>2014</v>
      </c>
      <c r="F1528" s="3">
        <f t="shared" si="190"/>
        <v>2</v>
      </c>
      <c r="G1528" s="3">
        <f t="shared" si="191"/>
        <v>2</v>
      </c>
      <c r="H1528" s="2">
        <v>2670573000</v>
      </c>
      <c r="I1528" s="2">
        <v>1729325000</v>
      </c>
      <c r="J1528" s="2">
        <v>596390000</v>
      </c>
      <c r="K1528">
        <v>0</v>
      </c>
      <c r="L1528">
        <v>0</v>
      </c>
      <c r="M1528" t="s">
        <v>9</v>
      </c>
      <c r="N1528" t="s">
        <v>69</v>
      </c>
      <c r="O1528" s="6">
        <f t="shared" si="184"/>
        <v>596390000</v>
      </c>
      <c r="P1528" s="6">
        <f t="shared" si="185"/>
        <v>941248000</v>
      </c>
      <c r="Q1528" s="6">
        <f t="shared" si="186"/>
        <v>344858000</v>
      </c>
      <c r="R1528" s="9">
        <f t="shared" si="187"/>
        <v>0.35245170231257483</v>
      </c>
      <c r="S1528" s="9">
        <f t="shared" si="188"/>
        <v>0.12913258690176227</v>
      </c>
    </row>
    <row r="1529" spans="1:19" ht="17" hidden="1" x14ac:dyDescent="0.3">
      <c r="A1529">
        <v>1592</v>
      </c>
      <c r="B1529" t="s">
        <v>517</v>
      </c>
      <c r="C1529" t="s">
        <v>6</v>
      </c>
      <c r="D1529" s="1">
        <v>42035</v>
      </c>
      <c r="E1529" s="3">
        <f t="shared" si="189"/>
        <v>2015</v>
      </c>
      <c r="F1529" s="3">
        <f t="shared" si="190"/>
        <v>1</v>
      </c>
      <c r="G1529" s="3">
        <f t="shared" si="191"/>
        <v>31</v>
      </c>
      <c r="H1529" s="2">
        <v>3241369000</v>
      </c>
      <c r="I1529" s="2">
        <v>2104582000</v>
      </c>
      <c r="J1529" s="2">
        <v>712006000</v>
      </c>
      <c r="K1529">
        <v>0</v>
      </c>
      <c r="L1529">
        <v>0</v>
      </c>
      <c r="M1529" t="s">
        <v>9</v>
      </c>
      <c r="N1529" t="s">
        <v>69</v>
      </c>
      <c r="O1529" s="6">
        <f t="shared" si="184"/>
        <v>712006000</v>
      </c>
      <c r="P1529" s="6">
        <f t="shared" si="185"/>
        <v>1136787000</v>
      </c>
      <c r="Q1529" s="6">
        <f t="shared" si="186"/>
        <v>424781000</v>
      </c>
      <c r="R1529" s="9">
        <f t="shared" si="187"/>
        <v>0.35071199854135704</v>
      </c>
      <c r="S1529" s="9">
        <f t="shared" si="188"/>
        <v>0.13104987429694059</v>
      </c>
    </row>
    <row r="1530" spans="1:19" ht="17" hidden="1" x14ac:dyDescent="0.3">
      <c r="A1530">
        <v>1593</v>
      </c>
      <c r="B1530" t="s">
        <v>517</v>
      </c>
      <c r="C1530" t="s">
        <v>7</v>
      </c>
      <c r="D1530" s="1">
        <v>42400</v>
      </c>
      <c r="E1530" s="3">
        <f t="shared" si="189"/>
        <v>2016</v>
      </c>
      <c r="F1530" s="3">
        <f t="shared" si="190"/>
        <v>1</v>
      </c>
      <c r="G1530" s="3">
        <f t="shared" si="191"/>
        <v>31</v>
      </c>
      <c r="H1530" s="2">
        <v>3924116000</v>
      </c>
      <c r="I1530" s="2">
        <v>2539783000</v>
      </c>
      <c r="J1530" s="2">
        <v>863354000</v>
      </c>
      <c r="K1530">
        <v>0</v>
      </c>
      <c r="L1530">
        <v>0</v>
      </c>
      <c r="M1530" t="s">
        <v>9</v>
      </c>
      <c r="N1530" t="s">
        <v>69</v>
      </c>
      <c r="O1530" s="6">
        <f t="shared" si="184"/>
        <v>863354000</v>
      </c>
      <c r="P1530" s="6">
        <f t="shared" si="185"/>
        <v>1384333000</v>
      </c>
      <c r="Q1530" s="6">
        <f t="shared" si="186"/>
        <v>520979000</v>
      </c>
      <c r="R1530" s="9">
        <f t="shared" si="187"/>
        <v>0.35277575892251911</v>
      </c>
      <c r="S1530" s="9">
        <f t="shared" si="188"/>
        <v>0.13276340454767394</v>
      </c>
    </row>
    <row r="1531" spans="1:19" ht="17" hidden="1" x14ac:dyDescent="0.3">
      <c r="A1531">
        <v>1594</v>
      </c>
      <c r="B1531" t="s">
        <v>518</v>
      </c>
      <c r="C1531" t="s">
        <v>2</v>
      </c>
      <c r="D1531" s="1">
        <v>41639</v>
      </c>
      <c r="E1531" s="3">
        <f t="shared" si="189"/>
        <v>2013</v>
      </c>
      <c r="F1531" s="3">
        <f t="shared" si="190"/>
        <v>12</v>
      </c>
      <c r="G1531" s="3">
        <f t="shared" si="191"/>
        <v>31</v>
      </c>
      <c r="H1531" s="2">
        <v>122489000000</v>
      </c>
      <c r="I1531" s="2">
        <v>89659000000</v>
      </c>
      <c r="J1531">
        <v>0</v>
      </c>
      <c r="K1531">
        <v>0</v>
      </c>
      <c r="L1531" s="2">
        <v>23207000000</v>
      </c>
      <c r="M1531" t="s">
        <v>15</v>
      </c>
      <c r="N1531" t="s">
        <v>71</v>
      </c>
      <c r="O1531" s="6">
        <f t="shared" si="184"/>
        <v>23207000000</v>
      </c>
      <c r="P1531" s="6">
        <f t="shared" si="185"/>
        <v>32830000000</v>
      </c>
      <c r="Q1531" s="6">
        <f t="shared" si="186"/>
        <v>9623000000</v>
      </c>
      <c r="R1531" s="9">
        <f t="shared" si="187"/>
        <v>0.2680240674672828</v>
      </c>
      <c r="S1531" s="9">
        <f t="shared" si="188"/>
        <v>7.8562156601817312E-2</v>
      </c>
    </row>
    <row r="1532" spans="1:19" ht="17" hidden="1" x14ac:dyDescent="0.3">
      <c r="A1532">
        <v>1595</v>
      </c>
      <c r="B1532" t="s">
        <v>518</v>
      </c>
      <c r="C1532" t="s">
        <v>5</v>
      </c>
      <c r="D1532" s="1">
        <v>42004</v>
      </c>
      <c r="E1532" s="3">
        <f t="shared" si="189"/>
        <v>2014</v>
      </c>
      <c r="F1532" s="3">
        <f t="shared" si="190"/>
        <v>12</v>
      </c>
      <c r="G1532" s="3">
        <f t="shared" si="191"/>
        <v>31</v>
      </c>
      <c r="H1532" s="2">
        <v>130474000000</v>
      </c>
      <c r="I1532" s="2">
        <v>93633000000</v>
      </c>
      <c r="J1532">
        <v>0</v>
      </c>
      <c r="K1532">
        <v>0</v>
      </c>
      <c r="L1532" s="2">
        <v>26567000000</v>
      </c>
      <c r="M1532" t="s">
        <v>15</v>
      </c>
      <c r="N1532" t="s">
        <v>71</v>
      </c>
      <c r="O1532" s="6">
        <f t="shared" si="184"/>
        <v>26567000000</v>
      </c>
      <c r="P1532" s="6">
        <f t="shared" si="185"/>
        <v>36841000000</v>
      </c>
      <c r="Q1532" s="6">
        <f t="shared" si="186"/>
        <v>10274000000</v>
      </c>
      <c r="R1532" s="9">
        <f t="shared" si="187"/>
        <v>0.28236276959394213</v>
      </c>
      <c r="S1532" s="9">
        <f t="shared" si="188"/>
        <v>7.8743657740239434E-2</v>
      </c>
    </row>
    <row r="1533" spans="1:19" ht="17" hidden="1" x14ac:dyDescent="0.3">
      <c r="A1533">
        <v>1596</v>
      </c>
      <c r="B1533" t="s">
        <v>518</v>
      </c>
      <c r="C1533" t="s">
        <v>6</v>
      </c>
      <c r="D1533" s="1">
        <v>42369</v>
      </c>
      <c r="E1533" s="3">
        <f t="shared" si="189"/>
        <v>2015</v>
      </c>
      <c r="F1533" s="3">
        <f t="shared" si="190"/>
        <v>12</v>
      </c>
      <c r="G1533" s="3">
        <f t="shared" si="191"/>
        <v>31</v>
      </c>
      <c r="H1533" s="2">
        <v>157107000000</v>
      </c>
      <c r="I1533" s="2">
        <v>103875000000</v>
      </c>
      <c r="J1533">
        <v>0</v>
      </c>
      <c r="K1533">
        <v>0</v>
      </c>
      <c r="L1533" s="2">
        <v>42211000000</v>
      </c>
      <c r="M1533" t="s">
        <v>15</v>
      </c>
      <c r="N1533" t="s">
        <v>71</v>
      </c>
      <c r="O1533" s="6">
        <f t="shared" si="184"/>
        <v>42211000000</v>
      </c>
      <c r="P1533" s="6">
        <f t="shared" si="185"/>
        <v>53232000000</v>
      </c>
      <c r="Q1533" s="6">
        <f t="shared" si="186"/>
        <v>11021000000</v>
      </c>
      <c r="R1533" s="9">
        <f t="shared" si="187"/>
        <v>0.33882640493421678</v>
      </c>
      <c r="S1533" s="9">
        <f t="shared" si="188"/>
        <v>7.0149643236774931E-2</v>
      </c>
    </row>
    <row r="1534" spans="1:19" ht="17" hidden="1" x14ac:dyDescent="0.3">
      <c r="A1534">
        <v>1597</v>
      </c>
      <c r="B1534" t="s">
        <v>518</v>
      </c>
      <c r="C1534" t="s">
        <v>7</v>
      </c>
      <c r="D1534" s="1">
        <v>42735</v>
      </c>
      <c r="E1534" s="3">
        <f t="shared" si="189"/>
        <v>2016</v>
      </c>
      <c r="F1534" s="3">
        <f t="shared" si="190"/>
        <v>12</v>
      </c>
      <c r="G1534" s="3">
        <f t="shared" si="191"/>
        <v>31</v>
      </c>
      <c r="H1534" s="2">
        <v>184840000000</v>
      </c>
      <c r="I1534" s="2">
        <v>117038000000</v>
      </c>
      <c r="J1534">
        <v>0</v>
      </c>
      <c r="K1534">
        <v>0</v>
      </c>
      <c r="L1534" s="2">
        <v>54872000000</v>
      </c>
      <c r="M1534" t="s">
        <v>15</v>
      </c>
      <c r="N1534" t="s">
        <v>71</v>
      </c>
      <c r="O1534" s="6">
        <f t="shared" si="184"/>
        <v>54872000000</v>
      </c>
      <c r="P1534" s="6">
        <f t="shared" si="185"/>
        <v>67802000000</v>
      </c>
      <c r="Q1534" s="6">
        <f t="shared" si="186"/>
        <v>12930000000</v>
      </c>
      <c r="R1534" s="9">
        <f t="shared" si="187"/>
        <v>0.36681454230685995</v>
      </c>
      <c r="S1534" s="9">
        <f t="shared" si="188"/>
        <v>6.9952391257303612E-2</v>
      </c>
    </row>
    <row r="1535" spans="1:19" ht="17" hidden="1" x14ac:dyDescent="0.3">
      <c r="A1535">
        <v>1598</v>
      </c>
      <c r="B1535" t="s">
        <v>519</v>
      </c>
      <c r="C1535" t="s">
        <v>2</v>
      </c>
      <c r="D1535" s="1">
        <v>41274</v>
      </c>
      <c r="E1535" s="3">
        <f t="shared" si="189"/>
        <v>2012</v>
      </c>
      <c r="F1535" s="3">
        <f t="shared" si="190"/>
        <v>12</v>
      </c>
      <c r="G1535" s="3">
        <f t="shared" si="191"/>
        <v>31</v>
      </c>
      <c r="H1535" s="2">
        <v>10515400000</v>
      </c>
      <c r="I1535" s="2">
        <v>7172100000</v>
      </c>
      <c r="J1535" s="2">
        <v>786800000</v>
      </c>
      <c r="K1535">
        <v>0</v>
      </c>
      <c r="L1535" s="2">
        <v>1161600000</v>
      </c>
      <c r="M1535" t="s">
        <v>37</v>
      </c>
      <c r="N1535" t="s">
        <v>369</v>
      </c>
      <c r="O1535" s="6">
        <f t="shared" si="184"/>
        <v>1948400000</v>
      </c>
      <c r="P1535" s="6">
        <f t="shared" si="185"/>
        <v>3343300000</v>
      </c>
      <c r="Q1535" s="6">
        <f t="shared" si="186"/>
        <v>1394900000</v>
      </c>
      <c r="R1535" s="9">
        <f t="shared" si="187"/>
        <v>0.31794320710576873</v>
      </c>
      <c r="S1535" s="9">
        <f t="shared" si="188"/>
        <v>0.1326530612244898</v>
      </c>
    </row>
    <row r="1536" spans="1:19" ht="17" hidden="1" x14ac:dyDescent="0.3">
      <c r="A1536">
        <v>1599</v>
      </c>
      <c r="B1536" t="s">
        <v>519</v>
      </c>
      <c r="C1536" t="s">
        <v>5</v>
      </c>
      <c r="D1536" s="1">
        <v>41639</v>
      </c>
      <c r="E1536" s="3">
        <f t="shared" si="189"/>
        <v>2013</v>
      </c>
      <c r="F1536" s="3">
        <f t="shared" si="190"/>
        <v>12</v>
      </c>
      <c r="G1536" s="3">
        <f t="shared" si="191"/>
        <v>31</v>
      </c>
      <c r="H1536" s="2">
        <v>10368600000</v>
      </c>
      <c r="I1536" s="2">
        <v>7038400000</v>
      </c>
      <c r="J1536" s="2">
        <v>790400000</v>
      </c>
      <c r="K1536">
        <v>0</v>
      </c>
      <c r="L1536" s="2">
        <v>1170400000</v>
      </c>
      <c r="M1536" t="s">
        <v>37</v>
      </c>
      <c r="N1536" t="s">
        <v>369</v>
      </c>
      <c r="O1536" s="6">
        <f t="shared" si="184"/>
        <v>1960800000</v>
      </c>
      <c r="P1536" s="6">
        <f t="shared" si="185"/>
        <v>3330200000</v>
      </c>
      <c r="Q1536" s="6">
        <f t="shared" si="186"/>
        <v>1369400000</v>
      </c>
      <c r="R1536" s="9">
        <f t="shared" si="187"/>
        <v>0.32118125880060955</v>
      </c>
      <c r="S1536" s="9">
        <f t="shared" si="188"/>
        <v>0.13207183226279343</v>
      </c>
    </row>
    <row r="1537" spans="1:19" ht="17" hidden="1" x14ac:dyDescent="0.3">
      <c r="A1537">
        <v>1600</v>
      </c>
      <c r="B1537" t="s">
        <v>519</v>
      </c>
      <c r="C1537" t="s">
        <v>6</v>
      </c>
      <c r="D1537" s="1">
        <v>42004</v>
      </c>
      <c r="E1537" s="3">
        <f t="shared" si="189"/>
        <v>2014</v>
      </c>
      <c r="F1537" s="3">
        <f t="shared" si="190"/>
        <v>12</v>
      </c>
      <c r="G1537" s="3">
        <f t="shared" si="191"/>
        <v>31</v>
      </c>
      <c r="H1537" s="2">
        <v>10524500000</v>
      </c>
      <c r="I1537" s="2">
        <v>7722100000</v>
      </c>
      <c r="J1537" s="2">
        <v>820900000</v>
      </c>
      <c r="K1537">
        <v>0</v>
      </c>
      <c r="L1537" s="2">
        <v>1272000000</v>
      </c>
      <c r="M1537" t="s">
        <v>37</v>
      </c>
      <c r="N1537" t="s">
        <v>369</v>
      </c>
      <c r="O1537" s="6">
        <f t="shared" si="184"/>
        <v>2092900000</v>
      </c>
      <c r="P1537" s="6">
        <f t="shared" si="185"/>
        <v>2802400000</v>
      </c>
      <c r="Q1537" s="6">
        <f t="shared" si="186"/>
        <v>709500000</v>
      </c>
      <c r="R1537" s="9">
        <f t="shared" si="187"/>
        <v>0.26627393225331375</v>
      </c>
      <c r="S1537" s="9">
        <f t="shared" si="188"/>
        <v>6.7414128937241677E-2</v>
      </c>
    </row>
    <row r="1538" spans="1:19" ht="17" hidden="1" x14ac:dyDescent="0.3">
      <c r="A1538">
        <v>1601</v>
      </c>
      <c r="B1538" t="s">
        <v>519</v>
      </c>
      <c r="C1538" t="s">
        <v>7</v>
      </c>
      <c r="D1538" s="1">
        <v>42369</v>
      </c>
      <c r="E1538" s="3">
        <f t="shared" si="189"/>
        <v>2015</v>
      </c>
      <c r="F1538" s="3">
        <f t="shared" si="190"/>
        <v>12</v>
      </c>
      <c r="G1538" s="3">
        <f t="shared" si="191"/>
        <v>31</v>
      </c>
      <c r="H1538" s="2">
        <v>10731300000</v>
      </c>
      <c r="I1538" s="2">
        <v>7209400000</v>
      </c>
      <c r="J1538" s="2">
        <v>835100000</v>
      </c>
      <c r="K1538">
        <v>0</v>
      </c>
      <c r="L1538" s="2">
        <v>1295700000</v>
      </c>
      <c r="M1538" t="s">
        <v>37</v>
      </c>
      <c r="N1538" t="s">
        <v>369</v>
      </c>
      <c r="O1538" s="6">
        <f t="shared" si="184"/>
        <v>2130800000</v>
      </c>
      <c r="P1538" s="6">
        <f t="shared" si="185"/>
        <v>3521900000</v>
      </c>
      <c r="Q1538" s="6">
        <f t="shared" si="186"/>
        <v>1391100000</v>
      </c>
      <c r="R1538" s="9">
        <f t="shared" si="187"/>
        <v>0.32818950173790684</v>
      </c>
      <c r="S1538" s="9">
        <f t="shared" si="188"/>
        <v>0.12963014732604625</v>
      </c>
    </row>
    <row r="1539" spans="1:19" ht="17" hidden="1" x14ac:dyDescent="0.3">
      <c r="A1539">
        <v>1602</v>
      </c>
      <c r="B1539" t="s">
        <v>520</v>
      </c>
      <c r="C1539" t="s">
        <v>2</v>
      </c>
      <c r="D1539" s="1">
        <v>41639</v>
      </c>
      <c r="E1539" s="3">
        <f t="shared" si="189"/>
        <v>2013</v>
      </c>
      <c r="F1539" s="3">
        <f t="shared" si="190"/>
        <v>12</v>
      </c>
      <c r="G1539" s="3">
        <f t="shared" si="191"/>
        <v>31</v>
      </c>
      <c r="H1539" s="2">
        <v>21963000000</v>
      </c>
      <c r="I1539" s="2">
        <v>5849000000</v>
      </c>
      <c r="J1539" s="2">
        <v>6891000000</v>
      </c>
      <c r="K1539">
        <v>0</v>
      </c>
      <c r="L1539" s="2">
        <v>1777000000</v>
      </c>
      <c r="M1539" t="s">
        <v>3</v>
      </c>
      <c r="N1539" t="s">
        <v>168</v>
      </c>
      <c r="O1539" s="6">
        <f t="shared" si="184"/>
        <v>8668000000</v>
      </c>
      <c r="P1539" s="6">
        <f t="shared" si="185"/>
        <v>16114000000</v>
      </c>
      <c r="Q1539" s="6">
        <f t="shared" si="186"/>
        <v>7446000000</v>
      </c>
      <c r="R1539" s="9">
        <f t="shared" si="187"/>
        <v>0.73368847607339616</v>
      </c>
      <c r="S1539" s="9">
        <f t="shared" si="188"/>
        <v>0.33902472339844286</v>
      </c>
    </row>
    <row r="1540" spans="1:19" ht="17" hidden="1" x14ac:dyDescent="0.3">
      <c r="A1540">
        <v>1603</v>
      </c>
      <c r="B1540" t="s">
        <v>520</v>
      </c>
      <c r="C1540" t="s">
        <v>5</v>
      </c>
      <c r="D1540" s="1">
        <v>42004</v>
      </c>
      <c r="E1540" s="3">
        <f t="shared" si="189"/>
        <v>2014</v>
      </c>
      <c r="F1540" s="3">
        <f t="shared" si="190"/>
        <v>12</v>
      </c>
      <c r="G1540" s="3">
        <f t="shared" si="191"/>
        <v>31</v>
      </c>
      <c r="H1540" s="2">
        <v>23988000000</v>
      </c>
      <c r="I1540" s="2">
        <v>6097000000</v>
      </c>
      <c r="J1540" s="2">
        <v>7234000000</v>
      </c>
      <c r="K1540">
        <v>0</v>
      </c>
      <c r="L1540" s="2">
        <v>1904000000</v>
      </c>
      <c r="M1540" t="s">
        <v>3</v>
      </c>
      <c r="N1540" t="s">
        <v>168</v>
      </c>
      <c r="O1540" s="6">
        <f t="shared" ref="O1540:O1603" si="192">SUM(J1540:L1540)</f>
        <v>9138000000</v>
      </c>
      <c r="P1540" s="6">
        <f t="shared" ref="P1540:P1603" si="193">H1540-I1540</f>
        <v>17891000000</v>
      </c>
      <c r="Q1540" s="6">
        <f t="shared" ref="Q1540:Q1603" si="194">P1540-SUM(J1540:L1540)</f>
        <v>8753000000</v>
      </c>
      <c r="R1540" s="9">
        <f t="shared" ref="R1540:R1603" si="195">1-(I1540/H1540)</f>
        <v>0.74583124895781228</v>
      </c>
      <c r="S1540" s="9">
        <f t="shared" ref="S1540:S1603" si="196">Q1540/H1540</f>
        <v>0.36489077872269465</v>
      </c>
    </row>
    <row r="1541" spans="1:19" ht="17" hidden="1" x14ac:dyDescent="0.3">
      <c r="A1541">
        <v>1604</v>
      </c>
      <c r="B1541" t="s">
        <v>520</v>
      </c>
      <c r="C1541" t="s">
        <v>6</v>
      </c>
      <c r="D1541" s="1">
        <v>42369</v>
      </c>
      <c r="E1541" s="3">
        <f t="shared" ref="E1541:E1604" si="197">YEAR(D1541)</f>
        <v>2015</v>
      </c>
      <c r="F1541" s="3">
        <f t="shared" ref="F1541:F1604" si="198">MONTH(D1541)</f>
        <v>12</v>
      </c>
      <c r="G1541" s="3">
        <f t="shared" ref="G1541:G1604" si="199">DAY(D1541)</f>
        <v>31</v>
      </c>
      <c r="H1541" s="2">
        <v>21813000000</v>
      </c>
      <c r="I1541" s="2">
        <v>4434000000</v>
      </c>
      <c r="J1541" s="2">
        <v>7315000000</v>
      </c>
      <c r="K1541">
        <v>0</v>
      </c>
      <c r="L1541" s="2">
        <v>2012000000</v>
      </c>
      <c r="M1541" t="s">
        <v>3</v>
      </c>
      <c r="N1541" t="s">
        <v>168</v>
      </c>
      <c r="O1541" s="6">
        <f t="shared" si="192"/>
        <v>9327000000</v>
      </c>
      <c r="P1541" s="6">
        <f t="shared" si="193"/>
        <v>17379000000</v>
      </c>
      <c r="Q1541" s="6">
        <f t="shared" si="194"/>
        <v>8052000000</v>
      </c>
      <c r="R1541" s="9">
        <f t="shared" si="195"/>
        <v>0.7967267225966167</v>
      </c>
      <c r="S1541" s="9">
        <f t="shared" si="196"/>
        <v>0.36913767019667171</v>
      </c>
    </row>
    <row r="1542" spans="1:19" ht="17" hidden="1" x14ac:dyDescent="0.3">
      <c r="A1542">
        <v>1605</v>
      </c>
      <c r="B1542" t="s">
        <v>520</v>
      </c>
      <c r="C1542" t="s">
        <v>7</v>
      </c>
      <c r="D1542" s="1">
        <v>42735</v>
      </c>
      <c r="E1542" s="3">
        <f t="shared" si="197"/>
        <v>2016</v>
      </c>
      <c r="F1542" s="3">
        <f t="shared" si="198"/>
        <v>12</v>
      </c>
      <c r="G1542" s="3">
        <f t="shared" si="199"/>
        <v>31</v>
      </c>
      <c r="H1542" s="2">
        <v>19941000000</v>
      </c>
      <c r="I1542" s="2">
        <v>3747000000</v>
      </c>
      <c r="J1542" s="2">
        <v>6884000000</v>
      </c>
      <c r="K1542">
        <v>0</v>
      </c>
      <c r="L1542" s="2">
        <v>2038000000</v>
      </c>
      <c r="M1542" t="s">
        <v>3</v>
      </c>
      <c r="N1542" t="s">
        <v>168</v>
      </c>
      <c r="O1542" s="6">
        <f t="shared" si="192"/>
        <v>8922000000</v>
      </c>
      <c r="P1542" s="6">
        <f t="shared" si="193"/>
        <v>16194000000</v>
      </c>
      <c r="Q1542" s="6">
        <f t="shared" si="194"/>
        <v>7272000000</v>
      </c>
      <c r="R1542" s="9">
        <f t="shared" si="195"/>
        <v>0.81209568226267492</v>
      </c>
      <c r="S1542" s="9">
        <f t="shared" si="196"/>
        <v>0.3646757935910937</v>
      </c>
    </row>
    <row r="1543" spans="1:19" ht="17" hidden="1" x14ac:dyDescent="0.3">
      <c r="A1543">
        <v>1606</v>
      </c>
      <c r="B1543" t="s">
        <v>521</v>
      </c>
      <c r="C1543" t="s">
        <v>2</v>
      </c>
      <c r="D1543" s="1">
        <v>41274</v>
      </c>
      <c r="E1543" s="3">
        <f t="shared" si="197"/>
        <v>2012</v>
      </c>
      <c r="F1543" s="3">
        <f t="shared" si="198"/>
        <v>12</v>
      </c>
      <c r="G1543" s="3">
        <f t="shared" si="199"/>
        <v>31</v>
      </c>
      <c r="H1543" s="2">
        <v>54127000000</v>
      </c>
      <c r="I1543" s="2">
        <v>13574000000</v>
      </c>
      <c r="J1543" s="2">
        <v>37352000000</v>
      </c>
      <c r="K1543">
        <v>0</v>
      </c>
      <c r="L1543" s="2">
        <v>1858000000</v>
      </c>
      <c r="M1543" t="s">
        <v>3</v>
      </c>
      <c r="N1543" t="s">
        <v>136</v>
      </c>
      <c r="O1543" s="6">
        <f t="shared" si="192"/>
        <v>39210000000</v>
      </c>
      <c r="P1543" s="6">
        <f t="shared" si="193"/>
        <v>40553000000</v>
      </c>
      <c r="Q1543" s="6">
        <f t="shared" si="194"/>
        <v>1343000000</v>
      </c>
      <c r="R1543" s="9">
        <f t="shared" si="195"/>
        <v>0.74921942838139932</v>
      </c>
      <c r="S1543" s="9">
        <f t="shared" si="196"/>
        <v>2.4812016184159475E-2</v>
      </c>
    </row>
    <row r="1544" spans="1:19" ht="17" hidden="1" x14ac:dyDescent="0.3">
      <c r="A1544">
        <v>1607</v>
      </c>
      <c r="B1544" t="s">
        <v>521</v>
      </c>
      <c r="C1544" t="s">
        <v>5</v>
      </c>
      <c r="D1544" s="1">
        <v>41639</v>
      </c>
      <c r="E1544" s="3">
        <f t="shared" si="197"/>
        <v>2013</v>
      </c>
      <c r="F1544" s="3">
        <f t="shared" si="198"/>
        <v>12</v>
      </c>
      <c r="G1544" s="3">
        <f t="shared" si="199"/>
        <v>31</v>
      </c>
      <c r="H1544" s="2">
        <v>55438000000</v>
      </c>
      <c r="I1544" s="2">
        <v>13703000000</v>
      </c>
      <c r="J1544" s="2">
        <v>32834000000</v>
      </c>
      <c r="K1544">
        <v>0</v>
      </c>
      <c r="L1544" s="2">
        <v>1867000000</v>
      </c>
      <c r="M1544" t="s">
        <v>3</v>
      </c>
      <c r="N1544" t="s">
        <v>136</v>
      </c>
      <c r="O1544" s="6">
        <f t="shared" si="192"/>
        <v>34701000000</v>
      </c>
      <c r="P1544" s="6">
        <f t="shared" si="193"/>
        <v>41735000000</v>
      </c>
      <c r="Q1544" s="6">
        <f t="shared" si="194"/>
        <v>7034000000</v>
      </c>
      <c r="R1544" s="9">
        <f t="shared" si="195"/>
        <v>0.7528229734117392</v>
      </c>
      <c r="S1544" s="9">
        <f t="shared" si="196"/>
        <v>0.1268804790937624</v>
      </c>
    </row>
    <row r="1545" spans="1:19" ht="17" hidden="1" x14ac:dyDescent="0.3">
      <c r="A1545">
        <v>1608</v>
      </c>
      <c r="B1545" t="s">
        <v>521</v>
      </c>
      <c r="C1545" t="s">
        <v>6</v>
      </c>
      <c r="D1545" s="1">
        <v>42004</v>
      </c>
      <c r="E1545" s="3">
        <f t="shared" si="197"/>
        <v>2014</v>
      </c>
      <c r="F1545" s="3">
        <f t="shared" si="198"/>
        <v>12</v>
      </c>
      <c r="G1545" s="3">
        <f t="shared" si="199"/>
        <v>31</v>
      </c>
      <c r="H1545" s="2">
        <v>58232000000</v>
      </c>
      <c r="I1545" s="2">
        <v>14758000000</v>
      </c>
      <c r="J1545" s="2">
        <v>36583000000</v>
      </c>
      <c r="K1545">
        <v>0</v>
      </c>
      <c r="L1545" s="2">
        <v>1923000000</v>
      </c>
      <c r="M1545" t="s">
        <v>3</v>
      </c>
      <c r="N1545" t="s">
        <v>136</v>
      </c>
      <c r="O1545" s="6">
        <f t="shared" si="192"/>
        <v>38506000000</v>
      </c>
      <c r="P1545" s="6">
        <f t="shared" si="193"/>
        <v>43474000000</v>
      </c>
      <c r="Q1545" s="6">
        <f t="shared" si="194"/>
        <v>4968000000</v>
      </c>
      <c r="R1545" s="9">
        <f t="shared" si="195"/>
        <v>0.74656546228877585</v>
      </c>
      <c r="S1545" s="9">
        <f t="shared" si="196"/>
        <v>8.5313916746805885E-2</v>
      </c>
    </row>
    <row r="1546" spans="1:19" ht="17" hidden="1" x14ac:dyDescent="0.3">
      <c r="A1546">
        <v>1609</v>
      </c>
      <c r="B1546" t="s">
        <v>521</v>
      </c>
      <c r="C1546" t="s">
        <v>7</v>
      </c>
      <c r="D1546" s="1">
        <v>42369</v>
      </c>
      <c r="E1546" s="3">
        <f t="shared" si="197"/>
        <v>2015</v>
      </c>
      <c r="F1546" s="3">
        <f t="shared" si="198"/>
        <v>12</v>
      </c>
      <c r="G1546" s="3">
        <f t="shared" si="199"/>
        <v>31</v>
      </c>
      <c r="H1546" s="2">
        <v>58363000000</v>
      </c>
      <c r="I1546" s="2">
        <v>12947000000</v>
      </c>
      <c r="J1546" s="2">
        <v>35664000000</v>
      </c>
      <c r="K1546">
        <v>0</v>
      </c>
      <c r="L1546" s="2">
        <v>2084000000</v>
      </c>
      <c r="M1546" t="s">
        <v>3</v>
      </c>
      <c r="N1546" t="s">
        <v>136</v>
      </c>
      <c r="O1546" s="6">
        <f t="shared" si="192"/>
        <v>37748000000</v>
      </c>
      <c r="P1546" s="6">
        <f t="shared" si="193"/>
        <v>45416000000</v>
      </c>
      <c r="Q1546" s="6">
        <f t="shared" si="194"/>
        <v>7668000000</v>
      </c>
      <c r="R1546" s="9">
        <f t="shared" si="195"/>
        <v>0.77816424789678396</v>
      </c>
      <c r="S1546" s="9">
        <f t="shared" si="196"/>
        <v>0.13138461011257133</v>
      </c>
    </row>
    <row r="1547" spans="1:19" ht="17" hidden="1" x14ac:dyDescent="0.3">
      <c r="A1547">
        <v>1610</v>
      </c>
      <c r="B1547" t="s">
        <v>522</v>
      </c>
      <c r="C1547" t="s">
        <v>2</v>
      </c>
      <c r="D1547" s="1">
        <v>41305</v>
      </c>
      <c r="E1547" s="3">
        <f t="shared" si="197"/>
        <v>2013</v>
      </c>
      <c r="F1547" s="3">
        <f t="shared" si="198"/>
        <v>1</v>
      </c>
      <c r="G1547" s="3">
        <f t="shared" si="199"/>
        <v>31</v>
      </c>
      <c r="H1547" s="2">
        <v>2794925000</v>
      </c>
      <c r="I1547" s="2">
        <v>1763394000</v>
      </c>
      <c r="J1547" s="2">
        <v>657246000</v>
      </c>
      <c r="K1547">
        <v>0</v>
      </c>
      <c r="L1547">
        <v>0</v>
      </c>
      <c r="M1547" t="s">
        <v>9</v>
      </c>
      <c r="N1547" t="s">
        <v>247</v>
      </c>
      <c r="O1547" s="6">
        <f t="shared" si="192"/>
        <v>657246000</v>
      </c>
      <c r="P1547" s="6">
        <f t="shared" si="193"/>
        <v>1031531000</v>
      </c>
      <c r="Q1547" s="6">
        <f t="shared" si="194"/>
        <v>374285000</v>
      </c>
      <c r="R1547" s="9">
        <f t="shared" si="195"/>
        <v>0.36907287315402026</v>
      </c>
      <c r="S1547" s="9">
        <f t="shared" si="196"/>
        <v>0.13391593692138429</v>
      </c>
    </row>
    <row r="1548" spans="1:19" ht="17" hidden="1" x14ac:dyDescent="0.3">
      <c r="A1548">
        <v>1611</v>
      </c>
      <c r="B1548" t="s">
        <v>522</v>
      </c>
      <c r="C1548" t="s">
        <v>5</v>
      </c>
      <c r="D1548" s="1">
        <v>41670</v>
      </c>
      <c r="E1548" s="3">
        <f t="shared" si="197"/>
        <v>2014</v>
      </c>
      <c r="F1548" s="3">
        <f t="shared" si="198"/>
        <v>1</v>
      </c>
      <c r="G1548" s="3">
        <f t="shared" si="199"/>
        <v>31</v>
      </c>
      <c r="H1548" s="2">
        <v>3086608000</v>
      </c>
      <c r="I1548" s="2">
        <v>1925266000</v>
      </c>
      <c r="J1548" s="2">
        <v>734511000</v>
      </c>
      <c r="K1548">
        <v>0</v>
      </c>
      <c r="L1548">
        <v>0</v>
      </c>
      <c r="M1548" t="s">
        <v>9</v>
      </c>
      <c r="N1548" t="s">
        <v>247</v>
      </c>
      <c r="O1548" s="6">
        <f t="shared" si="192"/>
        <v>734511000</v>
      </c>
      <c r="P1548" s="6">
        <f t="shared" si="193"/>
        <v>1161342000</v>
      </c>
      <c r="Q1548" s="6">
        <f t="shared" si="194"/>
        <v>426831000</v>
      </c>
      <c r="R1548" s="9">
        <f t="shared" si="195"/>
        <v>0.37625185964657648</v>
      </c>
      <c r="S1548" s="9">
        <f t="shared" si="196"/>
        <v>0.13828480973288476</v>
      </c>
    </row>
    <row r="1549" spans="1:19" ht="17" hidden="1" x14ac:dyDescent="0.3">
      <c r="A1549">
        <v>1612</v>
      </c>
      <c r="B1549" t="s">
        <v>522</v>
      </c>
      <c r="C1549" t="s">
        <v>6</v>
      </c>
      <c r="D1549" s="1">
        <v>42035</v>
      </c>
      <c r="E1549" s="3">
        <f t="shared" si="197"/>
        <v>2015</v>
      </c>
      <c r="F1549" s="3">
        <f t="shared" si="198"/>
        <v>1</v>
      </c>
      <c r="G1549" s="3">
        <f t="shared" si="199"/>
        <v>31</v>
      </c>
      <c r="H1549" s="2">
        <v>3323077000</v>
      </c>
      <c r="I1549" s="2">
        <v>2148147000</v>
      </c>
      <c r="J1549" s="2">
        <v>809545000</v>
      </c>
      <c r="K1549">
        <v>0</v>
      </c>
      <c r="L1549">
        <v>0</v>
      </c>
      <c r="M1549" t="s">
        <v>9</v>
      </c>
      <c r="N1549" t="s">
        <v>247</v>
      </c>
      <c r="O1549" s="6">
        <f t="shared" si="192"/>
        <v>809545000</v>
      </c>
      <c r="P1549" s="6">
        <f t="shared" si="193"/>
        <v>1174930000</v>
      </c>
      <c r="Q1549" s="6">
        <f t="shared" si="194"/>
        <v>365385000</v>
      </c>
      <c r="R1549" s="9">
        <f t="shared" si="195"/>
        <v>0.35356688996372942</v>
      </c>
      <c r="S1549" s="9">
        <f t="shared" si="196"/>
        <v>0.1099538168992172</v>
      </c>
    </row>
    <row r="1550" spans="1:19" ht="17" hidden="1" x14ac:dyDescent="0.3">
      <c r="A1550">
        <v>1613</v>
      </c>
      <c r="B1550" t="s">
        <v>522</v>
      </c>
      <c r="C1550" t="s">
        <v>7</v>
      </c>
      <c r="D1550" s="1">
        <v>42400</v>
      </c>
      <c r="E1550" s="3">
        <f t="shared" si="197"/>
        <v>2016</v>
      </c>
      <c r="F1550" s="3">
        <f t="shared" si="198"/>
        <v>1</v>
      </c>
      <c r="G1550" s="3">
        <f t="shared" si="199"/>
        <v>31</v>
      </c>
      <c r="H1550" s="2">
        <v>3445134000</v>
      </c>
      <c r="I1550" s="2">
        <v>2243232000</v>
      </c>
      <c r="J1550" s="2">
        <v>848323000</v>
      </c>
      <c r="K1550">
        <v>0</v>
      </c>
      <c r="L1550">
        <v>0</v>
      </c>
      <c r="M1550" t="s">
        <v>9</v>
      </c>
      <c r="N1550" t="s">
        <v>247</v>
      </c>
      <c r="O1550" s="6">
        <f t="shared" si="192"/>
        <v>848323000</v>
      </c>
      <c r="P1550" s="6">
        <f t="shared" si="193"/>
        <v>1201902000</v>
      </c>
      <c r="Q1550" s="6">
        <f t="shared" si="194"/>
        <v>353579000</v>
      </c>
      <c r="R1550" s="9">
        <f t="shared" si="195"/>
        <v>0.34886944890967952</v>
      </c>
      <c r="S1550" s="9">
        <f t="shared" si="196"/>
        <v>0.10263142159347068</v>
      </c>
    </row>
    <row r="1551" spans="1:19" ht="17" hidden="1" x14ac:dyDescent="0.3">
      <c r="A1551">
        <v>1614</v>
      </c>
      <c r="B1551" t="s">
        <v>523</v>
      </c>
      <c r="C1551" t="s">
        <v>2</v>
      </c>
      <c r="D1551" s="1">
        <v>41486</v>
      </c>
      <c r="E1551" s="3">
        <f t="shared" si="197"/>
        <v>2013</v>
      </c>
      <c r="F1551" s="3">
        <f t="shared" si="198"/>
        <v>7</v>
      </c>
      <c r="G1551" s="3">
        <f t="shared" si="199"/>
        <v>31</v>
      </c>
      <c r="H1551" s="2">
        <v>2436948000</v>
      </c>
      <c r="I1551" s="2">
        <v>1589821000</v>
      </c>
      <c r="J1551" s="2">
        <v>441168000</v>
      </c>
      <c r="K1551" s="2">
        <v>62630000</v>
      </c>
      <c r="L1551">
        <v>0</v>
      </c>
      <c r="M1551" t="s">
        <v>37</v>
      </c>
      <c r="N1551" t="s">
        <v>95</v>
      </c>
      <c r="O1551" s="6">
        <f t="shared" si="192"/>
        <v>503798000</v>
      </c>
      <c r="P1551" s="6">
        <f t="shared" si="193"/>
        <v>847127000</v>
      </c>
      <c r="Q1551" s="6">
        <f t="shared" si="194"/>
        <v>343329000</v>
      </c>
      <c r="R1551" s="9">
        <f t="shared" si="195"/>
        <v>0.34761800415930089</v>
      </c>
      <c r="S1551" s="9">
        <f t="shared" si="196"/>
        <v>0.14088482807183411</v>
      </c>
    </row>
    <row r="1552" spans="1:19" ht="17" hidden="1" x14ac:dyDescent="0.3">
      <c r="A1552">
        <v>1615</v>
      </c>
      <c r="B1552" t="s">
        <v>523</v>
      </c>
      <c r="C1552" t="s">
        <v>5</v>
      </c>
      <c r="D1552" s="1">
        <v>41851</v>
      </c>
      <c r="E1552" s="3">
        <f t="shared" si="197"/>
        <v>2014</v>
      </c>
      <c r="F1552" s="3">
        <f t="shared" si="198"/>
        <v>7</v>
      </c>
      <c r="G1552" s="3">
        <f t="shared" si="199"/>
        <v>31</v>
      </c>
      <c r="H1552" s="2">
        <v>2473500000</v>
      </c>
      <c r="I1552" s="2">
        <v>1595700000</v>
      </c>
      <c r="J1552" s="2">
        <v>460300000</v>
      </c>
      <c r="K1552" s="2">
        <v>61800000</v>
      </c>
      <c r="L1552">
        <v>0</v>
      </c>
      <c r="M1552" t="s">
        <v>37</v>
      </c>
      <c r="N1552" t="s">
        <v>95</v>
      </c>
      <c r="O1552" s="6">
        <f t="shared" si="192"/>
        <v>522100000</v>
      </c>
      <c r="P1552" s="6">
        <f t="shared" si="193"/>
        <v>877800000</v>
      </c>
      <c r="Q1552" s="6">
        <f t="shared" si="194"/>
        <v>355700000</v>
      </c>
      <c r="R1552" s="9">
        <f t="shared" si="195"/>
        <v>0.35488174651303817</v>
      </c>
      <c r="S1552" s="9">
        <f t="shared" si="196"/>
        <v>0.14380432585405295</v>
      </c>
    </row>
    <row r="1553" spans="1:19" ht="17" hidden="1" x14ac:dyDescent="0.3">
      <c r="A1553">
        <v>1616</v>
      </c>
      <c r="B1553" t="s">
        <v>523</v>
      </c>
      <c r="C1553" t="s">
        <v>6</v>
      </c>
      <c r="D1553" s="1">
        <v>42216</v>
      </c>
      <c r="E1553" s="3">
        <f t="shared" si="197"/>
        <v>2015</v>
      </c>
      <c r="F1553" s="3">
        <f t="shared" si="198"/>
        <v>7</v>
      </c>
      <c r="G1553" s="3">
        <f t="shared" si="199"/>
        <v>31</v>
      </c>
      <c r="H1553" s="2">
        <v>2371200000</v>
      </c>
      <c r="I1553" s="2">
        <v>1562600000</v>
      </c>
      <c r="J1553" s="2">
        <v>460100000</v>
      </c>
      <c r="K1553" s="2">
        <v>60200000</v>
      </c>
      <c r="L1553">
        <v>0</v>
      </c>
      <c r="M1553" t="s">
        <v>37</v>
      </c>
      <c r="N1553" t="s">
        <v>95</v>
      </c>
      <c r="O1553" s="6">
        <f t="shared" si="192"/>
        <v>520300000</v>
      </c>
      <c r="P1553" s="6">
        <f t="shared" si="193"/>
        <v>808600000</v>
      </c>
      <c r="Q1553" s="6">
        <f t="shared" si="194"/>
        <v>288300000</v>
      </c>
      <c r="R1553" s="9">
        <f t="shared" si="195"/>
        <v>0.34100877192982459</v>
      </c>
      <c r="S1553" s="9">
        <f t="shared" si="196"/>
        <v>0.12158400809716599</v>
      </c>
    </row>
    <row r="1554" spans="1:19" ht="17" hidden="1" x14ac:dyDescent="0.3">
      <c r="A1554">
        <v>1617</v>
      </c>
      <c r="B1554" t="s">
        <v>523</v>
      </c>
      <c r="C1554" t="s">
        <v>7</v>
      </c>
      <c r="D1554" s="1">
        <v>42582</v>
      </c>
      <c r="E1554" s="3">
        <f t="shared" si="197"/>
        <v>2016</v>
      </c>
      <c r="F1554" s="3">
        <f t="shared" si="198"/>
        <v>7</v>
      </c>
      <c r="G1554" s="3">
        <f t="shared" si="199"/>
        <v>31</v>
      </c>
      <c r="H1554" s="2">
        <v>2220300000</v>
      </c>
      <c r="I1554" s="2">
        <v>1465500000</v>
      </c>
      <c r="J1554" s="2">
        <v>425100000</v>
      </c>
      <c r="K1554" s="2">
        <v>55500000</v>
      </c>
      <c r="L1554">
        <v>0</v>
      </c>
      <c r="M1554" t="s">
        <v>37</v>
      </c>
      <c r="N1554" t="s">
        <v>95</v>
      </c>
      <c r="O1554" s="6">
        <f t="shared" si="192"/>
        <v>480600000</v>
      </c>
      <c r="P1554" s="6">
        <f t="shared" si="193"/>
        <v>754800000</v>
      </c>
      <c r="Q1554" s="6">
        <f t="shared" si="194"/>
        <v>274200000</v>
      </c>
      <c r="R1554" s="9">
        <f t="shared" si="195"/>
        <v>0.33995406026212671</v>
      </c>
      <c r="S1554" s="9">
        <f t="shared" si="196"/>
        <v>0.1234968247534117</v>
      </c>
    </row>
    <row r="1555" spans="1:19" ht="17" hidden="1" x14ac:dyDescent="0.3">
      <c r="A1555">
        <v>1618</v>
      </c>
      <c r="B1555" t="s">
        <v>524</v>
      </c>
      <c r="C1555" t="s">
        <v>2</v>
      </c>
      <c r="D1555" s="1">
        <v>41639</v>
      </c>
      <c r="E1555" s="3">
        <f t="shared" si="197"/>
        <v>2013</v>
      </c>
      <c r="F1555" s="3">
        <f t="shared" si="198"/>
        <v>12</v>
      </c>
      <c r="G1555" s="3">
        <f t="shared" si="199"/>
        <v>31</v>
      </c>
      <c r="H1555" s="2">
        <v>56600000000</v>
      </c>
      <c r="I1555" s="2">
        <v>40468000000</v>
      </c>
      <c r="J1555" s="2">
        <v>5241000000</v>
      </c>
      <c r="K1555" s="2">
        <v>2342000000</v>
      </c>
      <c r="L1555">
        <v>0</v>
      </c>
      <c r="M1555" t="s">
        <v>3</v>
      </c>
      <c r="N1555" t="s">
        <v>154</v>
      </c>
      <c r="O1555" s="6">
        <f t="shared" si="192"/>
        <v>7583000000</v>
      </c>
      <c r="P1555" s="6">
        <f t="shared" si="193"/>
        <v>16132000000</v>
      </c>
      <c r="Q1555" s="6">
        <f t="shared" si="194"/>
        <v>8549000000</v>
      </c>
      <c r="R1555" s="9">
        <f t="shared" si="195"/>
        <v>0.28501766784452298</v>
      </c>
      <c r="S1555" s="9">
        <f t="shared" si="196"/>
        <v>0.15104240282685513</v>
      </c>
    </row>
    <row r="1556" spans="1:19" ht="17" hidden="1" x14ac:dyDescent="0.3">
      <c r="A1556">
        <v>1619</v>
      </c>
      <c r="B1556" t="s">
        <v>524</v>
      </c>
      <c r="C1556" t="s">
        <v>5</v>
      </c>
      <c r="D1556" s="1">
        <v>42004</v>
      </c>
      <c r="E1556" s="3">
        <f t="shared" si="197"/>
        <v>2014</v>
      </c>
      <c r="F1556" s="3">
        <f t="shared" si="198"/>
        <v>12</v>
      </c>
      <c r="G1556" s="3">
        <f t="shared" si="199"/>
        <v>31</v>
      </c>
      <c r="H1556" s="2">
        <v>57900000000</v>
      </c>
      <c r="I1556" s="2">
        <v>40898000000</v>
      </c>
      <c r="J1556" s="2">
        <v>4934000000</v>
      </c>
      <c r="K1556" s="2">
        <v>2475000000</v>
      </c>
      <c r="L1556">
        <v>0</v>
      </c>
      <c r="M1556" t="s">
        <v>3</v>
      </c>
      <c r="N1556" t="s">
        <v>154</v>
      </c>
      <c r="O1556" s="6">
        <f t="shared" si="192"/>
        <v>7409000000</v>
      </c>
      <c r="P1556" s="6">
        <f t="shared" si="193"/>
        <v>17002000000</v>
      </c>
      <c r="Q1556" s="6">
        <f t="shared" si="194"/>
        <v>9593000000</v>
      </c>
      <c r="R1556" s="9">
        <f t="shared" si="195"/>
        <v>0.29364421416234887</v>
      </c>
      <c r="S1556" s="9">
        <f t="shared" si="196"/>
        <v>0.16568221070811745</v>
      </c>
    </row>
    <row r="1557" spans="1:19" ht="17" hidden="1" x14ac:dyDescent="0.3">
      <c r="A1557">
        <v>1620</v>
      </c>
      <c r="B1557" t="s">
        <v>524</v>
      </c>
      <c r="C1557" t="s">
        <v>6</v>
      </c>
      <c r="D1557" s="1">
        <v>42369</v>
      </c>
      <c r="E1557" s="3">
        <f t="shared" si="197"/>
        <v>2015</v>
      </c>
      <c r="F1557" s="3">
        <f t="shared" si="198"/>
        <v>12</v>
      </c>
      <c r="G1557" s="3">
        <f t="shared" si="199"/>
        <v>31</v>
      </c>
      <c r="H1557" s="2">
        <v>56098000000</v>
      </c>
      <c r="I1557" s="2">
        <v>40431000000</v>
      </c>
      <c r="J1557" s="2">
        <v>6097000000</v>
      </c>
      <c r="K1557" s="2">
        <v>2279000000</v>
      </c>
      <c r="L1557">
        <v>0</v>
      </c>
      <c r="M1557" t="s">
        <v>3</v>
      </c>
      <c r="N1557" t="s">
        <v>154</v>
      </c>
      <c r="O1557" s="6">
        <f t="shared" si="192"/>
        <v>8376000000</v>
      </c>
      <c r="P1557" s="6">
        <f t="shared" si="193"/>
        <v>15667000000</v>
      </c>
      <c r="Q1557" s="6">
        <f t="shared" si="194"/>
        <v>7291000000</v>
      </c>
      <c r="R1557" s="9">
        <f t="shared" si="195"/>
        <v>0.27927911868515809</v>
      </c>
      <c r="S1557" s="9">
        <f t="shared" si="196"/>
        <v>0.12996898285143854</v>
      </c>
    </row>
    <row r="1558" spans="1:19" ht="17" hidden="1" x14ac:dyDescent="0.3">
      <c r="A1558">
        <v>1621</v>
      </c>
      <c r="B1558" t="s">
        <v>524</v>
      </c>
      <c r="C1558" t="s">
        <v>7</v>
      </c>
      <c r="D1558" s="1">
        <v>42735</v>
      </c>
      <c r="E1558" s="3">
        <f t="shared" si="197"/>
        <v>2016</v>
      </c>
      <c r="F1558" s="3">
        <f t="shared" si="198"/>
        <v>12</v>
      </c>
      <c r="G1558" s="3">
        <f t="shared" si="199"/>
        <v>31</v>
      </c>
      <c r="H1558" s="2">
        <v>57244000000</v>
      </c>
      <c r="I1558" s="2">
        <v>41460000000</v>
      </c>
      <c r="J1558" s="2">
        <v>5275000000</v>
      </c>
      <c r="K1558" s="2">
        <v>2337000000</v>
      </c>
      <c r="L1558">
        <v>0</v>
      </c>
      <c r="M1558" t="s">
        <v>3</v>
      </c>
      <c r="N1558" t="s">
        <v>154</v>
      </c>
      <c r="O1558" s="6">
        <f t="shared" si="192"/>
        <v>7612000000</v>
      </c>
      <c r="P1558" s="6">
        <f t="shared" si="193"/>
        <v>15784000000</v>
      </c>
      <c r="Q1558" s="6">
        <f t="shared" si="194"/>
        <v>8172000000</v>
      </c>
      <c r="R1558" s="9">
        <f t="shared" si="195"/>
        <v>0.27573195444064003</v>
      </c>
      <c r="S1558" s="9">
        <f t="shared" si="196"/>
        <v>0.1427573195444064</v>
      </c>
    </row>
    <row r="1559" spans="1:19" ht="17" hidden="1" x14ac:dyDescent="0.3">
      <c r="A1559">
        <v>1622</v>
      </c>
      <c r="B1559" t="s">
        <v>525</v>
      </c>
      <c r="C1559" t="s">
        <v>2</v>
      </c>
      <c r="D1559" s="1">
        <v>41547</v>
      </c>
      <c r="E1559" s="3">
        <f t="shared" si="197"/>
        <v>2013</v>
      </c>
      <c r="F1559" s="3">
        <f t="shared" si="198"/>
        <v>9</v>
      </c>
      <c r="G1559" s="3">
        <f t="shared" si="199"/>
        <v>30</v>
      </c>
      <c r="H1559" s="2">
        <v>11778000000</v>
      </c>
      <c r="I1559" s="2">
        <v>1932000000</v>
      </c>
      <c r="J1559" s="2">
        <v>2207000000</v>
      </c>
      <c r="K1559">
        <v>0</v>
      </c>
      <c r="L1559" s="2">
        <v>397000000</v>
      </c>
      <c r="M1559" t="s">
        <v>12</v>
      </c>
      <c r="N1559" t="s">
        <v>47</v>
      </c>
      <c r="O1559" s="6">
        <f t="shared" si="192"/>
        <v>2604000000</v>
      </c>
      <c r="P1559" s="6">
        <f t="shared" si="193"/>
        <v>9846000000</v>
      </c>
      <c r="Q1559" s="6">
        <f t="shared" si="194"/>
        <v>7242000000</v>
      </c>
      <c r="R1559" s="9">
        <f t="shared" si="195"/>
        <v>0.83596535914416714</v>
      </c>
      <c r="S1559" s="9">
        <f t="shared" si="196"/>
        <v>0.61487519103413146</v>
      </c>
    </row>
    <row r="1560" spans="1:19" ht="17" hidden="1" x14ac:dyDescent="0.3">
      <c r="A1560">
        <v>1623</v>
      </c>
      <c r="B1560" t="s">
        <v>525</v>
      </c>
      <c r="C1560" t="s">
        <v>5</v>
      </c>
      <c r="D1560" s="1">
        <v>41912</v>
      </c>
      <c r="E1560" s="3">
        <f t="shared" si="197"/>
        <v>2014</v>
      </c>
      <c r="F1560" s="3">
        <f t="shared" si="198"/>
        <v>9</v>
      </c>
      <c r="G1560" s="3">
        <f t="shared" si="199"/>
        <v>30</v>
      </c>
      <c r="H1560" s="2">
        <v>12702000000</v>
      </c>
      <c r="I1560" s="2">
        <v>1875000000</v>
      </c>
      <c r="J1560" s="2">
        <v>2242000000</v>
      </c>
      <c r="K1560">
        <v>0</v>
      </c>
      <c r="L1560" s="2">
        <v>435000000</v>
      </c>
      <c r="M1560" t="s">
        <v>12</v>
      </c>
      <c r="N1560" t="s">
        <v>47</v>
      </c>
      <c r="O1560" s="6">
        <f t="shared" si="192"/>
        <v>2677000000</v>
      </c>
      <c r="P1560" s="6">
        <f t="shared" si="193"/>
        <v>10827000000</v>
      </c>
      <c r="Q1560" s="6">
        <f t="shared" si="194"/>
        <v>8150000000</v>
      </c>
      <c r="R1560" s="9">
        <f t="shared" si="195"/>
        <v>0.85238545111006148</v>
      </c>
      <c r="S1560" s="9">
        <f t="shared" si="196"/>
        <v>0.64163123917493303</v>
      </c>
    </row>
    <row r="1561" spans="1:19" ht="17" hidden="1" x14ac:dyDescent="0.3">
      <c r="A1561">
        <v>1624</v>
      </c>
      <c r="B1561" t="s">
        <v>525</v>
      </c>
      <c r="C1561" t="s">
        <v>6</v>
      </c>
      <c r="D1561" s="1">
        <v>42277</v>
      </c>
      <c r="E1561" s="3">
        <f t="shared" si="197"/>
        <v>2015</v>
      </c>
      <c r="F1561" s="3">
        <f t="shared" si="198"/>
        <v>9</v>
      </c>
      <c r="G1561" s="3">
        <f t="shared" si="199"/>
        <v>30</v>
      </c>
      <c r="H1561" s="2">
        <v>13880000000</v>
      </c>
      <c r="I1561" s="2">
        <v>2079000000</v>
      </c>
      <c r="J1561" s="2">
        <v>2229000000</v>
      </c>
      <c r="K1561">
        <v>0</v>
      </c>
      <c r="L1561" s="2">
        <v>494000000</v>
      </c>
      <c r="M1561" t="s">
        <v>12</v>
      </c>
      <c r="N1561" t="s">
        <v>47</v>
      </c>
      <c r="O1561" s="6">
        <f t="shared" si="192"/>
        <v>2723000000</v>
      </c>
      <c r="P1561" s="6">
        <f t="shared" si="193"/>
        <v>11801000000</v>
      </c>
      <c r="Q1561" s="6">
        <f t="shared" si="194"/>
        <v>9078000000</v>
      </c>
      <c r="R1561" s="9">
        <f t="shared" si="195"/>
        <v>0.85021613832853027</v>
      </c>
      <c r="S1561" s="9">
        <f t="shared" si="196"/>
        <v>0.65403458213256482</v>
      </c>
    </row>
    <row r="1562" spans="1:19" ht="17" hidden="1" x14ac:dyDescent="0.3">
      <c r="A1562">
        <v>1625</v>
      </c>
      <c r="B1562" t="s">
        <v>525</v>
      </c>
      <c r="C1562" t="s">
        <v>7</v>
      </c>
      <c r="D1562" s="1">
        <v>42643</v>
      </c>
      <c r="E1562" s="3">
        <f t="shared" si="197"/>
        <v>2016</v>
      </c>
      <c r="F1562" s="3">
        <f t="shared" si="198"/>
        <v>9</v>
      </c>
      <c r="G1562" s="3">
        <f t="shared" si="199"/>
        <v>30</v>
      </c>
      <c r="H1562" s="2">
        <v>15082000000</v>
      </c>
      <c r="I1562" s="2">
        <v>2226000000</v>
      </c>
      <c r="J1562" s="2">
        <v>4469000000</v>
      </c>
      <c r="K1562">
        <v>0</v>
      </c>
      <c r="L1562" s="2">
        <v>502000000</v>
      </c>
      <c r="M1562" t="s">
        <v>12</v>
      </c>
      <c r="N1562" t="s">
        <v>47</v>
      </c>
      <c r="O1562" s="6">
        <f t="shared" si="192"/>
        <v>4971000000</v>
      </c>
      <c r="P1562" s="6">
        <f t="shared" si="193"/>
        <v>12856000000</v>
      </c>
      <c r="Q1562" s="6">
        <f t="shared" si="194"/>
        <v>7885000000</v>
      </c>
      <c r="R1562" s="9">
        <f t="shared" si="195"/>
        <v>0.85240684259382049</v>
      </c>
      <c r="S1562" s="9">
        <f t="shared" si="196"/>
        <v>0.52280864606816069</v>
      </c>
    </row>
    <row r="1563" spans="1:19" ht="17" hidden="1" x14ac:dyDescent="0.3">
      <c r="A1563">
        <v>1626</v>
      </c>
      <c r="B1563" t="s">
        <v>526</v>
      </c>
      <c r="C1563" t="s">
        <v>2</v>
      </c>
      <c r="D1563" s="1">
        <v>41544</v>
      </c>
      <c r="E1563" s="3">
        <f t="shared" si="197"/>
        <v>2013</v>
      </c>
      <c r="F1563" s="3">
        <f t="shared" si="198"/>
        <v>9</v>
      </c>
      <c r="G1563" s="3">
        <f t="shared" si="199"/>
        <v>27</v>
      </c>
      <c r="H1563" s="2">
        <v>2942897000</v>
      </c>
      <c r="I1563" s="2">
        <v>1693210000</v>
      </c>
      <c r="J1563" s="2">
        <v>432589000</v>
      </c>
      <c r="K1563" s="2">
        <v>208208000</v>
      </c>
      <c r="L1563">
        <v>0</v>
      </c>
      <c r="M1563" t="s">
        <v>15</v>
      </c>
      <c r="N1563" t="s">
        <v>20</v>
      </c>
      <c r="O1563" s="6">
        <f t="shared" si="192"/>
        <v>640797000</v>
      </c>
      <c r="P1563" s="6">
        <f t="shared" si="193"/>
        <v>1249687000</v>
      </c>
      <c r="Q1563" s="6">
        <f t="shared" si="194"/>
        <v>608890000</v>
      </c>
      <c r="R1563" s="9">
        <f t="shared" si="195"/>
        <v>0.42464517106782873</v>
      </c>
      <c r="S1563" s="9">
        <f t="shared" si="196"/>
        <v>0.20690156672149926</v>
      </c>
    </row>
    <row r="1564" spans="1:19" ht="17" hidden="1" x14ac:dyDescent="0.3">
      <c r="A1564">
        <v>1627</v>
      </c>
      <c r="B1564" t="s">
        <v>526</v>
      </c>
      <c r="C1564" t="s">
        <v>5</v>
      </c>
      <c r="D1564" s="1">
        <v>41908</v>
      </c>
      <c r="E1564" s="3">
        <f t="shared" si="197"/>
        <v>2014</v>
      </c>
      <c r="F1564" s="3">
        <f t="shared" si="198"/>
        <v>9</v>
      </c>
      <c r="G1564" s="3">
        <f t="shared" si="199"/>
        <v>26</v>
      </c>
      <c r="H1564" s="2">
        <v>3049800000</v>
      </c>
      <c r="I1564" s="2">
        <v>1748100000</v>
      </c>
      <c r="J1564" s="2">
        <v>470600000</v>
      </c>
      <c r="K1564" s="2">
        <v>234800000</v>
      </c>
      <c r="L1564">
        <v>0</v>
      </c>
      <c r="M1564" t="s">
        <v>15</v>
      </c>
      <c r="N1564" t="s">
        <v>20</v>
      </c>
      <c r="O1564" s="6">
        <f t="shared" si="192"/>
        <v>705400000</v>
      </c>
      <c r="P1564" s="6">
        <f t="shared" si="193"/>
        <v>1301700000</v>
      </c>
      <c r="Q1564" s="6">
        <f t="shared" si="194"/>
        <v>596300000</v>
      </c>
      <c r="R1564" s="9">
        <f t="shared" si="195"/>
        <v>0.42681487310643318</v>
      </c>
      <c r="S1564" s="9">
        <f t="shared" si="196"/>
        <v>0.19552101777165715</v>
      </c>
    </row>
    <row r="1565" spans="1:19" ht="17" hidden="1" x14ac:dyDescent="0.3">
      <c r="A1565">
        <v>1628</v>
      </c>
      <c r="B1565" t="s">
        <v>526</v>
      </c>
      <c r="C1565" t="s">
        <v>6</v>
      </c>
      <c r="D1565" s="1">
        <v>42279</v>
      </c>
      <c r="E1565" s="3">
        <f t="shared" si="197"/>
        <v>2015</v>
      </c>
      <c r="F1565" s="3">
        <f t="shared" si="198"/>
        <v>10</v>
      </c>
      <c r="G1565" s="3">
        <f t="shared" si="199"/>
        <v>2</v>
      </c>
      <c r="H1565" s="2">
        <v>3099100000</v>
      </c>
      <c r="I1565" s="2">
        <v>1816400000</v>
      </c>
      <c r="J1565" s="2">
        <v>488500000</v>
      </c>
      <c r="K1565" s="2">
        <v>245200000</v>
      </c>
      <c r="L1565">
        <v>0</v>
      </c>
      <c r="M1565" t="s">
        <v>15</v>
      </c>
      <c r="N1565" t="s">
        <v>20</v>
      </c>
      <c r="O1565" s="6">
        <f t="shared" si="192"/>
        <v>733700000</v>
      </c>
      <c r="P1565" s="6">
        <f t="shared" si="193"/>
        <v>1282700000</v>
      </c>
      <c r="Q1565" s="6">
        <f t="shared" si="194"/>
        <v>549000000</v>
      </c>
      <c r="R1565" s="9">
        <f t="shared" si="195"/>
        <v>0.41389435642605921</v>
      </c>
      <c r="S1565" s="9">
        <f t="shared" si="196"/>
        <v>0.17714820431738246</v>
      </c>
    </row>
    <row r="1566" spans="1:19" ht="17" hidden="1" x14ac:dyDescent="0.3">
      <c r="A1566">
        <v>1629</v>
      </c>
      <c r="B1566" t="s">
        <v>526</v>
      </c>
      <c r="C1566" t="s">
        <v>7</v>
      </c>
      <c r="D1566" s="1">
        <v>42643</v>
      </c>
      <c r="E1566" s="3">
        <f t="shared" si="197"/>
        <v>2016</v>
      </c>
      <c r="F1566" s="3">
        <f t="shared" si="198"/>
        <v>9</v>
      </c>
      <c r="G1566" s="3">
        <f t="shared" si="199"/>
        <v>30</v>
      </c>
      <c r="H1566" s="2">
        <v>3217800000</v>
      </c>
      <c r="I1566" s="2">
        <v>1856500000</v>
      </c>
      <c r="J1566" s="2">
        <v>557000000</v>
      </c>
      <c r="K1566" s="2">
        <v>253500000</v>
      </c>
      <c r="L1566">
        <v>0</v>
      </c>
      <c r="M1566" t="s">
        <v>15</v>
      </c>
      <c r="N1566" t="s">
        <v>20</v>
      </c>
      <c r="O1566" s="6">
        <f t="shared" si="192"/>
        <v>810500000</v>
      </c>
      <c r="P1566" s="6">
        <f t="shared" si="193"/>
        <v>1361300000</v>
      </c>
      <c r="Q1566" s="6">
        <f t="shared" si="194"/>
        <v>550800000</v>
      </c>
      <c r="R1566" s="9">
        <f t="shared" si="195"/>
        <v>0.42305301758965752</v>
      </c>
      <c r="S1566" s="9">
        <f t="shared" si="196"/>
        <v>0.17117285101622226</v>
      </c>
    </row>
    <row r="1567" spans="1:19" ht="17" hidden="1" x14ac:dyDescent="0.3">
      <c r="A1567">
        <v>1630</v>
      </c>
      <c r="B1567" t="s">
        <v>527</v>
      </c>
      <c r="C1567" t="s">
        <v>2</v>
      </c>
      <c r="D1567" s="1">
        <v>41274</v>
      </c>
      <c r="E1567" s="3">
        <f t="shared" si="197"/>
        <v>2012</v>
      </c>
      <c r="F1567" s="3">
        <f t="shared" si="198"/>
        <v>12</v>
      </c>
      <c r="G1567" s="3">
        <f t="shared" si="199"/>
        <v>31</v>
      </c>
      <c r="H1567" s="2">
        <v>10879855000</v>
      </c>
      <c r="I1567" s="2">
        <v>5817880000</v>
      </c>
      <c r="J1567" s="2">
        <v>3596708000</v>
      </c>
      <c r="K1567">
        <v>0</v>
      </c>
      <c r="L1567">
        <v>0</v>
      </c>
      <c r="M1567" t="s">
        <v>9</v>
      </c>
      <c r="N1567" t="s">
        <v>279</v>
      </c>
      <c r="O1567" s="6">
        <f t="shared" si="192"/>
        <v>3596708000</v>
      </c>
      <c r="P1567" s="6">
        <f t="shared" si="193"/>
        <v>5061975000</v>
      </c>
      <c r="Q1567" s="6">
        <f t="shared" si="194"/>
        <v>1465267000</v>
      </c>
      <c r="R1567" s="9">
        <f t="shared" si="195"/>
        <v>0.46526125577960364</v>
      </c>
      <c r="S1567" s="9">
        <f t="shared" si="196"/>
        <v>0.1346770706043417</v>
      </c>
    </row>
    <row r="1568" spans="1:19" ht="17" hidden="1" x14ac:dyDescent="0.3">
      <c r="A1568">
        <v>1631</v>
      </c>
      <c r="B1568" t="s">
        <v>527</v>
      </c>
      <c r="C1568" t="s">
        <v>5</v>
      </c>
      <c r="D1568" s="1">
        <v>41639</v>
      </c>
      <c r="E1568" s="3">
        <f t="shared" si="197"/>
        <v>2013</v>
      </c>
      <c r="F1568" s="3">
        <f t="shared" si="198"/>
        <v>12</v>
      </c>
      <c r="G1568" s="3">
        <f t="shared" si="199"/>
        <v>31</v>
      </c>
      <c r="H1568" s="2">
        <v>11419648000</v>
      </c>
      <c r="I1568" s="2">
        <v>5931469000</v>
      </c>
      <c r="J1568" s="2">
        <v>3841032000</v>
      </c>
      <c r="K1568">
        <v>0</v>
      </c>
      <c r="L1568">
        <v>0</v>
      </c>
      <c r="M1568" t="s">
        <v>9</v>
      </c>
      <c r="N1568" t="s">
        <v>279</v>
      </c>
      <c r="O1568" s="6">
        <f t="shared" si="192"/>
        <v>3841032000</v>
      </c>
      <c r="P1568" s="6">
        <f t="shared" si="193"/>
        <v>5488179000</v>
      </c>
      <c r="Q1568" s="6">
        <f t="shared" si="194"/>
        <v>1647147000</v>
      </c>
      <c r="R1568" s="9">
        <f t="shared" si="195"/>
        <v>0.48059090788087344</v>
      </c>
      <c r="S1568" s="9">
        <f t="shared" si="196"/>
        <v>0.14423798351753048</v>
      </c>
    </row>
    <row r="1569" spans="1:19" ht="17" hidden="1" x14ac:dyDescent="0.3">
      <c r="A1569">
        <v>1632</v>
      </c>
      <c r="B1569" t="s">
        <v>527</v>
      </c>
      <c r="C1569" t="s">
        <v>6</v>
      </c>
      <c r="D1569" s="1">
        <v>42007</v>
      </c>
      <c r="E1569" s="3">
        <f t="shared" si="197"/>
        <v>2015</v>
      </c>
      <c r="F1569" s="3">
        <f t="shared" si="198"/>
        <v>1</v>
      </c>
      <c r="G1569" s="3">
        <f t="shared" si="199"/>
        <v>3</v>
      </c>
      <c r="H1569" s="2">
        <v>12282161000</v>
      </c>
      <c r="I1569" s="2">
        <v>6288190000</v>
      </c>
      <c r="J1569" s="2">
        <v>4159885000</v>
      </c>
      <c r="K1569">
        <v>0</v>
      </c>
      <c r="L1569">
        <v>0</v>
      </c>
      <c r="M1569" t="s">
        <v>9</v>
      </c>
      <c r="N1569" t="s">
        <v>279</v>
      </c>
      <c r="O1569" s="6">
        <f t="shared" si="192"/>
        <v>4159885000</v>
      </c>
      <c r="P1569" s="6">
        <f t="shared" si="193"/>
        <v>5993971000</v>
      </c>
      <c r="Q1569" s="6">
        <f t="shared" si="194"/>
        <v>1834086000</v>
      </c>
      <c r="R1569" s="9">
        <f t="shared" si="195"/>
        <v>0.48802250678850412</v>
      </c>
      <c r="S1569" s="9">
        <f t="shared" si="196"/>
        <v>0.1493292589146161</v>
      </c>
    </row>
    <row r="1570" spans="1:19" ht="17" hidden="1" x14ac:dyDescent="0.3">
      <c r="A1570">
        <v>1633</v>
      </c>
      <c r="B1570" t="s">
        <v>527</v>
      </c>
      <c r="C1570" t="s">
        <v>7</v>
      </c>
      <c r="D1570" s="1">
        <v>42371</v>
      </c>
      <c r="E1570" s="3">
        <f t="shared" si="197"/>
        <v>2016</v>
      </c>
      <c r="F1570" s="3">
        <f t="shared" si="198"/>
        <v>1</v>
      </c>
      <c r="G1570" s="3">
        <f t="shared" si="199"/>
        <v>2</v>
      </c>
      <c r="H1570" s="2">
        <v>12376744000</v>
      </c>
      <c r="I1570" s="2">
        <v>6393800000</v>
      </c>
      <c r="J1570" s="2">
        <v>4178386000</v>
      </c>
      <c r="K1570">
        <v>0</v>
      </c>
      <c r="L1570">
        <v>0</v>
      </c>
      <c r="M1570" t="s">
        <v>9</v>
      </c>
      <c r="N1570" t="s">
        <v>279</v>
      </c>
      <c r="O1570" s="6">
        <f t="shared" si="192"/>
        <v>4178386000</v>
      </c>
      <c r="P1570" s="6">
        <f t="shared" si="193"/>
        <v>5982944000</v>
      </c>
      <c r="Q1570" s="6">
        <f t="shared" si="194"/>
        <v>1804558000</v>
      </c>
      <c r="R1570" s="9">
        <f t="shared" si="195"/>
        <v>0.48340209670653278</v>
      </c>
      <c r="S1570" s="9">
        <f t="shared" si="196"/>
        <v>0.14580232086888117</v>
      </c>
    </row>
    <row r="1571" spans="1:19" ht="17" hidden="1" x14ac:dyDescent="0.3">
      <c r="A1571">
        <v>1634</v>
      </c>
      <c r="B1571" t="s">
        <v>528</v>
      </c>
      <c r="C1571" t="s">
        <v>2</v>
      </c>
      <c r="D1571" s="1">
        <v>41547</v>
      </c>
      <c r="E1571" s="3">
        <f t="shared" si="197"/>
        <v>2013</v>
      </c>
      <c r="F1571" s="3">
        <f t="shared" si="198"/>
        <v>9</v>
      </c>
      <c r="G1571" s="3">
        <f t="shared" si="199"/>
        <v>30</v>
      </c>
      <c r="H1571" s="2">
        <v>13794000000</v>
      </c>
      <c r="I1571" s="2">
        <v>6799000000</v>
      </c>
      <c r="J1571" s="2">
        <v>2829000000</v>
      </c>
      <c r="K1571">
        <v>0</v>
      </c>
      <c r="L1571" s="2">
        <v>237000000</v>
      </c>
      <c r="M1571" t="s">
        <v>9</v>
      </c>
      <c r="N1571" t="s">
        <v>194</v>
      </c>
      <c r="O1571" s="6">
        <f t="shared" si="192"/>
        <v>3066000000</v>
      </c>
      <c r="P1571" s="6">
        <f t="shared" si="193"/>
        <v>6995000000</v>
      </c>
      <c r="Q1571" s="6">
        <f t="shared" si="194"/>
        <v>3929000000</v>
      </c>
      <c r="R1571" s="9">
        <f t="shared" si="195"/>
        <v>0.50710453820501666</v>
      </c>
      <c r="S1571" s="9">
        <f t="shared" si="196"/>
        <v>0.28483398579092362</v>
      </c>
    </row>
    <row r="1572" spans="1:19" ht="17" hidden="1" x14ac:dyDescent="0.3">
      <c r="A1572">
        <v>1635</v>
      </c>
      <c r="B1572" t="s">
        <v>528</v>
      </c>
      <c r="C1572" t="s">
        <v>5</v>
      </c>
      <c r="D1572" s="1">
        <v>41912</v>
      </c>
      <c r="E1572" s="3">
        <f t="shared" si="197"/>
        <v>2014</v>
      </c>
      <c r="F1572" s="3">
        <f t="shared" si="198"/>
        <v>9</v>
      </c>
      <c r="G1572" s="3">
        <f t="shared" si="199"/>
        <v>30</v>
      </c>
      <c r="H1572" s="2">
        <v>13783000000</v>
      </c>
      <c r="I1572" s="2">
        <v>6542000000</v>
      </c>
      <c r="J1572" s="2">
        <v>2899000000</v>
      </c>
      <c r="K1572">
        <v>0</v>
      </c>
      <c r="L1572" s="2">
        <v>217000000</v>
      </c>
      <c r="M1572" t="s">
        <v>9</v>
      </c>
      <c r="N1572" t="s">
        <v>194</v>
      </c>
      <c r="O1572" s="6">
        <f t="shared" si="192"/>
        <v>3116000000</v>
      </c>
      <c r="P1572" s="6">
        <f t="shared" si="193"/>
        <v>7241000000</v>
      </c>
      <c r="Q1572" s="6">
        <f t="shared" si="194"/>
        <v>4125000000</v>
      </c>
      <c r="R1572" s="9">
        <f t="shared" si="195"/>
        <v>0.52535732424000581</v>
      </c>
      <c r="S1572" s="9">
        <f t="shared" si="196"/>
        <v>0.29928172386272944</v>
      </c>
    </row>
    <row r="1573" spans="1:19" ht="17" hidden="1" x14ac:dyDescent="0.3">
      <c r="A1573">
        <v>1636</v>
      </c>
      <c r="B1573" t="s">
        <v>528</v>
      </c>
      <c r="C1573" t="s">
        <v>6</v>
      </c>
      <c r="D1573" s="1">
        <v>42277</v>
      </c>
      <c r="E1573" s="3">
        <f t="shared" si="197"/>
        <v>2015</v>
      </c>
      <c r="F1573" s="3">
        <f t="shared" si="198"/>
        <v>9</v>
      </c>
      <c r="G1573" s="3">
        <f t="shared" si="199"/>
        <v>30</v>
      </c>
      <c r="H1573" s="2">
        <v>13268000000</v>
      </c>
      <c r="I1573" s="2">
        <v>6868000000</v>
      </c>
      <c r="J1573" s="2">
        <v>2860000000</v>
      </c>
      <c r="K1573">
        <v>0</v>
      </c>
      <c r="L1573" s="2">
        <v>222000000</v>
      </c>
      <c r="M1573" t="s">
        <v>9</v>
      </c>
      <c r="N1573" t="s">
        <v>194</v>
      </c>
      <c r="O1573" s="6">
        <f t="shared" si="192"/>
        <v>3082000000</v>
      </c>
      <c r="P1573" s="6">
        <f t="shared" si="193"/>
        <v>6400000000</v>
      </c>
      <c r="Q1573" s="6">
        <f t="shared" si="194"/>
        <v>3318000000</v>
      </c>
      <c r="R1573" s="9">
        <f t="shared" si="195"/>
        <v>0.48236358154959302</v>
      </c>
      <c r="S1573" s="9">
        <f t="shared" si="196"/>
        <v>0.2500753693096171</v>
      </c>
    </row>
    <row r="1574" spans="1:19" ht="17" hidden="1" x14ac:dyDescent="0.3">
      <c r="A1574">
        <v>1637</v>
      </c>
      <c r="B1574" t="s">
        <v>528</v>
      </c>
      <c r="C1574" t="s">
        <v>7</v>
      </c>
      <c r="D1574" s="1">
        <v>42643</v>
      </c>
      <c r="E1574" s="3">
        <f t="shared" si="197"/>
        <v>2016</v>
      </c>
      <c r="F1574" s="3">
        <f t="shared" si="198"/>
        <v>9</v>
      </c>
      <c r="G1574" s="3">
        <f t="shared" si="199"/>
        <v>30</v>
      </c>
      <c r="H1574" s="2">
        <v>12488000000</v>
      </c>
      <c r="I1574" s="2">
        <v>6684000000</v>
      </c>
      <c r="J1574" s="2">
        <v>2851000000</v>
      </c>
      <c r="K1574">
        <v>0</v>
      </c>
      <c r="L1574" s="2">
        <v>221000000</v>
      </c>
      <c r="M1574" t="s">
        <v>9</v>
      </c>
      <c r="N1574" t="s">
        <v>194</v>
      </c>
      <c r="O1574" s="6">
        <f t="shared" si="192"/>
        <v>3072000000</v>
      </c>
      <c r="P1574" s="6">
        <f t="shared" si="193"/>
        <v>5804000000</v>
      </c>
      <c r="Q1574" s="6">
        <f t="shared" si="194"/>
        <v>2732000000</v>
      </c>
      <c r="R1574" s="9">
        <f t="shared" si="195"/>
        <v>0.46476617552850741</v>
      </c>
      <c r="S1574" s="9">
        <f t="shared" si="196"/>
        <v>0.21877001921844971</v>
      </c>
    </row>
    <row r="1575" spans="1:19" ht="17" hidden="1" x14ac:dyDescent="0.3">
      <c r="A1575">
        <v>1638</v>
      </c>
      <c r="B1575" t="s">
        <v>529</v>
      </c>
      <c r="C1575" t="s">
        <v>2</v>
      </c>
      <c r="D1575" s="1">
        <v>41274</v>
      </c>
      <c r="E1575" s="3">
        <f t="shared" si="197"/>
        <v>2012</v>
      </c>
      <c r="F1575" s="3">
        <f t="shared" si="198"/>
        <v>12</v>
      </c>
      <c r="G1575" s="3">
        <f t="shared" si="199"/>
        <v>31</v>
      </c>
      <c r="H1575" s="2">
        <v>138393000000</v>
      </c>
      <c r="I1575" s="2">
        <v>126485000000</v>
      </c>
      <c r="J1575" s="2">
        <v>5229000000</v>
      </c>
      <c r="K1575">
        <v>0</v>
      </c>
      <c r="L1575" s="2">
        <v>1549000000</v>
      </c>
      <c r="M1575" t="s">
        <v>73</v>
      </c>
      <c r="N1575" t="s">
        <v>331</v>
      </c>
      <c r="O1575" s="6">
        <f t="shared" si="192"/>
        <v>6778000000</v>
      </c>
      <c r="P1575" s="6">
        <f t="shared" si="193"/>
        <v>11908000000</v>
      </c>
      <c r="Q1575" s="6">
        <f t="shared" si="194"/>
        <v>5130000000</v>
      </c>
      <c r="R1575" s="9">
        <f t="shared" si="195"/>
        <v>8.6044814405352832E-2</v>
      </c>
      <c r="S1575" s="9">
        <f t="shared" si="196"/>
        <v>3.7068348832672175E-2</v>
      </c>
    </row>
    <row r="1576" spans="1:19" ht="17" hidden="1" x14ac:dyDescent="0.3">
      <c r="A1576">
        <v>1639</v>
      </c>
      <c r="B1576" t="s">
        <v>529</v>
      </c>
      <c r="C1576" t="s">
        <v>5</v>
      </c>
      <c r="D1576" s="1">
        <v>41639</v>
      </c>
      <c r="E1576" s="3">
        <f t="shared" si="197"/>
        <v>2013</v>
      </c>
      <c r="F1576" s="3">
        <f t="shared" si="198"/>
        <v>12</v>
      </c>
      <c r="G1576" s="3">
        <f t="shared" si="199"/>
        <v>31</v>
      </c>
      <c r="H1576" s="2">
        <v>138074000000</v>
      </c>
      <c r="I1576" s="2">
        <v>127316000000</v>
      </c>
      <c r="J1576" s="2">
        <v>5081000000</v>
      </c>
      <c r="K1576">
        <v>0</v>
      </c>
      <c r="L1576" s="2">
        <v>1720000000</v>
      </c>
      <c r="M1576" t="s">
        <v>73</v>
      </c>
      <c r="N1576" t="s">
        <v>331</v>
      </c>
      <c r="O1576" s="6">
        <f t="shared" si="192"/>
        <v>6801000000</v>
      </c>
      <c r="P1576" s="6">
        <f t="shared" si="193"/>
        <v>10758000000</v>
      </c>
      <c r="Q1576" s="6">
        <f t="shared" si="194"/>
        <v>3957000000</v>
      </c>
      <c r="R1576" s="9">
        <f t="shared" si="195"/>
        <v>7.7914741370569418E-2</v>
      </c>
      <c r="S1576" s="9">
        <f t="shared" si="196"/>
        <v>2.8658545417674579E-2</v>
      </c>
    </row>
    <row r="1577" spans="1:19" ht="17" hidden="1" x14ac:dyDescent="0.3">
      <c r="A1577">
        <v>1640</v>
      </c>
      <c r="B1577" t="s">
        <v>529</v>
      </c>
      <c r="C1577" t="s">
        <v>6</v>
      </c>
      <c r="D1577" s="1">
        <v>42004</v>
      </c>
      <c r="E1577" s="3">
        <f t="shared" si="197"/>
        <v>2014</v>
      </c>
      <c r="F1577" s="3">
        <f t="shared" si="198"/>
        <v>12</v>
      </c>
      <c r="G1577" s="3">
        <f t="shared" si="199"/>
        <v>31</v>
      </c>
      <c r="H1577" s="2">
        <v>130844000000</v>
      </c>
      <c r="I1577" s="2">
        <v>118141000000</v>
      </c>
      <c r="J1577" s="2">
        <v>5111000000</v>
      </c>
      <c r="K1577">
        <v>0</v>
      </c>
      <c r="L1577" s="2">
        <v>1690000000</v>
      </c>
      <c r="M1577" t="s">
        <v>73</v>
      </c>
      <c r="N1577" t="s">
        <v>331</v>
      </c>
      <c r="O1577" s="6">
        <f t="shared" si="192"/>
        <v>6801000000</v>
      </c>
      <c r="P1577" s="6">
        <f t="shared" si="193"/>
        <v>12703000000</v>
      </c>
      <c r="Q1577" s="6">
        <f t="shared" si="194"/>
        <v>5902000000</v>
      </c>
      <c r="R1577" s="9">
        <f t="shared" si="195"/>
        <v>9.7085078413989168E-2</v>
      </c>
      <c r="S1577" s="9">
        <f t="shared" si="196"/>
        <v>4.5107150499831862E-2</v>
      </c>
    </row>
    <row r="1578" spans="1:19" ht="17" hidden="1" x14ac:dyDescent="0.3">
      <c r="A1578">
        <v>1641</v>
      </c>
      <c r="B1578" t="s">
        <v>529</v>
      </c>
      <c r="C1578" t="s">
        <v>7</v>
      </c>
      <c r="D1578" s="1">
        <v>42369</v>
      </c>
      <c r="E1578" s="3">
        <f t="shared" si="197"/>
        <v>2015</v>
      </c>
      <c r="F1578" s="3">
        <f t="shared" si="198"/>
        <v>12</v>
      </c>
      <c r="G1578" s="3">
        <f t="shared" si="199"/>
        <v>31</v>
      </c>
      <c r="H1578" s="2">
        <v>87804000000</v>
      </c>
      <c r="I1578" s="2">
        <v>74651000000</v>
      </c>
      <c r="J1578" s="2">
        <v>4953000000</v>
      </c>
      <c r="K1578">
        <v>0</v>
      </c>
      <c r="L1578" s="2">
        <v>1842000000</v>
      </c>
      <c r="M1578" t="s">
        <v>73</v>
      </c>
      <c r="N1578" t="s">
        <v>331</v>
      </c>
      <c r="O1578" s="6">
        <f t="shared" si="192"/>
        <v>6795000000</v>
      </c>
      <c r="P1578" s="6">
        <f t="shared" si="193"/>
        <v>13153000000</v>
      </c>
      <c r="Q1578" s="6">
        <f t="shared" si="194"/>
        <v>6358000000</v>
      </c>
      <c r="R1578" s="9">
        <f t="shared" si="195"/>
        <v>0.14979955355109109</v>
      </c>
      <c r="S1578" s="9">
        <f t="shared" si="196"/>
        <v>7.2411279668352244E-2</v>
      </c>
    </row>
    <row r="1579" spans="1:19" ht="17" hidden="1" x14ac:dyDescent="0.3">
      <c r="A1579">
        <v>1642</v>
      </c>
      <c r="B1579" t="s">
        <v>530</v>
      </c>
      <c r="C1579" t="s">
        <v>2</v>
      </c>
      <c r="D1579" s="1">
        <v>41274</v>
      </c>
      <c r="E1579" s="3">
        <f t="shared" si="197"/>
        <v>2012</v>
      </c>
      <c r="F1579" s="3">
        <f t="shared" si="198"/>
        <v>12</v>
      </c>
      <c r="G1579" s="3">
        <f t="shared" si="199"/>
        <v>31</v>
      </c>
      <c r="H1579" s="2">
        <v>2567310000</v>
      </c>
      <c r="I1579" s="2">
        <v>2233284000</v>
      </c>
      <c r="J1579" s="2">
        <v>308143000</v>
      </c>
      <c r="K1579">
        <v>0</v>
      </c>
      <c r="L1579">
        <v>0</v>
      </c>
      <c r="M1579" t="s">
        <v>49</v>
      </c>
      <c r="N1579" t="s">
        <v>377</v>
      </c>
      <c r="O1579" s="6">
        <f t="shared" si="192"/>
        <v>308143000</v>
      </c>
      <c r="P1579" s="6">
        <f t="shared" si="193"/>
        <v>334026000</v>
      </c>
      <c r="Q1579" s="6">
        <f t="shared" si="194"/>
        <v>25883000</v>
      </c>
      <c r="R1579" s="9">
        <f t="shared" si="195"/>
        <v>0.13010738866751581</v>
      </c>
      <c r="S1579" s="9">
        <f t="shared" si="196"/>
        <v>1.0081758728007135E-2</v>
      </c>
    </row>
    <row r="1580" spans="1:19" ht="17" hidden="1" x14ac:dyDescent="0.3">
      <c r="A1580">
        <v>1643</v>
      </c>
      <c r="B1580" t="s">
        <v>530</v>
      </c>
      <c r="C1580" t="s">
        <v>5</v>
      </c>
      <c r="D1580" s="1">
        <v>41639</v>
      </c>
      <c r="E1580" s="3">
        <f t="shared" si="197"/>
        <v>2013</v>
      </c>
      <c r="F1580" s="3">
        <f t="shared" si="198"/>
        <v>12</v>
      </c>
      <c r="G1580" s="3">
        <f t="shared" si="199"/>
        <v>31</v>
      </c>
      <c r="H1580" s="2">
        <v>2770709000</v>
      </c>
      <c r="I1580" s="2">
        <v>2343829000</v>
      </c>
      <c r="J1580" s="2">
        <v>274217000</v>
      </c>
      <c r="K1580">
        <v>0</v>
      </c>
      <c r="L1580">
        <v>0</v>
      </c>
      <c r="M1580" t="s">
        <v>49</v>
      </c>
      <c r="N1580" t="s">
        <v>377</v>
      </c>
      <c r="O1580" s="6">
        <f t="shared" si="192"/>
        <v>274217000</v>
      </c>
      <c r="P1580" s="6">
        <f t="shared" si="193"/>
        <v>426880000</v>
      </c>
      <c r="Q1580" s="6">
        <f t="shared" si="194"/>
        <v>152663000</v>
      </c>
      <c r="R1580" s="9">
        <f t="shared" si="195"/>
        <v>0.15406886829327804</v>
      </c>
      <c r="S1580" s="9">
        <f t="shared" si="196"/>
        <v>5.5098893460121576E-2</v>
      </c>
    </row>
    <row r="1581" spans="1:19" ht="17" hidden="1" x14ac:dyDescent="0.3">
      <c r="A1581">
        <v>1644</v>
      </c>
      <c r="B1581" t="s">
        <v>530</v>
      </c>
      <c r="C1581" t="s">
        <v>6</v>
      </c>
      <c r="D1581" s="1">
        <v>42004</v>
      </c>
      <c r="E1581" s="3">
        <f t="shared" si="197"/>
        <v>2014</v>
      </c>
      <c r="F1581" s="3">
        <f t="shared" si="198"/>
        <v>12</v>
      </c>
      <c r="G1581" s="3">
        <f t="shared" si="199"/>
        <v>31</v>
      </c>
      <c r="H1581" s="2">
        <v>2994169000</v>
      </c>
      <c r="I1581" s="2">
        <v>2406587000</v>
      </c>
      <c r="J1581" s="2">
        <v>292358000</v>
      </c>
      <c r="K1581">
        <v>0</v>
      </c>
      <c r="L1581">
        <v>0</v>
      </c>
      <c r="M1581" t="s">
        <v>49</v>
      </c>
      <c r="N1581" t="s">
        <v>377</v>
      </c>
      <c r="O1581" s="6">
        <f t="shared" si="192"/>
        <v>292358000</v>
      </c>
      <c r="P1581" s="6">
        <f t="shared" si="193"/>
        <v>587582000</v>
      </c>
      <c r="Q1581" s="6">
        <f t="shared" si="194"/>
        <v>295224000</v>
      </c>
      <c r="R1581" s="9">
        <f t="shared" si="195"/>
        <v>0.19624209588703911</v>
      </c>
      <c r="S1581" s="9">
        <f t="shared" si="196"/>
        <v>9.8599644843026565E-2</v>
      </c>
    </row>
    <row r="1582" spans="1:19" ht="17" hidden="1" x14ac:dyDescent="0.3">
      <c r="A1582">
        <v>1645</v>
      </c>
      <c r="B1582" t="s">
        <v>530</v>
      </c>
      <c r="C1582" t="s">
        <v>7</v>
      </c>
      <c r="D1582" s="1">
        <v>42369</v>
      </c>
      <c r="E1582" s="3">
        <f t="shared" si="197"/>
        <v>2015</v>
      </c>
      <c r="F1582" s="3">
        <f t="shared" si="198"/>
        <v>12</v>
      </c>
      <c r="G1582" s="3">
        <f t="shared" si="199"/>
        <v>31</v>
      </c>
      <c r="H1582" s="2">
        <v>3422181000</v>
      </c>
      <c r="I1582" s="2">
        <v>2564648000</v>
      </c>
      <c r="J1582" s="2">
        <v>312694000</v>
      </c>
      <c r="K1582">
        <v>0</v>
      </c>
      <c r="L1582">
        <v>0</v>
      </c>
      <c r="M1582" t="s">
        <v>49</v>
      </c>
      <c r="N1582" t="s">
        <v>377</v>
      </c>
      <c r="O1582" s="6">
        <f t="shared" si="192"/>
        <v>312694000</v>
      </c>
      <c r="P1582" s="6">
        <f t="shared" si="193"/>
        <v>857533000</v>
      </c>
      <c r="Q1582" s="6">
        <f t="shared" si="194"/>
        <v>544839000</v>
      </c>
      <c r="R1582" s="9">
        <f t="shared" si="195"/>
        <v>0.25058084303547945</v>
      </c>
      <c r="S1582" s="9">
        <f t="shared" si="196"/>
        <v>0.15920811903286239</v>
      </c>
    </row>
    <row r="1583" spans="1:19" ht="17" hidden="1" x14ac:dyDescent="0.3">
      <c r="A1583">
        <v>1646</v>
      </c>
      <c r="B1583" t="s">
        <v>531</v>
      </c>
      <c r="C1583" t="s">
        <v>2</v>
      </c>
      <c r="D1583" s="1">
        <v>41639</v>
      </c>
      <c r="E1583" s="3">
        <f t="shared" si="197"/>
        <v>2013</v>
      </c>
      <c r="F1583" s="3">
        <f t="shared" si="198"/>
        <v>12</v>
      </c>
      <c r="G1583" s="3">
        <f t="shared" si="199"/>
        <v>31</v>
      </c>
      <c r="H1583" s="2">
        <v>2299176000</v>
      </c>
      <c r="I1583" s="2">
        <v>928565000</v>
      </c>
      <c r="J1583" s="2">
        <v>177366000</v>
      </c>
      <c r="K1583" s="2">
        <v>32210000</v>
      </c>
      <c r="L1583" s="2">
        <v>461627000</v>
      </c>
      <c r="M1583" t="s">
        <v>42</v>
      </c>
      <c r="N1583" t="s">
        <v>43</v>
      </c>
      <c r="O1583" s="6">
        <f t="shared" si="192"/>
        <v>671203000</v>
      </c>
      <c r="P1583" s="6">
        <f t="shared" si="193"/>
        <v>1370611000</v>
      </c>
      <c r="Q1583" s="6">
        <f t="shared" si="194"/>
        <v>699408000</v>
      </c>
      <c r="R1583" s="9">
        <f t="shared" si="195"/>
        <v>0.59613139663949166</v>
      </c>
      <c r="S1583" s="9">
        <f t="shared" si="196"/>
        <v>0.30419941753045437</v>
      </c>
    </row>
    <row r="1584" spans="1:19" ht="17" hidden="1" x14ac:dyDescent="0.3">
      <c r="A1584">
        <v>1647</v>
      </c>
      <c r="B1584" t="s">
        <v>531</v>
      </c>
      <c r="C1584" t="s">
        <v>5</v>
      </c>
      <c r="D1584" s="1">
        <v>42004</v>
      </c>
      <c r="E1584" s="3">
        <f t="shared" si="197"/>
        <v>2014</v>
      </c>
      <c r="F1584" s="3">
        <f t="shared" si="198"/>
        <v>12</v>
      </c>
      <c r="G1584" s="3">
        <f t="shared" si="199"/>
        <v>31</v>
      </c>
      <c r="H1584" s="2">
        <v>2312512000</v>
      </c>
      <c r="I1584" s="2">
        <v>953611000</v>
      </c>
      <c r="J1584" s="2">
        <v>169270000</v>
      </c>
      <c r="K1584">
        <v>0</v>
      </c>
      <c r="L1584" s="2">
        <v>481303000</v>
      </c>
      <c r="M1584" t="s">
        <v>42</v>
      </c>
      <c r="N1584" t="s">
        <v>43</v>
      </c>
      <c r="O1584" s="6">
        <f t="shared" si="192"/>
        <v>650573000</v>
      </c>
      <c r="P1584" s="6">
        <f t="shared" si="193"/>
        <v>1358901000</v>
      </c>
      <c r="Q1584" s="6">
        <f t="shared" si="194"/>
        <v>708328000</v>
      </c>
      <c r="R1584" s="9">
        <f t="shared" si="195"/>
        <v>0.58762981554257876</v>
      </c>
      <c r="S1584" s="9">
        <f t="shared" si="196"/>
        <v>0.30630241053884261</v>
      </c>
    </row>
    <row r="1585" spans="1:19" ht="17" hidden="1" x14ac:dyDescent="0.3">
      <c r="A1585">
        <v>1648</v>
      </c>
      <c r="B1585" t="s">
        <v>531</v>
      </c>
      <c r="C1585" t="s">
        <v>6</v>
      </c>
      <c r="D1585" s="1">
        <v>42369</v>
      </c>
      <c r="E1585" s="3">
        <f t="shared" si="197"/>
        <v>2015</v>
      </c>
      <c r="F1585" s="3">
        <f t="shared" si="198"/>
        <v>12</v>
      </c>
      <c r="G1585" s="3">
        <f t="shared" si="199"/>
        <v>31</v>
      </c>
      <c r="H1585" s="2">
        <v>2502267000</v>
      </c>
      <c r="I1585" s="2">
        <v>1011249000</v>
      </c>
      <c r="J1585" s="2">
        <v>175307000</v>
      </c>
      <c r="K1585">
        <v>0</v>
      </c>
      <c r="L1585" s="2">
        <v>542952000</v>
      </c>
      <c r="M1585" t="s">
        <v>42</v>
      </c>
      <c r="N1585" t="s">
        <v>43</v>
      </c>
      <c r="O1585" s="6">
        <f t="shared" si="192"/>
        <v>718259000</v>
      </c>
      <c r="P1585" s="6">
        <f t="shared" si="193"/>
        <v>1491018000</v>
      </c>
      <c r="Q1585" s="6">
        <f t="shared" si="194"/>
        <v>772759000</v>
      </c>
      <c r="R1585" s="9">
        <f t="shared" si="195"/>
        <v>0.59586686792416632</v>
      </c>
      <c r="S1585" s="9">
        <f t="shared" si="196"/>
        <v>0.308823558796883</v>
      </c>
    </row>
    <row r="1586" spans="1:19" ht="17" hidden="1" x14ac:dyDescent="0.3">
      <c r="A1586">
        <v>1649</v>
      </c>
      <c r="B1586" t="s">
        <v>531</v>
      </c>
      <c r="C1586" t="s">
        <v>7</v>
      </c>
      <c r="D1586" s="1">
        <v>42735</v>
      </c>
      <c r="E1586" s="3">
        <f t="shared" si="197"/>
        <v>2016</v>
      </c>
      <c r="F1586" s="3">
        <f t="shared" si="198"/>
        <v>12</v>
      </c>
      <c r="G1586" s="3">
        <f t="shared" si="199"/>
        <v>31</v>
      </c>
      <c r="H1586" s="2">
        <v>2506202000</v>
      </c>
      <c r="I1586" s="2">
        <v>1024336000</v>
      </c>
      <c r="J1586" s="2">
        <v>179279000</v>
      </c>
      <c r="K1586">
        <v>0</v>
      </c>
      <c r="L1586" s="2">
        <v>565059000</v>
      </c>
      <c r="M1586" t="s">
        <v>42</v>
      </c>
      <c r="N1586" t="s">
        <v>43</v>
      </c>
      <c r="O1586" s="6">
        <f t="shared" si="192"/>
        <v>744338000</v>
      </c>
      <c r="P1586" s="6">
        <f t="shared" si="193"/>
        <v>1481866000</v>
      </c>
      <c r="Q1586" s="6">
        <f t="shared" si="194"/>
        <v>737528000</v>
      </c>
      <c r="R1586" s="9">
        <f t="shared" si="195"/>
        <v>0.59127955368322271</v>
      </c>
      <c r="S1586" s="9">
        <f t="shared" si="196"/>
        <v>0.29428114732970445</v>
      </c>
    </row>
    <row r="1587" spans="1:19" ht="17" hidden="1" x14ac:dyDescent="0.3">
      <c r="A1587">
        <v>1650</v>
      </c>
      <c r="B1587" t="s">
        <v>532</v>
      </c>
      <c r="C1587" t="s">
        <v>2</v>
      </c>
      <c r="D1587" s="1">
        <v>41274</v>
      </c>
      <c r="E1587" s="3">
        <f t="shared" si="197"/>
        <v>2012</v>
      </c>
      <c r="F1587" s="3">
        <f t="shared" si="198"/>
        <v>12</v>
      </c>
      <c r="G1587" s="3">
        <f t="shared" si="199"/>
        <v>31</v>
      </c>
      <c r="H1587" s="2">
        <v>1407848000</v>
      </c>
      <c r="I1587" s="2">
        <v>516708000</v>
      </c>
      <c r="J1587" s="2">
        <v>220068000</v>
      </c>
      <c r="K1587">
        <v>0</v>
      </c>
      <c r="L1587" s="2">
        <v>98844000</v>
      </c>
      <c r="M1587" t="s">
        <v>3</v>
      </c>
      <c r="N1587" t="s">
        <v>201</v>
      </c>
      <c r="O1587" s="6">
        <f t="shared" si="192"/>
        <v>318912000</v>
      </c>
      <c r="P1587" s="6">
        <f t="shared" si="193"/>
        <v>891140000</v>
      </c>
      <c r="Q1587" s="6">
        <f t="shared" si="194"/>
        <v>572228000</v>
      </c>
      <c r="R1587" s="9">
        <f t="shared" si="195"/>
        <v>0.6329802649149624</v>
      </c>
      <c r="S1587" s="9">
        <f t="shared" si="196"/>
        <v>0.40645581057045932</v>
      </c>
    </row>
    <row r="1588" spans="1:19" ht="17" hidden="1" x14ac:dyDescent="0.3">
      <c r="A1588">
        <v>1651</v>
      </c>
      <c r="B1588" t="s">
        <v>532</v>
      </c>
      <c r="C1588" t="s">
        <v>5</v>
      </c>
      <c r="D1588" s="1">
        <v>41639</v>
      </c>
      <c r="E1588" s="3">
        <f t="shared" si="197"/>
        <v>2013</v>
      </c>
      <c r="F1588" s="3">
        <f t="shared" si="198"/>
        <v>12</v>
      </c>
      <c r="G1588" s="3">
        <f t="shared" si="199"/>
        <v>31</v>
      </c>
      <c r="H1588" s="2">
        <v>1595703000</v>
      </c>
      <c r="I1588" s="2">
        <v>622523000</v>
      </c>
      <c r="J1588" s="2">
        <v>228982000</v>
      </c>
      <c r="K1588">
        <v>0</v>
      </c>
      <c r="L1588" s="2">
        <v>129931000</v>
      </c>
      <c r="M1588" t="s">
        <v>3</v>
      </c>
      <c r="N1588" t="s">
        <v>201</v>
      </c>
      <c r="O1588" s="6">
        <f t="shared" si="192"/>
        <v>358913000</v>
      </c>
      <c r="P1588" s="6">
        <f t="shared" si="193"/>
        <v>973180000</v>
      </c>
      <c r="Q1588" s="6">
        <f t="shared" si="194"/>
        <v>614267000</v>
      </c>
      <c r="R1588" s="9">
        <f t="shared" si="195"/>
        <v>0.60987539661202617</v>
      </c>
      <c r="S1588" s="9">
        <f t="shared" si="196"/>
        <v>0.38495070824583272</v>
      </c>
    </row>
    <row r="1589" spans="1:19" ht="17" hidden="1" x14ac:dyDescent="0.3">
      <c r="A1589">
        <v>1652</v>
      </c>
      <c r="B1589" t="s">
        <v>532</v>
      </c>
      <c r="C1589" t="s">
        <v>6</v>
      </c>
      <c r="D1589" s="1">
        <v>42004</v>
      </c>
      <c r="E1589" s="3">
        <f t="shared" si="197"/>
        <v>2014</v>
      </c>
      <c r="F1589" s="3">
        <f t="shared" si="198"/>
        <v>12</v>
      </c>
      <c r="G1589" s="3">
        <f t="shared" si="199"/>
        <v>31</v>
      </c>
      <c r="H1589" s="2">
        <v>1746726000</v>
      </c>
      <c r="I1589" s="2">
        <v>716598000</v>
      </c>
      <c r="J1589" s="2">
        <v>227306000</v>
      </c>
      <c r="K1589">
        <v>0</v>
      </c>
      <c r="L1589" s="2">
        <v>142376000</v>
      </c>
      <c r="M1589" t="s">
        <v>3</v>
      </c>
      <c r="N1589" t="s">
        <v>201</v>
      </c>
      <c r="O1589" s="6">
        <f t="shared" si="192"/>
        <v>369682000</v>
      </c>
      <c r="P1589" s="6">
        <f t="shared" si="193"/>
        <v>1030128000</v>
      </c>
      <c r="Q1589" s="6">
        <f t="shared" si="194"/>
        <v>660446000</v>
      </c>
      <c r="R1589" s="9">
        <f t="shared" si="195"/>
        <v>0.58974790551008005</v>
      </c>
      <c r="S1589" s="9">
        <f t="shared" si="196"/>
        <v>0.37810509490326472</v>
      </c>
    </row>
    <row r="1590" spans="1:19" ht="17" hidden="1" x14ac:dyDescent="0.3">
      <c r="A1590">
        <v>1653</v>
      </c>
      <c r="B1590" t="s">
        <v>532</v>
      </c>
      <c r="C1590" t="s">
        <v>7</v>
      </c>
      <c r="D1590" s="1">
        <v>42369</v>
      </c>
      <c r="E1590" s="3">
        <f t="shared" si="197"/>
        <v>2015</v>
      </c>
      <c r="F1590" s="3">
        <f t="shared" si="198"/>
        <v>12</v>
      </c>
      <c r="G1590" s="3">
        <f t="shared" si="199"/>
        <v>31</v>
      </c>
      <c r="H1590" s="2">
        <v>2068010000</v>
      </c>
      <c r="I1590" s="2">
        <v>803274000</v>
      </c>
      <c r="J1590" s="2">
        <v>312690000</v>
      </c>
      <c r="K1590">
        <v>0</v>
      </c>
      <c r="L1590" s="2">
        <v>215484000</v>
      </c>
      <c r="M1590" t="s">
        <v>3</v>
      </c>
      <c r="N1590" t="s">
        <v>201</v>
      </c>
      <c r="O1590" s="6">
        <f t="shared" si="192"/>
        <v>528174000</v>
      </c>
      <c r="P1590" s="6">
        <f t="shared" si="193"/>
        <v>1264736000</v>
      </c>
      <c r="Q1590" s="6">
        <f t="shared" si="194"/>
        <v>736562000</v>
      </c>
      <c r="R1590" s="9">
        <f t="shared" si="195"/>
        <v>0.61157151077606009</v>
      </c>
      <c r="S1590" s="9">
        <f t="shared" si="196"/>
        <v>0.35616945759449908</v>
      </c>
    </row>
    <row r="1591" spans="1:19" ht="17" hidden="1" x14ac:dyDescent="0.3">
      <c r="A1591">
        <v>1654</v>
      </c>
      <c r="B1591" t="s">
        <v>533</v>
      </c>
      <c r="C1591" t="s">
        <v>2</v>
      </c>
      <c r="D1591" s="1">
        <v>41274</v>
      </c>
      <c r="E1591" s="3">
        <f t="shared" si="197"/>
        <v>2012</v>
      </c>
      <c r="F1591" s="3">
        <f t="shared" si="198"/>
        <v>12</v>
      </c>
      <c r="G1591" s="3">
        <f t="shared" si="199"/>
        <v>31</v>
      </c>
      <c r="H1591" s="2">
        <v>873592000</v>
      </c>
      <c r="I1591" s="2">
        <v>167600000</v>
      </c>
      <c r="J1591" s="2">
        <v>186971000</v>
      </c>
      <c r="K1591" s="2">
        <v>61694000</v>
      </c>
      <c r="L1591">
        <v>0</v>
      </c>
      <c r="M1591" t="s">
        <v>12</v>
      </c>
      <c r="N1591" t="s">
        <v>47</v>
      </c>
      <c r="O1591" s="6">
        <f t="shared" si="192"/>
        <v>248665000</v>
      </c>
      <c r="P1591" s="6">
        <f t="shared" si="193"/>
        <v>705992000</v>
      </c>
      <c r="Q1591" s="6">
        <f t="shared" si="194"/>
        <v>457327000</v>
      </c>
      <c r="R1591" s="9">
        <f t="shared" si="195"/>
        <v>0.80814842626763983</v>
      </c>
      <c r="S1591" s="9">
        <f t="shared" si="196"/>
        <v>0.52350181778221416</v>
      </c>
    </row>
    <row r="1592" spans="1:19" ht="17" hidden="1" x14ac:dyDescent="0.3">
      <c r="A1592">
        <v>1655</v>
      </c>
      <c r="B1592" t="s">
        <v>533</v>
      </c>
      <c r="C1592" t="s">
        <v>5</v>
      </c>
      <c r="D1592" s="1">
        <v>41639</v>
      </c>
      <c r="E1592" s="3">
        <f t="shared" si="197"/>
        <v>2013</v>
      </c>
      <c r="F1592" s="3">
        <f t="shared" si="198"/>
        <v>12</v>
      </c>
      <c r="G1592" s="3">
        <f t="shared" si="199"/>
        <v>31</v>
      </c>
      <c r="H1592" s="2">
        <v>965087000</v>
      </c>
      <c r="I1592" s="2">
        <v>187013000</v>
      </c>
      <c r="J1592" s="2">
        <v>179545000</v>
      </c>
      <c r="K1592" s="2">
        <v>70297000</v>
      </c>
      <c r="L1592">
        <v>0</v>
      </c>
      <c r="M1592" t="s">
        <v>12</v>
      </c>
      <c r="N1592" t="s">
        <v>47</v>
      </c>
      <c r="O1592" s="6">
        <f t="shared" si="192"/>
        <v>249842000</v>
      </c>
      <c r="P1592" s="6">
        <f t="shared" si="193"/>
        <v>778074000</v>
      </c>
      <c r="Q1592" s="6">
        <f t="shared" si="194"/>
        <v>528232000</v>
      </c>
      <c r="R1592" s="9">
        <f t="shared" si="195"/>
        <v>0.80622161525333991</v>
      </c>
      <c r="S1592" s="9">
        <f t="shared" si="196"/>
        <v>0.54734132777666678</v>
      </c>
    </row>
    <row r="1593" spans="1:19" ht="17" hidden="1" x14ac:dyDescent="0.3">
      <c r="A1593">
        <v>1656</v>
      </c>
      <c r="B1593" t="s">
        <v>533</v>
      </c>
      <c r="C1593" t="s">
        <v>6</v>
      </c>
      <c r="D1593" s="1">
        <v>42004</v>
      </c>
      <c r="E1593" s="3">
        <f t="shared" si="197"/>
        <v>2014</v>
      </c>
      <c r="F1593" s="3">
        <f t="shared" si="198"/>
        <v>12</v>
      </c>
      <c r="G1593" s="3">
        <f t="shared" si="199"/>
        <v>31</v>
      </c>
      <c r="H1593" s="2">
        <v>1010117000</v>
      </c>
      <c r="I1593" s="2">
        <v>188425000</v>
      </c>
      <c r="J1593" s="2">
        <v>189488000</v>
      </c>
      <c r="K1593" s="2">
        <v>67777000</v>
      </c>
      <c r="L1593">
        <v>0</v>
      </c>
      <c r="M1593" t="s">
        <v>12</v>
      </c>
      <c r="N1593" t="s">
        <v>47</v>
      </c>
      <c r="O1593" s="6">
        <f t="shared" si="192"/>
        <v>257265000</v>
      </c>
      <c r="P1593" s="6">
        <f t="shared" si="193"/>
        <v>821692000</v>
      </c>
      <c r="Q1593" s="6">
        <f t="shared" si="194"/>
        <v>564427000</v>
      </c>
      <c r="R1593" s="9">
        <f t="shared" si="195"/>
        <v>0.81346220289332827</v>
      </c>
      <c r="S1593" s="9">
        <f t="shared" si="196"/>
        <v>0.55877388460940658</v>
      </c>
    </row>
    <row r="1594" spans="1:19" ht="17" hidden="1" x14ac:dyDescent="0.3">
      <c r="A1594">
        <v>1657</v>
      </c>
      <c r="B1594" t="s">
        <v>533</v>
      </c>
      <c r="C1594" t="s">
        <v>7</v>
      </c>
      <c r="D1594" s="1">
        <v>42369</v>
      </c>
      <c r="E1594" s="3">
        <f t="shared" si="197"/>
        <v>2015</v>
      </c>
      <c r="F1594" s="3">
        <f t="shared" si="198"/>
        <v>12</v>
      </c>
      <c r="G1594" s="3">
        <f t="shared" si="199"/>
        <v>31</v>
      </c>
      <c r="H1594" s="2">
        <v>1059366000</v>
      </c>
      <c r="I1594" s="2">
        <v>192788000</v>
      </c>
      <c r="J1594" s="2">
        <v>196914000</v>
      </c>
      <c r="K1594" s="2">
        <v>63718000</v>
      </c>
      <c r="L1594">
        <v>0</v>
      </c>
      <c r="M1594" t="s">
        <v>12</v>
      </c>
      <c r="N1594" t="s">
        <v>47</v>
      </c>
      <c r="O1594" s="6">
        <f t="shared" si="192"/>
        <v>260632000</v>
      </c>
      <c r="P1594" s="6">
        <f t="shared" si="193"/>
        <v>866578000</v>
      </c>
      <c r="Q1594" s="6">
        <f t="shared" si="194"/>
        <v>605946000</v>
      </c>
      <c r="R1594" s="9">
        <f t="shared" si="195"/>
        <v>0.8180156810771726</v>
      </c>
      <c r="S1594" s="9">
        <f t="shared" si="196"/>
        <v>0.57198928415675032</v>
      </c>
    </row>
    <row r="1595" spans="1:19" ht="17" hidden="1" x14ac:dyDescent="0.3">
      <c r="A1595">
        <v>1658</v>
      </c>
      <c r="B1595" t="s">
        <v>534</v>
      </c>
      <c r="C1595" t="s">
        <v>2</v>
      </c>
      <c r="D1595" s="1">
        <v>41274</v>
      </c>
      <c r="E1595" s="3">
        <f t="shared" si="197"/>
        <v>2012</v>
      </c>
      <c r="F1595" s="3">
        <f t="shared" si="198"/>
        <v>12</v>
      </c>
      <c r="G1595" s="3">
        <f t="shared" si="199"/>
        <v>31</v>
      </c>
      <c r="H1595" s="2">
        <v>1527042000</v>
      </c>
      <c r="I1595" s="2">
        <v>279885000</v>
      </c>
      <c r="J1595" s="2">
        <v>432681000</v>
      </c>
      <c r="K1595" s="2">
        <v>765905000</v>
      </c>
      <c r="L1595">
        <v>0</v>
      </c>
      <c r="M1595" t="s">
        <v>15</v>
      </c>
      <c r="N1595" t="s">
        <v>56</v>
      </c>
      <c r="O1595" s="6">
        <f t="shared" si="192"/>
        <v>1198586000</v>
      </c>
      <c r="P1595" s="6">
        <f t="shared" si="193"/>
        <v>1247157000</v>
      </c>
      <c r="Q1595" s="6">
        <f t="shared" si="194"/>
        <v>48571000</v>
      </c>
      <c r="R1595" s="9">
        <f t="shared" si="195"/>
        <v>0.81671427504940919</v>
      </c>
      <c r="S1595" s="9">
        <f t="shared" si="196"/>
        <v>3.1807245642228567E-2</v>
      </c>
    </row>
    <row r="1596" spans="1:19" ht="17" hidden="1" x14ac:dyDescent="0.3">
      <c r="A1596">
        <v>1659</v>
      </c>
      <c r="B1596" t="s">
        <v>534</v>
      </c>
      <c r="C1596" t="s">
        <v>5</v>
      </c>
      <c r="D1596" s="1">
        <v>41639</v>
      </c>
      <c r="E1596" s="3">
        <f t="shared" si="197"/>
        <v>2013</v>
      </c>
      <c r="F1596" s="3">
        <f t="shared" si="198"/>
        <v>12</v>
      </c>
      <c r="G1596" s="3">
        <f t="shared" si="199"/>
        <v>31</v>
      </c>
      <c r="H1596" s="2">
        <v>1211975000</v>
      </c>
      <c r="I1596" s="2">
        <v>130277000</v>
      </c>
      <c r="J1596" s="2">
        <v>356188000</v>
      </c>
      <c r="K1596" s="2">
        <v>882097000</v>
      </c>
      <c r="L1596">
        <v>0</v>
      </c>
      <c r="M1596" t="s">
        <v>15</v>
      </c>
      <c r="N1596" t="s">
        <v>56</v>
      </c>
      <c r="O1596" s="6">
        <f t="shared" si="192"/>
        <v>1238285000</v>
      </c>
      <c r="P1596" s="6">
        <f t="shared" si="193"/>
        <v>1081698000</v>
      </c>
      <c r="Q1596" s="6">
        <f t="shared" si="194"/>
        <v>-156587000</v>
      </c>
      <c r="R1596" s="9">
        <f t="shared" si="195"/>
        <v>0.89250850883887867</v>
      </c>
      <c r="S1596" s="9">
        <f t="shared" si="196"/>
        <v>-0.12919985973308029</v>
      </c>
    </row>
    <row r="1597" spans="1:19" ht="17" hidden="1" x14ac:dyDescent="0.3">
      <c r="A1597">
        <v>1660</v>
      </c>
      <c r="B1597" t="s">
        <v>534</v>
      </c>
      <c r="C1597" t="s">
        <v>6</v>
      </c>
      <c r="D1597" s="1">
        <v>42004</v>
      </c>
      <c r="E1597" s="3">
        <f t="shared" si="197"/>
        <v>2014</v>
      </c>
      <c r="F1597" s="3">
        <f t="shared" si="198"/>
        <v>12</v>
      </c>
      <c r="G1597" s="3">
        <f t="shared" si="199"/>
        <v>31</v>
      </c>
      <c r="H1597" s="2">
        <v>580415000</v>
      </c>
      <c r="I1597" s="2">
        <v>60987000</v>
      </c>
      <c r="J1597" s="2">
        <v>305409000</v>
      </c>
      <c r="K1597" s="2">
        <v>855506000</v>
      </c>
      <c r="L1597">
        <v>0</v>
      </c>
      <c r="M1597" t="s">
        <v>15</v>
      </c>
      <c r="N1597" t="s">
        <v>56</v>
      </c>
      <c r="O1597" s="6">
        <f t="shared" si="192"/>
        <v>1160915000</v>
      </c>
      <c r="P1597" s="6">
        <f t="shared" si="193"/>
        <v>519428000</v>
      </c>
      <c r="Q1597" s="6">
        <f t="shared" si="194"/>
        <v>-641487000</v>
      </c>
      <c r="R1597" s="9">
        <f t="shared" si="195"/>
        <v>0.89492518284331035</v>
      </c>
      <c r="S1597" s="9">
        <f t="shared" si="196"/>
        <v>-1.1052212640955179</v>
      </c>
    </row>
    <row r="1598" spans="1:19" ht="17" hidden="1" x14ac:dyDescent="0.3">
      <c r="A1598">
        <v>1661</v>
      </c>
      <c r="B1598" t="s">
        <v>534</v>
      </c>
      <c r="C1598" t="s">
        <v>7</v>
      </c>
      <c r="D1598" s="1">
        <v>42369</v>
      </c>
      <c r="E1598" s="3">
        <f t="shared" si="197"/>
        <v>2015</v>
      </c>
      <c r="F1598" s="3">
        <f t="shared" si="198"/>
        <v>12</v>
      </c>
      <c r="G1598" s="3">
        <f t="shared" si="199"/>
        <v>31</v>
      </c>
      <c r="H1598" s="2">
        <v>1032336000</v>
      </c>
      <c r="I1598" s="2">
        <v>124512000</v>
      </c>
      <c r="J1598" s="2">
        <v>376575000</v>
      </c>
      <c r="K1598" s="2">
        <v>995922000</v>
      </c>
      <c r="L1598">
        <v>0</v>
      </c>
      <c r="M1598" t="s">
        <v>15</v>
      </c>
      <c r="N1598" t="s">
        <v>56</v>
      </c>
      <c r="O1598" s="6">
        <f t="shared" si="192"/>
        <v>1372497000</v>
      </c>
      <c r="P1598" s="6">
        <f t="shared" si="193"/>
        <v>907824000</v>
      </c>
      <c r="Q1598" s="6">
        <f t="shared" si="194"/>
        <v>-464673000</v>
      </c>
      <c r="R1598" s="9">
        <f t="shared" si="195"/>
        <v>0.87938810619798202</v>
      </c>
      <c r="S1598" s="9">
        <f t="shared" si="196"/>
        <v>-0.45011798484214444</v>
      </c>
    </row>
    <row r="1599" spans="1:19" ht="17" hidden="1" x14ac:dyDescent="0.3">
      <c r="A1599">
        <v>1662</v>
      </c>
      <c r="B1599" t="s">
        <v>535</v>
      </c>
      <c r="C1599" t="s">
        <v>2</v>
      </c>
      <c r="D1599" s="1">
        <v>41639</v>
      </c>
      <c r="E1599" s="3">
        <f t="shared" si="197"/>
        <v>2013</v>
      </c>
      <c r="F1599" s="3">
        <f t="shared" si="198"/>
        <v>12</v>
      </c>
      <c r="G1599" s="3">
        <f t="shared" si="199"/>
        <v>31</v>
      </c>
      <c r="H1599" s="2">
        <v>2514595000</v>
      </c>
      <c r="I1599" s="2">
        <v>1118240000</v>
      </c>
      <c r="J1599" s="2">
        <v>132447000</v>
      </c>
      <c r="K1599">
        <v>0</v>
      </c>
      <c r="L1599" s="2">
        <v>629908000</v>
      </c>
      <c r="M1599" t="s">
        <v>42</v>
      </c>
      <c r="N1599" t="s">
        <v>43</v>
      </c>
      <c r="O1599" s="6">
        <f t="shared" si="192"/>
        <v>762355000</v>
      </c>
      <c r="P1599" s="6">
        <f t="shared" si="193"/>
        <v>1396355000</v>
      </c>
      <c r="Q1599" s="6">
        <f t="shared" si="194"/>
        <v>634000000</v>
      </c>
      <c r="R1599" s="9">
        <f t="shared" si="195"/>
        <v>0.55530015767946728</v>
      </c>
      <c r="S1599" s="9">
        <f t="shared" si="196"/>
        <v>0.2521280762906154</v>
      </c>
    </row>
    <row r="1600" spans="1:19" ht="17" hidden="1" x14ac:dyDescent="0.3">
      <c r="A1600">
        <v>1663</v>
      </c>
      <c r="B1600" t="s">
        <v>535</v>
      </c>
      <c r="C1600" t="s">
        <v>5</v>
      </c>
      <c r="D1600" s="1">
        <v>42004</v>
      </c>
      <c r="E1600" s="3">
        <f t="shared" si="197"/>
        <v>2014</v>
      </c>
      <c r="F1600" s="3">
        <f t="shared" si="198"/>
        <v>12</v>
      </c>
      <c r="G1600" s="3">
        <f t="shared" si="199"/>
        <v>31</v>
      </c>
      <c r="H1600" s="2">
        <v>2772550000</v>
      </c>
      <c r="I1600" s="2">
        <v>1212480000</v>
      </c>
      <c r="J1600" s="2">
        <v>147481000</v>
      </c>
      <c r="K1600">
        <v>0</v>
      </c>
      <c r="L1600" s="2">
        <v>725216000</v>
      </c>
      <c r="M1600" t="s">
        <v>42</v>
      </c>
      <c r="N1600" t="s">
        <v>43</v>
      </c>
      <c r="O1600" s="6">
        <f t="shared" si="192"/>
        <v>872697000</v>
      </c>
      <c r="P1600" s="6">
        <f t="shared" si="193"/>
        <v>1560070000</v>
      </c>
      <c r="Q1600" s="6">
        <f t="shared" si="194"/>
        <v>687373000</v>
      </c>
      <c r="R1600" s="9">
        <f t="shared" si="195"/>
        <v>0.56268417161097184</v>
      </c>
      <c r="S1600" s="9">
        <f t="shared" si="196"/>
        <v>0.24792086707182917</v>
      </c>
    </row>
    <row r="1601" spans="1:19" ht="17" hidden="1" x14ac:dyDescent="0.3">
      <c r="A1601">
        <v>1664</v>
      </c>
      <c r="B1601" t="s">
        <v>535</v>
      </c>
      <c r="C1601" t="s">
        <v>6</v>
      </c>
      <c r="D1601" s="1">
        <v>42369</v>
      </c>
      <c r="E1601" s="3">
        <f t="shared" si="197"/>
        <v>2015</v>
      </c>
      <c r="F1601" s="3">
        <f t="shared" si="198"/>
        <v>12</v>
      </c>
      <c r="G1601" s="3">
        <f t="shared" si="199"/>
        <v>31</v>
      </c>
      <c r="H1601" s="2">
        <v>3285346000</v>
      </c>
      <c r="I1601" s="2">
        <v>1410205000</v>
      </c>
      <c r="J1601" s="2">
        <v>145992000</v>
      </c>
      <c r="K1601">
        <v>0</v>
      </c>
      <c r="L1601" s="2">
        <v>894057000</v>
      </c>
      <c r="M1601" t="s">
        <v>42</v>
      </c>
      <c r="N1601" t="s">
        <v>43</v>
      </c>
      <c r="O1601" s="6">
        <f t="shared" si="192"/>
        <v>1040049000</v>
      </c>
      <c r="P1601" s="6">
        <f t="shared" si="193"/>
        <v>1875141000</v>
      </c>
      <c r="Q1601" s="6">
        <f t="shared" si="194"/>
        <v>835092000</v>
      </c>
      <c r="R1601" s="9">
        <f t="shared" si="195"/>
        <v>0.570759061602644</v>
      </c>
      <c r="S1601" s="9">
        <f t="shared" si="196"/>
        <v>0.25418692582151164</v>
      </c>
    </row>
    <row r="1602" spans="1:19" ht="17" hidden="1" x14ac:dyDescent="0.3">
      <c r="A1602">
        <v>1665</v>
      </c>
      <c r="B1602" t="s">
        <v>535</v>
      </c>
      <c r="C1602" t="s">
        <v>7</v>
      </c>
      <c r="D1602" s="1">
        <v>42735</v>
      </c>
      <c r="E1602" s="3">
        <f t="shared" si="197"/>
        <v>2016</v>
      </c>
      <c r="F1602" s="3">
        <f t="shared" si="198"/>
        <v>12</v>
      </c>
      <c r="G1602" s="3">
        <f t="shared" si="199"/>
        <v>31</v>
      </c>
      <c r="H1602" s="2">
        <v>3442646000</v>
      </c>
      <c r="I1602" s="2">
        <v>1442073000</v>
      </c>
      <c r="J1602" s="2">
        <v>136863000</v>
      </c>
      <c r="K1602">
        <v>0</v>
      </c>
      <c r="L1602" s="2">
        <v>898924000</v>
      </c>
      <c r="M1602" t="s">
        <v>42</v>
      </c>
      <c r="N1602" t="s">
        <v>43</v>
      </c>
      <c r="O1602" s="6">
        <f t="shared" si="192"/>
        <v>1035787000</v>
      </c>
      <c r="P1602" s="6">
        <f t="shared" si="193"/>
        <v>2000573000</v>
      </c>
      <c r="Q1602" s="6">
        <f t="shared" si="194"/>
        <v>964786000</v>
      </c>
      <c r="R1602" s="9">
        <f t="shared" si="195"/>
        <v>0.58111493310668594</v>
      </c>
      <c r="S1602" s="9">
        <f t="shared" si="196"/>
        <v>0.28024548559451073</v>
      </c>
    </row>
    <row r="1603" spans="1:19" ht="17" hidden="1" x14ac:dyDescent="0.3">
      <c r="A1603">
        <v>1666</v>
      </c>
      <c r="B1603" t="s">
        <v>536</v>
      </c>
      <c r="C1603" t="s">
        <v>2</v>
      </c>
      <c r="D1603" s="1">
        <v>41274</v>
      </c>
      <c r="E1603" s="3">
        <f t="shared" si="197"/>
        <v>2012</v>
      </c>
      <c r="F1603" s="3">
        <f t="shared" si="198"/>
        <v>12</v>
      </c>
      <c r="G1603" s="3">
        <f t="shared" si="199"/>
        <v>31</v>
      </c>
      <c r="H1603" s="2">
        <v>115846000000</v>
      </c>
      <c r="I1603" s="2">
        <v>46275000000</v>
      </c>
      <c r="J1603" s="2">
        <v>39951000000</v>
      </c>
      <c r="K1603">
        <v>0</v>
      </c>
      <c r="L1603" s="2">
        <v>16460000000</v>
      </c>
      <c r="M1603" t="s">
        <v>172</v>
      </c>
      <c r="N1603" t="s">
        <v>173</v>
      </c>
      <c r="O1603" s="6">
        <f t="shared" si="192"/>
        <v>56411000000</v>
      </c>
      <c r="P1603" s="6">
        <f t="shared" si="193"/>
        <v>69571000000</v>
      </c>
      <c r="Q1603" s="6">
        <f t="shared" si="194"/>
        <v>13160000000</v>
      </c>
      <c r="R1603" s="9">
        <f t="shared" si="195"/>
        <v>0.60054727828323817</v>
      </c>
      <c r="S1603" s="9">
        <f t="shared" si="196"/>
        <v>0.11359908844500458</v>
      </c>
    </row>
    <row r="1604" spans="1:19" ht="17" hidden="1" x14ac:dyDescent="0.3">
      <c r="A1604">
        <v>1667</v>
      </c>
      <c r="B1604" t="s">
        <v>536</v>
      </c>
      <c r="C1604" t="s">
        <v>5</v>
      </c>
      <c r="D1604" s="1">
        <v>41639</v>
      </c>
      <c r="E1604" s="3">
        <f t="shared" si="197"/>
        <v>2013</v>
      </c>
      <c r="F1604" s="3">
        <f t="shared" si="198"/>
        <v>12</v>
      </c>
      <c r="G1604" s="3">
        <f t="shared" si="199"/>
        <v>31</v>
      </c>
      <c r="H1604" s="2">
        <v>120550000000</v>
      </c>
      <c r="I1604" s="2">
        <v>44887000000</v>
      </c>
      <c r="J1604" s="2">
        <v>27089000000</v>
      </c>
      <c r="K1604">
        <v>0</v>
      </c>
      <c r="L1604" s="2">
        <v>16606000000</v>
      </c>
      <c r="M1604" t="s">
        <v>172</v>
      </c>
      <c r="N1604" t="s">
        <v>173</v>
      </c>
      <c r="O1604" s="6">
        <f t="shared" ref="O1604:O1667" si="200">SUM(J1604:L1604)</f>
        <v>43695000000</v>
      </c>
      <c r="P1604" s="6">
        <f t="shared" ref="P1604:P1667" si="201">H1604-I1604</f>
        <v>75663000000</v>
      </c>
      <c r="Q1604" s="6">
        <f t="shared" ref="Q1604:Q1667" si="202">P1604-SUM(J1604:L1604)</f>
        <v>31968000000</v>
      </c>
      <c r="R1604" s="9">
        <f t="shared" ref="R1604:R1667" si="203">1-(I1604/H1604)</f>
        <v>0.62764827872252171</v>
      </c>
      <c r="S1604" s="9">
        <f t="shared" ref="S1604:S1667" si="204">Q1604/H1604</f>
        <v>0.26518457071754459</v>
      </c>
    </row>
    <row r="1605" spans="1:19" ht="17" hidden="1" x14ac:dyDescent="0.3">
      <c r="A1605">
        <v>1668</v>
      </c>
      <c r="B1605" t="s">
        <v>536</v>
      </c>
      <c r="C1605" t="s">
        <v>6</v>
      </c>
      <c r="D1605" s="1">
        <v>42004</v>
      </c>
      <c r="E1605" s="3">
        <f t="shared" ref="E1605:E1668" si="205">YEAR(D1605)</f>
        <v>2014</v>
      </c>
      <c r="F1605" s="3">
        <f t="shared" ref="F1605:F1668" si="206">MONTH(D1605)</f>
        <v>12</v>
      </c>
      <c r="G1605" s="3">
        <f t="shared" ref="G1605:G1668" si="207">DAY(D1605)</f>
        <v>31</v>
      </c>
      <c r="H1605" s="2">
        <v>127079000000</v>
      </c>
      <c r="I1605" s="2">
        <v>49931000000</v>
      </c>
      <c r="J1605" s="2">
        <v>41016000000</v>
      </c>
      <c r="K1605">
        <v>0</v>
      </c>
      <c r="L1605" s="2">
        <v>16533000000</v>
      </c>
      <c r="M1605" t="s">
        <v>172</v>
      </c>
      <c r="N1605" t="s">
        <v>173</v>
      </c>
      <c r="O1605" s="6">
        <f t="shared" si="200"/>
        <v>57549000000</v>
      </c>
      <c r="P1605" s="6">
        <f t="shared" si="201"/>
        <v>77148000000</v>
      </c>
      <c r="Q1605" s="6">
        <f t="shared" si="202"/>
        <v>19599000000</v>
      </c>
      <c r="R1605" s="9">
        <f t="shared" si="203"/>
        <v>0.60708693017729132</v>
      </c>
      <c r="S1605" s="9">
        <f t="shared" si="204"/>
        <v>0.15422689822866092</v>
      </c>
    </row>
    <row r="1606" spans="1:19" ht="17" hidden="1" x14ac:dyDescent="0.3">
      <c r="A1606">
        <v>1669</v>
      </c>
      <c r="B1606" t="s">
        <v>536</v>
      </c>
      <c r="C1606" t="s">
        <v>7</v>
      </c>
      <c r="D1606" s="1">
        <v>42369</v>
      </c>
      <c r="E1606" s="3">
        <f t="shared" si="205"/>
        <v>2015</v>
      </c>
      <c r="F1606" s="3">
        <f t="shared" si="206"/>
        <v>12</v>
      </c>
      <c r="G1606" s="3">
        <f t="shared" si="207"/>
        <v>31</v>
      </c>
      <c r="H1606" s="2">
        <v>131620000000</v>
      </c>
      <c r="I1606" s="2">
        <v>52557000000</v>
      </c>
      <c r="J1606" s="2">
        <v>29986000000</v>
      </c>
      <c r="K1606">
        <v>0</v>
      </c>
      <c r="L1606" s="2">
        <v>16017000000</v>
      </c>
      <c r="M1606" t="s">
        <v>172</v>
      </c>
      <c r="N1606" t="s">
        <v>173</v>
      </c>
      <c r="O1606" s="6">
        <f t="shared" si="200"/>
        <v>46003000000</v>
      </c>
      <c r="P1606" s="6">
        <f t="shared" si="201"/>
        <v>79063000000</v>
      </c>
      <c r="Q1606" s="6">
        <f t="shared" si="202"/>
        <v>33060000000</v>
      </c>
      <c r="R1606" s="9">
        <f t="shared" si="203"/>
        <v>0.60069138428810209</v>
      </c>
      <c r="S1606" s="9">
        <f t="shared" si="204"/>
        <v>0.25117763257863546</v>
      </c>
    </row>
    <row r="1607" spans="1:19" ht="17" hidden="1" x14ac:dyDescent="0.3">
      <c r="A1607">
        <v>1670</v>
      </c>
      <c r="B1607" t="s">
        <v>537</v>
      </c>
      <c r="C1607" t="s">
        <v>2</v>
      </c>
      <c r="D1607" s="1">
        <v>41274</v>
      </c>
      <c r="E1607" s="3">
        <f t="shared" si="205"/>
        <v>2012</v>
      </c>
      <c r="F1607" s="3">
        <f t="shared" si="206"/>
        <v>12</v>
      </c>
      <c r="G1607" s="3">
        <f t="shared" si="207"/>
        <v>31</v>
      </c>
      <c r="H1607" s="2">
        <v>1843641000</v>
      </c>
      <c r="I1607" s="2">
        <v>737614000</v>
      </c>
      <c r="J1607" s="2">
        <v>477270000</v>
      </c>
      <c r="K1607" s="2">
        <v>96004000</v>
      </c>
      <c r="L1607" s="2">
        <v>13829000</v>
      </c>
      <c r="M1607" t="s">
        <v>15</v>
      </c>
      <c r="N1607" t="s">
        <v>18</v>
      </c>
      <c r="O1607" s="6">
        <f t="shared" si="200"/>
        <v>587103000</v>
      </c>
      <c r="P1607" s="6">
        <f t="shared" si="201"/>
        <v>1106027000</v>
      </c>
      <c r="Q1607" s="6">
        <f t="shared" si="202"/>
        <v>518924000</v>
      </c>
      <c r="R1607" s="9">
        <f t="shared" si="203"/>
        <v>0.59991451698025811</v>
      </c>
      <c r="S1607" s="9">
        <f t="shared" si="204"/>
        <v>0.28146694502888575</v>
      </c>
    </row>
    <row r="1608" spans="1:19" ht="17" hidden="1" x14ac:dyDescent="0.3">
      <c r="A1608">
        <v>1671</v>
      </c>
      <c r="B1608" t="s">
        <v>537</v>
      </c>
      <c r="C1608" t="s">
        <v>5</v>
      </c>
      <c r="D1608" s="1">
        <v>41639</v>
      </c>
      <c r="E1608" s="3">
        <f t="shared" si="205"/>
        <v>2013</v>
      </c>
      <c r="F1608" s="3">
        <f t="shared" si="206"/>
        <v>12</v>
      </c>
      <c r="G1608" s="3">
        <f t="shared" si="207"/>
        <v>31</v>
      </c>
      <c r="H1608" s="2">
        <v>1904218000</v>
      </c>
      <c r="I1608" s="2">
        <v>783456000</v>
      </c>
      <c r="J1608" s="2">
        <v>492965000</v>
      </c>
      <c r="K1608" s="2">
        <v>100536000</v>
      </c>
      <c r="L1608" s="2">
        <v>9918000</v>
      </c>
      <c r="M1608" t="s">
        <v>15</v>
      </c>
      <c r="N1608" t="s">
        <v>18</v>
      </c>
      <c r="O1608" s="6">
        <f t="shared" si="200"/>
        <v>603419000</v>
      </c>
      <c r="P1608" s="6">
        <f t="shared" si="201"/>
        <v>1120762000</v>
      </c>
      <c r="Q1608" s="6">
        <f t="shared" si="202"/>
        <v>517343000</v>
      </c>
      <c r="R1608" s="9">
        <f t="shared" si="203"/>
        <v>0.58856811562541678</v>
      </c>
      <c r="S1608" s="9">
        <f t="shared" si="204"/>
        <v>0.27168265398184449</v>
      </c>
    </row>
    <row r="1609" spans="1:19" ht="17" hidden="1" x14ac:dyDescent="0.3">
      <c r="A1609">
        <v>1672</v>
      </c>
      <c r="B1609" t="s">
        <v>537</v>
      </c>
      <c r="C1609" t="s">
        <v>6</v>
      </c>
      <c r="D1609" s="1">
        <v>42004</v>
      </c>
      <c r="E1609" s="3">
        <f t="shared" si="205"/>
        <v>2014</v>
      </c>
      <c r="F1609" s="3">
        <f t="shared" si="206"/>
        <v>12</v>
      </c>
      <c r="G1609" s="3">
        <f t="shared" si="207"/>
        <v>31</v>
      </c>
      <c r="H1609" s="2">
        <v>1989344000</v>
      </c>
      <c r="I1609" s="2">
        <v>824913000</v>
      </c>
      <c r="J1609" s="2">
        <v>512707000</v>
      </c>
      <c r="K1609" s="2">
        <v>107726000</v>
      </c>
      <c r="L1609" s="2">
        <v>10634000</v>
      </c>
      <c r="M1609" t="s">
        <v>15</v>
      </c>
      <c r="N1609" t="s">
        <v>18</v>
      </c>
      <c r="O1609" s="6">
        <f t="shared" si="200"/>
        <v>631067000</v>
      </c>
      <c r="P1609" s="6">
        <f t="shared" si="201"/>
        <v>1164431000</v>
      </c>
      <c r="Q1609" s="6">
        <f t="shared" si="202"/>
        <v>533364000</v>
      </c>
      <c r="R1609" s="9">
        <f t="shared" si="203"/>
        <v>0.58533416040664665</v>
      </c>
      <c r="S1609" s="9">
        <f t="shared" si="204"/>
        <v>0.26811049270513293</v>
      </c>
    </row>
    <row r="1610" spans="1:19" ht="17" hidden="1" x14ac:dyDescent="0.3">
      <c r="A1610">
        <v>1673</v>
      </c>
      <c r="B1610" t="s">
        <v>537</v>
      </c>
      <c r="C1610" t="s">
        <v>7</v>
      </c>
      <c r="D1610" s="1">
        <v>42369</v>
      </c>
      <c r="E1610" s="3">
        <f t="shared" si="205"/>
        <v>2015</v>
      </c>
      <c r="F1610" s="3">
        <f t="shared" si="206"/>
        <v>12</v>
      </c>
      <c r="G1610" s="3">
        <f t="shared" si="207"/>
        <v>31</v>
      </c>
      <c r="H1610" s="2">
        <v>2042332000</v>
      </c>
      <c r="I1610" s="2">
        <v>842672000</v>
      </c>
      <c r="J1610" s="2">
        <v>495747000</v>
      </c>
      <c r="K1610" s="2">
        <v>118545000</v>
      </c>
      <c r="L1610" s="2">
        <v>10123000</v>
      </c>
      <c r="M1610" t="s">
        <v>15</v>
      </c>
      <c r="N1610" t="s">
        <v>18</v>
      </c>
      <c r="O1610" s="6">
        <f t="shared" si="200"/>
        <v>624415000</v>
      </c>
      <c r="P1610" s="6">
        <f t="shared" si="201"/>
        <v>1199660000</v>
      </c>
      <c r="Q1610" s="6">
        <f t="shared" si="202"/>
        <v>575245000</v>
      </c>
      <c r="R1610" s="9">
        <f t="shared" si="203"/>
        <v>0.58739715188323938</v>
      </c>
      <c r="S1610" s="9">
        <f t="shared" si="204"/>
        <v>0.28166086610795893</v>
      </c>
    </row>
    <row r="1611" spans="1:19" ht="17" hidden="1" x14ac:dyDescent="0.3">
      <c r="A1611">
        <v>1674</v>
      </c>
      <c r="B1611" t="s">
        <v>538</v>
      </c>
      <c r="C1611" t="s">
        <v>2</v>
      </c>
      <c r="D1611" s="1">
        <v>41453</v>
      </c>
      <c r="E1611" s="3">
        <f t="shared" si="205"/>
        <v>2013</v>
      </c>
      <c r="F1611" s="3">
        <f t="shared" si="206"/>
        <v>6</v>
      </c>
      <c r="G1611" s="3">
        <f t="shared" si="207"/>
        <v>28</v>
      </c>
      <c r="H1611" s="2">
        <v>15351000000</v>
      </c>
      <c r="I1611" s="2">
        <v>10988000000</v>
      </c>
      <c r="J1611" s="2">
        <v>1525000000</v>
      </c>
      <c r="K1611" s="2">
        <v>1572000000</v>
      </c>
      <c r="L1611">
        <v>0</v>
      </c>
      <c r="M1611" t="s">
        <v>12</v>
      </c>
      <c r="N1611" t="s">
        <v>479</v>
      </c>
      <c r="O1611" s="6">
        <f t="shared" si="200"/>
        <v>3097000000</v>
      </c>
      <c r="P1611" s="6">
        <f t="shared" si="201"/>
        <v>4363000000</v>
      </c>
      <c r="Q1611" s="6">
        <f t="shared" si="202"/>
        <v>1266000000</v>
      </c>
      <c r="R1611" s="9">
        <f t="shared" si="203"/>
        <v>0.28421601198618984</v>
      </c>
      <c r="S1611" s="9">
        <f t="shared" si="204"/>
        <v>8.2470197381278088E-2</v>
      </c>
    </row>
    <row r="1612" spans="1:19" ht="17" hidden="1" x14ac:dyDescent="0.3">
      <c r="A1612">
        <v>1675</v>
      </c>
      <c r="B1612" t="s">
        <v>538</v>
      </c>
      <c r="C1612" t="s">
        <v>5</v>
      </c>
      <c r="D1612" s="1">
        <v>41817</v>
      </c>
      <c r="E1612" s="3">
        <f t="shared" si="205"/>
        <v>2014</v>
      </c>
      <c r="F1612" s="3">
        <f t="shared" si="206"/>
        <v>6</v>
      </c>
      <c r="G1612" s="3">
        <f t="shared" si="207"/>
        <v>27</v>
      </c>
      <c r="H1612" s="2">
        <v>15130000000</v>
      </c>
      <c r="I1612" s="2">
        <v>10770000000</v>
      </c>
      <c r="J1612" s="2">
        <v>908000000</v>
      </c>
      <c r="K1612" s="2">
        <v>1661000000</v>
      </c>
      <c r="L1612">
        <v>0</v>
      </c>
      <c r="M1612" t="s">
        <v>12</v>
      </c>
      <c r="N1612" t="s">
        <v>479</v>
      </c>
      <c r="O1612" s="6">
        <f t="shared" si="200"/>
        <v>2569000000</v>
      </c>
      <c r="P1612" s="6">
        <f t="shared" si="201"/>
        <v>4360000000</v>
      </c>
      <c r="Q1612" s="6">
        <f t="shared" si="202"/>
        <v>1791000000</v>
      </c>
      <c r="R1612" s="9">
        <f t="shared" si="203"/>
        <v>0.28816920026437542</v>
      </c>
      <c r="S1612" s="9">
        <f t="shared" si="204"/>
        <v>0.11837409120951752</v>
      </c>
    </row>
    <row r="1613" spans="1:19" ht="17" hidden="1" x14ac:dyDescent="0.3">
      <c r="A1613">
        <v>1676</v>
      </c>
      <c r="B1613" t="s">
        <v>538</v>
      </c>
      <c r="C1613" t="s">
        <v>6</v>
      </c>
      <c r="D1613" s="1">
        <v>42188</v>
      </c>
      <c r="E1613" s="3">
        <f t="shared" si="205"/>
        <v>2015</v>
      </c>
      <c r="F1613" s="3">
        <f t="shared" si="206"/>
        <v>7</v>
      </c>
      <c r="G1613" s="3">
        <f t="shared" si="207"/>
        <v>3</v>
      </c>
      <c r="H1613" s="2">
        <v>14572000000</v>
      </c>
      <c r="I1613" s="2">
        <v>10351000000</v>
      </c>
      <c r="J1613" s="2">
        <v>964000000</v>
      </c>
      <c r="K1613" s="2">
        <v>1646000000</v>
      </c>
      <c r="L1613">
        <v>0</v>
      </c>
      <c r="M1613" t="s">
        <v>12</v>
      </c>
      <c r="N1613" t="s">
        <v>479</v>
      </c>
      <c r="O1613" s="6">
        <f t="shared" si="200"/>
        <v>2610000000</v>
      </c>
      <c r="P1613" s="6">
        <f t="shared" si="201"/>
        <v>4221000000</v>
      </c>
      <c r="Q1613" s="6">
        <f t="shared" si="202"/>
        <v>1611000000</v>
      </c>
      <c r="R1613" s="9">
        <f t="shared" si="203"/>
        <v>0.28966511117211091</v>
      </c>
      <c r="S1613" s="9">
        <f t="shared" si="204"/>
        <v>0.11055448805929179</v>
      </c>
    </row>
    <row r="1614" spans="1:19" ht="17" hidden="1" x14ac:dyDescent="0.3">
      <c r="A1614">
        <v>1677</v>
      </c>
      <c r="B1614" t="s">
        <v>538</v>
      </c>
      <c r="C1614" t="s">
        <v>7</v>
      </c>
      <c r="D1614" s="1">
        <v>42552</v>
      </c>
      <c r="E1614" s="3">
        <f t="shared" si="205"/>
        <v>2016</v>
      </c>
      <c r="F1614" s="3">
        <f t="shared" si="206"/>
        <v>7</v>
      </c>
      <c r="G1614" s="3">
        <f t="shared" si="207"/>
        <v>1</v>
      </c>
      <c r="H1614" s="2">
        <v>12994000000</v>
      </c>
      <c r="I1614" s="2">
        <v>9559000000</v>
      </c>
      <c r="J1614" s="2">
        <v>1342000000</v>
      </c>
      <c r="K1614" s="2">
        <v>1627000000</v>
      </c>
      <c r="L1614">
        <v>0</v>
      </c>
      <c r="M1614" t="s">
        <v>12</v>
      </c>
      <c r="N1614" t="s">
        <v>479</v>
      </c>
      <c r="O1614" s="6">
        <f t="shared" si="200"/>
        <v>2969000000</v>
      </c>
      <c r="P1614" s="6">
        <f t="shared" si="201"/>
        <v>3435000000</v>
      </c>
      <c r="Q1614" s="6">
        <f t="shared" si="202"/>
        <v>466000000</v>
      </c>
      <c r="R1614" s="9">
        <f t="shared" si="203"/>
        <v>0.26435277820532554</v>
      </c>
      <c r="S1614" s="9">
        <f t="shared" si="204"/>
        <v>3.5862705864245038E-2</v>
      </c>
    </row>
    <row r="1615" spans="1:19" ht="17" hidden="1" x14ac:dyDescent="0.3">
      <c r="A1615">
        <v>1678</v>
      </c>
      <c r="B1615" t="s">
        <v>539</v>
      </c>
      <c r="C1615" t="s">
        <v>2</v>
      </c>
      <c r="D1615" s="1">
        <v>41274</v>
      </c>
      <c r="E1615" s="3">
        <f t="shared" si="205"/>
        <v>2012</v>
      </c>
      <c r="F1615" s="3">
        <f t="shared" si="206"/>
        <v>12</v>
      </c>
      <c r="G1615" s="3">
        <f t="shared" si="207"/>
        <v>31</v>
      </c>
      <c r="H1615" s="2">
        <v>4246400000</v>
      </c>
      <c r="I1615" s="2">
        <v>2760500000</v>
      </c>
      <c r="J1615" s="2">
        <v>121400000</v>
      </c>
      <c r="K1615">
        <v>0</v>
      </c>
      <c r="L1615" s="2">
        <v>364200000</v>
      </c>
      <c r="M1615" t="s">
        <v>32</v>
      </c>
      <c r="N1615" t="s">
        <v>35</v>
      </c>
      <c r="O1615" s="6">
        <f t="shared" si="200"/>
        <v>485600000</v>
      </c>
      <c r="P1615" s="6">
        <f t="shared" si="201"/>
        <v>1485900000</v>
      </c>
      <c r="Q1615" s="6">
        <f t="shared" si="202"/>
        <v>1000300000</v>
      </c>
      <c r="R1615" s="9">
        <f t="shared" si="203"/>
        <v>0.34991993217784478</v>
      </c>
      <c r="S1615" s="9">
        <f t="shared" si="204"/>
        <v>0.23556424265259984</v>
      </c>
    </row>
    <row r="1616" spans="1:19" ht="17" hidden="1" x14ac:dyDescent="0.3">
      <c r="A1616">
        <v>1679</v>
      </c>
      <c r="B1616" t="s">
        <v>539</v>
      </c>
      <c r="C1616" t="s">
        <v>5</v>
      </c>
      <c r="D1616" s="1">
        <v>41639</v>
      </c>
      <c r="E1616" s="3">
        <f t="shared" si="205"/>
        <v>2013</v>
      </c>
      <c r="F1616" s="3">
        <f t="shared" si="206"/>
        <v>12</v>
      </c>
      <c r="G1616" s="3">
        <f t="shared" si="207"/>
        <v>31</v>
      </c>
      <c r="H1616" s="2">
        <v>4519000000</v>
      </c>
      <c r="I1616" s="2">
        <v>2982100000</v>
      </c>
      <c r="J1616" s="2">
        <v>116700000</v>
      </c>
      <c r="K1616">
        <v>0</v>
      </c>
      <c r="L1616" s="2">
        <v>340100000</v>
      </c>
      <c r="M1616" t="s">
        <v>32</v>
      </c>
      <c r="N1616" t="s">
        <v>35</v>
      </c>
      <c r="O1616" s="6">
        <f t="shared" si="200"/>
        <v>456800000</v>
      </c>
      <c r="P1616" s="6">
        <f t="shared" si="201"/>
        <v>1536900000</v>
      </c>
      <c r="Q1616" s="6">
        <f t="shared" si="202"/>
        <v>1080100000</v>
      </c>
      <c r="R1616" s="9">
        <f t="shared" si="203"/>
        <v>0.34009736667404289</v>
      </c>
      <c r="S1616" s="9">
        <f t="shared" si="204"/>
        <v>0.23901305598583758</v>
      </c>
    </row>
    <row r="1617" spans="1:19" ht="17" hidden="1" x14ac:dyDescent="0.3">
      <c r="A1617">
        <v>1680</v>
      </c>
      <c r="B1617" t="s">
        <v>539</v>
      </c>
      <c r="C1617" t="s">
        <v>6</v>
      </c>
      <c r="D1617" s="1">
        <v>42004</v>
      </c>
      <c r="E1617" s="3">
        <f t="shared" si="205"/>
        <v>2014</v>
      </c>
      <c r="F1617" s="3">
        <f t="shared" si="206"/>
        <v>12</v>
      </c>
      <c r="G1617" s="3">
        <f t="shared" si="207"/>
        <v>31</v>
      </c>
      <c r="H1617" s="2">
        <v>4997100000</v>
      </c>
      <c r="I1617" s="2">
        <v>3371800000</v>
      </c>
      <c r="J1617" s="2">
        <v>121800000</v>
      </c>
      <c r="K1617">
        <v>0</v>
      </c>
      <c r="L1617" s="2">
        <v>391400000</v>
      </c>
      <c r="M1617" t="s">
        <v>32</v>
      </c>
      <c r="N1617" t="s">
        <v>35</v>
      </c>
      <c r="O1617" s="6">
        <f t="shared" si="200"/>
        <v>513200000</v>
      </c>
      <c r="P1617" s="6">
        <f t="shared" si="201"/>
        <v>1625300000</v>
      </c>
      <c r="Q1617" s="6">
        <f t="shared" si="202"/>
        <v>1112100000</v>
      </c>
      <c r="R1617" s="9">
        <f t="shared" si="203"/>
        <v>0.32524864421364397</v>
      </c>
      <c r="S1617" s="9">
        <f t="shared" si="204"/>
        <v>0.22254907846551</v>
      </c>
    </row>
    <row r="1618" spans="1:19" ht="17" hidden="1" x14ac:dyDescent="0.3">
      <c r="A1618">
        <v>1681</v>
      </c>
      <c r="B1618" t="s">
        <v>539</v>
      </c>
      <c r="C1618" t="s">
        <v>7</v>
      </c>
      <c r="D1618" s="1">
        <v>42369</v>
      </c>
      <c r="E1618" s="3">
        <f t="shared" si="205"/>
        <v>2015</v>
      </c>
      <c r="F1618" s="3">
        <f t="shared" si="206"/>
        <v>12</v>
      </c>
      <c r="G1618" s="3">
        <f t="shared" si="207"/>
        <v>31</v>
      </c>
      <c r="H1618" s="2">
        <v>5926100000</v>
      </c>
      <c r="I1618" s="2">
        <v>3949400000</v>
      </c>
      <c r="J1618" s="2">
        <v>164400000</v>
      </c>
      <c r="K1618">
        <v>0</v>
      </c>
      <c r="L1618" s="2">
        <v>561800000</v>
      </c>
      <c r="M1618" t="s">
        <v>32</v>
      </c>
      <c r="N1618" t="s">
        <v>35</v>
      </c>
      <c r="O1618" s="6">
        <f t="shared" si="200"/>
        <v>726200000</v>
      </c>
      <c r="P1618" s="6">
        <f t="shared" si="201"/>
        <v>1976700000</v>
      </c>
      <c r="Q1618" s="6">
        <f t="shared" si="202"/>
        <v>1250500000</v>
      </c>
      <c r="R1618" s="9">
        <f t="shared" si="203"/>
        <v>0.33355832672415253</v>
      </c>
      <c r="S1618" s="9">
        <f t="shared" si="204"/>
        <v>0.21101567641450533</v>
      </c>
    </row>
    <row r="1619" spans="1:19" ht="17" hidden="1" x14ac:dyDescent="0.3">
      <c r="A1619">
        <v>1682</v>
      </c>
      <c r="B1619" t="s">
        <v>540</v>
      </c>
      <c r="C1619" t="s">
        <v>2</v>
      </c>
      <c r="D1619" s="1">
        <v>41274</v>
      </c>
      <c r="E1619" s="3">
        <f t="shared" si="205"/>
        <v>2012</v>
      </c>
      <c r="F1619" s="3">
        <f t="shared" si="206"/>
        <v>12</v>
      </c>
      <c r="G1619" s="3">
        <f t="shared" si="207"/>
        <v>31</v>
      </c>
      <c r="H1619" s="2">
        <v>91247000000</v>
      </c>
      <c r="I1619" s="2">
        <v>1727000000</v>
      </c>
      <c r="J1619" s="2">
        <v>48724000000</v>
      </c>
      <c r="K1619">
        <v>0</v>
      </c>
      <c r="L1619" s="2">
        <v>8891000000</v>
      </c>
      <c r="M1619" t="s">
        <v>37</v>
      </c>
      <c r="N1619" t="s">
        <v>95</v>
      </c>
      <c r="O1619" s="6">
        <f t="shared" si="200"/>
        <v>57615000000</v>
      </c>
      <c r="P1619" s="6">
        <f t="shared" si="201"/>
        <v>89520000000</v>
      </c>
      <c r="Q1619" s="6">
        <f t="shared" si="202"/>
        <v>31905000000</v>
      </c>
      <c r="R1619" s="9">
        <f t="shared" si="203"/>
        <v>0.98107335035672405</v>
      </c>
      <c r="S1619" s="9">
        <f t="shared" si="204"/>
        <v>0.3496553311341743</v>
      </c>
    </row>
    <row r="1620" spans="1:19" ht="17" hidden="1" x14ac:dyDescent="0.3">
      <c r="A1620">
        <v>1683</v>
      </c>
      <c r="B1620" t="s">
        <v>540</v>
      </c>
      <c r="C1620" t="s">
        <v>5</v>
      </c>
      <c r="D1620" s="1">
        <v>41639</v>
      </c>
      <c r="E1620" s="3">
        <f t="shared" si="205"/>
        <v>2013</v>
      </c>
      <c r="F1620" s="3">
        <f t="shared" si="206"/>
        <v>12</v>
      </c>
      <c r="G1620" s="3">
        <f t="shared" si="207"/>
        <v>31</v>
      </c>
      <c r="H1620" s="2">
        <v>88069000000</v>
      </c>
      <c r="I1620" s="2">
        <v>1337000000</v>
      </c>
      <c r="J1620" s="2">
        <v>47338000000</v>
      </c>
      <c r="K1620">
        <v>0</v>
      </c>
      <c r="L1620" s="2">
        <v>3813000000</v>
      </c>
      <c r="M1620" t="s">
        <v>37</v>
      </c>
      <c r="N1620" t="s">
        <v>95</v>
      </c>
      <c r="O1620" s="6">
        <f t="shared" si="200"/>
        <v>51151000000</v>
      </c>
      <c r="P1620" s="6">
        <f t="shared" si="201"/>
        <v>86732000000</v>
      </c>
      <c r="Q1620" s="6">
        <f t="shared" si="202"/>
        <v>35581000000</v>
      </c>
      <c r="R1620" s="9">
        <f t="shared" si="203"/>
        <v>0.98481872168413398</v>
      </c>
      <c r="S1620" s="9">
        <f t="shared" si="204"/>
        <v>0.40401276272013992</v>
      </c>
    </row>
    <row r="1621" spans="1:19" ht="17" hidden="1" x14ac:dyDescent="0.3">
      <c r="A1621">
        <v>1684</v>
      </c>
      <c r="B1621" t="s">
        <v>540</v>
      </c>
      <c r="C1621" t="s">
        <v>6</v>
      </c>
      <c r="D1621" s="1">
        <v>42004</v>
      </c>
      <c r="E1621" s="3">
        <f t="shared" si="205"/>
        <v>2014</v>
      </c>
      <c r="F1621" s="3">
        <f t="shared" si="206"/>
        <v>12</v>
      </c>
      <c r="G1621" s="3">
        <f t="shared" si="207"/>
        <v>31</v>
      </c>
      <c r="H1621" s="2">
        <v>88372000000</v>
      </c>
      <c r="I1621" s="2">
        <v>1096000000</v>
      </c>
      <c r="J1621" s="2">
        <v>47667000000</v>
      </c>
      <c r="K1621">
        <v>0</v>
      </c>
      <c r="L1621" s="2">
        <v>2765000000</v>
      </c>
      <c r="M1621" t="s">
        <v>37</v>
      </c>
      <c r="N1621" t="s">
        <v>95</v>
      </c>
      <c r="O1621" s="6">
        <f t="shared" si="200"/>
        <v>50432000000</v>
      </c>
      <c r="P1621" s="6">
        <f t="shared" si="201"/>
        <v>87276000000</v>
      </c>
      <c r="Q1621" s="6">
        <f t="shared" si="202"/>
        <v>36844000000</v>
      </c>
      <c r="R1621" s="9">
        <f t="shared" si="203"/>
        <v>0.9875978816819807</v>
      </c>
      <c r="S1621" s="9">
        <f t="shared" si="204"/>
        <v>0.41691938623093289</v>
      </c>
    </row>
    <row r="1622" spans="1:19" ht="17" hidden="1" x14ac:dyDescent="0.3">
      <c r="A1622">
        <v>1685</v>
      </c>
      <c r="B1622" t="s">
        <v>540</v>
      </c>
      <c r="C1622" t="s">
        <v>7</v>
      </c>
      <c r="D1622" s="1">
        <v>42369</v>
      </c>
      <c r="E1622" s="3">
        <f t="shared" si="205"/>
        <v>2015</v>
      </c>
      <c r="F1622" s="3">
        <f t="shared" si="206"/>
        <v>12</v>
      </c>
      <c r="G1622" s="3">
        <f t="shared" si="207"/>
        <v>31</v>
      </c>
      <c r="H1622" s="2">
        <v>90033000000</v>
      </c>
      <c r="I1622" s="2">
        <v>963000000</v>
      </c>
      <c r="J1622" s="2">
        <v>48728000000</v>
      </c>
      <c r="K1622">
        <v>0</v>
      </c>
      <c r="L1622" s="2">
        <v>3688000000</v>
      </c>
      <c r="M1622" t="s">
        <v>37</v>
      </c>
      <c r="N1622" t="s">
        <v>95</v>
      </c>
      <c r="O1622" s="6">
        <f t="shared" si="200"/>
        <v>52416000000</v>
      </c>
      <c r="P1622" s="6">
        <f t="shared" si="201"/>
        <v>89070000000</v>
      </c>
      <c r="Q1622" s="6">
        <f t="shared" si="202"/>
        <v>36654000000</v>
      </c>
      <c r="R1622" s="9">
        <f t="shared" si="203"/>
        <v>0.98930392189530503</v>
      </c>
      <c r="S1622" s="9">
        <f t="shared" si="204"/>
        <v>0.40711739029022692</v>
      </c>
    </row>
    <row r="1623" spans="1:19" ht="17" hidden="1" x14ac:dyDescent="0.3">
      <c r="A1623">
        <v>1686</v>
      </c>
      <c r="B1623" t="s">
        <v>541</v>
      </c>
      <c r="C1623" t="s">
        <v>2</v>
      </c>
      <c r="D1623" s="1">
        <v>41546</v>
      </c>
      <c r="E1623" s="3">
        <f t="shared" si="205"/>
        <v>2013</v>
      </c>
      <c r="F1623" s="3">
        <f t="shared" si="206"/>
        <v>9</v>
      </c>
      <c r="G1623" s="3">
        <f t="shared" si="207"/>
        <v>29</v>
      </c>
      <c r="H1623" s="2">
        <v>12917000000</v>
      </c>
      <c r="I1623" s="2">
        <v>8288000000</v>
      </c>
      <c r="J1623" s="2">
        <v>3682000000</v>
      </c>
      <c r="K1623">
        <v>0</v>
      </c>
      <c r="L1623">
        <v>0</v>
      </c>
      <c r="M1623" t="s">
        <v>26</v>
      </c>
      <c r="N1623" t="s">
        <v>336</v>
      </c>
      <c r="O1623" s="6">
        <f t="shared" si="200"/>
        <v>3682000000</v>
      </c>
      <c r="P1623" s="6">
        <f t="shared" si="201"/>
        <v>4629000000</v>
      </c>
      <c r="Q1623" s="6">
        <f t="shared" si="202"/>
        <v>947000000</v>
      </c>
      <c r="R1623" s="9">
        <f t="shared" si="203"/>
        <v>0.35836494542076336</v>
      </c>
      <c r="S1623" s="9">
        <f t="shared" si="204"/>
        <v>7.3314237051947048E-2</v>
      </c>
    </row>
    <row r="1624" spans="1:19" ht="17" hidden="1" x14ac:dyDescent="0.3">
      <c r="A1624">
        <v>1687</v>
      </c>
      <c r="B1624" t="s">
        <v>541</v>
      </c>
      <c r="C1624" t="s">
        <v>5</v>
      </c>
      <c r="D1624" s="1">
        <v>41910</v>
      </c>
      <c r="E1624" s="3">
        <f t="shared" si="205"/>
        <v>2014</v>
      </c>
      <c r="F1624" s="3">
        <f t="shared" si="206"/>
        <v>9</v>
      </c>
      <c r="G1624" s="3">
        <f t="shared" si="207"/>
        <v>28</v>
      </c>
      <c r="H1624" s="2">
        <v>14194000000</v>
      </c>
      <c r="I1624" s="2">
        <v>9150000000</v>
      </c>
      <c r="J1624" s="2">
        <v>4032000000</v>
      </c>
      <c r="K1624">
        <v>0</v>
      </c>
      <c r="L1624">
        <v>0</v>
      </c>
      <c r="M1624" t="s">
        <v>26</v>
      </c>
      <c r="N1624" t="s">
        <v>336</v>
      </c>
      <c r="O1624" s="6">
        <f t="shared" si="200"/>
        <v>4032000000</v>
      </c>
      <c r="P1624" s="6">
        <f t="shared" si="201"/>
        <v>5044000000</v>
      </c>
      <c r="Q1624" s="6">
        <f t="shared" si="202"/>
        <v>1012000000</v>
      </c>
      <c r="R1624" s="9">
        <f t="shared" si="203"/>
        <v>0.35536142031844442</v>
      </c>
      <c r="S1624" s="9">
        <f t="shared" si="204"/>
        <v>7.1297731435817954E-2</v>
      </c>
    </row>
    <row r="1625" spans="1:19" ht="17" hidden="1" x14ac:dyDescent="0.3">
      <c r="A1625">
        <v>1688</v>
      </c>
      <c r="B1625" t="s">
        <v>541</v>
      </c>
      <c r="C1625" t="s">
        <v>6</v>
      </c>
      <c r="D1625" s="1">
        <v>42274</v>
      </c>
      <c r="E1625" s="3">
        <f t="shared" si="205"/>
        <v>2015</v>
      </c>
      <c r="F1625" s="3">
        <f t="shared" si="206"/>
        <v>9</v>
      </c>
      <c r="G1625" s="3">
        <f t="shared" si="207"/>
        <v>27</v>
      </c>
      <c r="H1625" s="2">
        <v>15389000000</v>
      </c>
      <c r="I1625" s="2">
        <v>9973000000</v>
      </c>
      <c r="J1625" s="2">
        <v>4472000000</v>
      </c>
      <c r="K1625">
        <v>0</v>
      </c>
      <c r="L1625">
        <v>0</v>
      </c>
      <c r="M1625" t="s">
        <v>26</v>
      </c>
      <c r="N1625" t="s">
        <v>336</v>
      </c>
      <c r="O1625" s="6">
        <f t="shared" si="200"/>
        <v>4472000000</v>
      </c>
      <c r="P1625" s="6">
        <f t="shared" si="201"/>
        <v>5416000000</v>
      </c>
      <c r="Q1625" s="6">
        <f t="shared" si="202"/>
        <v>944000000</v>
      </c>
      <c r="R1625" s="9">
        <f t="shared" si="203"/>
        <v>0.35193969718630191</v>
      </c>
      <c r="S1625" s="9">
        <f t="shared" si="204"/>
        <v>6.1342517382545973E-2</v>
      </c>
    </row>
    <row r="1626" spans="1:19" ht="17" hidden="1" x14ac:dyDescent="0.3">
      <c r="A1626">
        <v>1689</v>
      </c>
      <c r="B1626" t="s">
        <v>541</v>
      </c>
      <c r="C1626" t="s">
        <v>7</v>
      </c>
      <c r="D1626" s="1">
        <v>42638</v>
      </c>
      <c r="E1626" s="3">
        <f t="shared" si="205"/>
        <v>2016</v>
      </c>
      <c r="F1626" s="3">
        <f t="shared" si="206"/>
        <v>9</v>
      </c>
      <c r="G1626" s="3">
        <f t="shared" si="207"/>
        <v>25</v>
      </c>
      <c r="H1626" s="2">
        <v>15724000000</v>
      </c>
      <c r="I1626" s="2">
        <v>10313000000</v>
      </c>
      <c r="J1626" s="2">
        <v>4477000000</v>
      </c>
      <c r="K1626">
        <v>0</v>
      </c>
      <c r="L1626">
        <v>0</v>
      </c>
      <c r="M1626" t="s">
        <v>26</v>
      </c>
      <c r="N1626" t="s">
        <v>336</v>
      </c>
      <c r="O1626" s="6">
        <f t="shared" si="200"/>
        <v>4477000000</v>
      </c>
      <c r="P1626" s="6">
        <f t="shared" si="201"/>
        <v>5411000000</v>
      </c>
      <c r="Q1626" s="6">
        <f t="shared" si="202"/>
        <v>934000000</v>
      </c>
      <c r="R1626" s="9">
        <f t="shared" si="203"/>
        <v>0.34412363266344437</v>
      </c>
      <c r="S1626" s="9">
        <f t="shared" si="204"/>
        <v>5.9399643856525054E-2</v>
      </c>
    </row>
    <row r="1627" spans="1:19" ht="17" hidden="1" x14ac:dyDescent="0.3">
      <c r="A1627">
        <v>1690</v>
      </c>
      <c r="B1627" t="s">
        <v>542</v>
      </c>
      <c r="C1627" t="s">
        <v>2</v>
      </c>
      <c r="D1627" s="1">
        <v>41639</v>
      </c>
      <c r="E1627" s="3">
        <f t="shared" si="205"/>
        <v>2013</v>
      </c>
      <c r="F1627" s="3">
        <f t="shared" si="206"/>
        <v>12</v>
      </c>
      <c r="G1627" s="3">
        <f t="shared" si="207"/>
        <v>31</v>
      </c>
      <c r="H1627" s="2">
        <v>18769000000</v>
      </c>
      <c r="I1627" s="2">
        <v>15471000000</v>
      </c>
      <c r="J1627" s="2">
        <v>1828000000</v>
      </c>
      <c r="K1627">
        <v>0</v>
      </c>
      <c r="L1627" s="2">
        <v>25000000</v>
      </c>
      <c r="M1627" t="s">
        <v>9</v>
      </c>
      <c r="N1627" t="s">
        <v>470</v>
      </c>
      <c r="O1627" s="6">
        <f t="shared" si="200"/>
        <v>1853000000</v>
      </c>
      <c r="P1627" s="6">
        <f t="shared" si="201"/>
        <v>3298000000</v>
      </c>
      <c r="Q1627" s="6">
        <f t="shared" si="202"/>
        <v>1445000000</v>
      </c>
      <c r="R1627" s="9">
        <f t="shared" si="203"/>
        <v>0.17571527518780972</v>
      </c>
      <c r="S1627" s="9">
        <f t="shared" si="204"/>
        <v>7.6988651499813529E-2</v>
      </c>
    </row>
    <row r="1628" spans="1:19" ht="17" hidden="1" x14ac:dyDescent="0.3">
      <c r="A1628">
        <v>1691</v>
      </c>
      <c r="B1628" t="s">
        <v>542</v>
      </c>
      <c r="C1628" t="s">
        <v>5</v>
      </c>
      <c r="D1628" s="1">
        <v>42004</v>
      </c>
      <c r="E1628" s="3">
        <f t="shared" si="205"/>
        <v>2014</v>
      </c>
      <c r="F1628" s="3">
        <f t="shared" si="206"/>
        <v>12</v>
      </c>
      <c r="G1628" s="3">
        <f t="shared" si="207"/>
        <v>31</v>
      </c>
      <c r="H1628" s="2">
        <v>19872000000</v>
      </c>
      <c r="I1628" s="2">
        <v>16477000000</v>
      </c>
      <c r="J1628" s="2">
        <v>2038000000</v>
      </c>
      <c r="K1628">
        <v>0</v>
      </c>
      <c r="L1628" s="2">
        <v>33000000</v>
      </c>
      <c r="M1628" t="s">
        <v>9</v>
      </c>
      <c r="N1628" t="s">
        <v>470</v>
      </c>
      <c r="O1628" s="6">
        <f t="shared" si="200"/>
        <v>2071000000</v>
      </c>
      <c r="P1628" s="6">
        <f t="shared" si="201"/>
        <v>3395000000</v>
      </c>
      <c r="Q1628" s="6">
        <f t="shared" si="202"/>
        <v>1324000000</v>
      </c>
      <c r="R1628" s="9">
        <f t="shared" si="203"/>
        <v>0.17084339774557167</v>
      </c>
      <c r="S1628" s="9">
        <f t="shared" si="204"/>
        <v>6.662640901771337E-2</v>
      </c>
    </row>
    <row r="1629" spans="1:19" ht="17" hidden="1" x14ac:dyDescent="0.3">
      <c r="A1629">
        <v>1692</v>
      </c>
      <c r="B1629" t="s">
        <v>542</v>
      </c>
      <c r="C1629" t="s">
        <v>6</v>
      </c>
      <c r="D1629" s="1">
        <v>42369</v>
      </c>
      <c r="E1629" s="3">
        <f t="shared" si="205"/>
        <v>2015</v>
      </c>
      <c r="F1629" s="3">
        <f t="shared" si="206"/>
        <v>12</v>
      </c>
      <c r="G1629" s="3">
        <f t="shared" si="207"/>
        <v>31</v>
      </c>
      <c r="H1629" s="2">
        <v>20891000000</v>
      </c>
      <c r="I1629" s="2">
        <v>17201000000</v>
      </c>
      <c r="J1629" s="2">
        <v>2130000000</v>
      </c>
      <c r="K1629">
        <v>0</v>
      </c>
      <c r="L1629" s="2">
        <v>74000000</v>
      </c>
      <c r="M1629" t="s">
        <v>9</v>
      </c>
      <c r="N1629" t="s">
        <v>470</v>
      </c>
      <c r="O1629" s="6">
        <f t="shared" si="200"/>
        <v>2204000000</v>
      </c>
      <c r="P1629" s="6">
        <f t="shared" si="201"/>
        <v>3690000000</v>
      </c>
      <c r="Q1629" s="6">
        <f t="shared" si="202"/>
        <v>1486000000</v>
      </c>
      <c r="R1629" s="9">
        <f t="shared" si="203"/>
        <v>0.17663108515628745</v>
      </c>
      <c r="S1629" s="9">
        <f t="shared" si="204"/>
        <v>7.1131109090038766E-2</v>
      </c>
    </row>
    <row r="1630" spans="1:19" ht="17" hidden="1" x14ac:dyDescent="0.3">
      <c r="A1630">
        <v>1693</v>
      </c>
      <c r="B1630" t="s">
        <v>542</v>
      </c>
      <c r="C1630" t="s">
        <v>7</v>
      </c>
      <c r="D1630" s="1">
        <v>42735</v>
      </c>
      <c r="E1630" s="3">
        <f t="shared" si="205"/>
        <v>2016</v>
      </c>
      <c r="F1630" s="3">
        <f t="shared" si="206"/>
        <v>12</v>
      </c>
      <c r="G1630" s="3">
        <f t="shared" si="207"/>
        <v>31</v>
      </c>
      <c r="H1630" s="2">
        <v>20718000000</v>
      </c>
      <c r="I1630" s="2">
        <v>17036000000</v>
      </c>
      <c r="J1630" s="2">
        <v>2084000000</v>
      </c>
      <c r="K1630">
        <v>0</v>
      </c>
      <c r="L1630" s="2">
        <v>71000000</v>
      </c>
      <c r="M1630" t="s">
        <v>9</v>
      </c>
      <c r="N1630" t="s">
        <v>470</v>
      </c>
      <c r="O1630" s="6">
        <f t="shared" si="200"/>
        <v>2155000000</v>
      </c>
      <c r="P1630" s="6">
        <f t="shared" si="201"/>
        <v>3682000000</v>
      </c>
      <c r="Q1630" s="6">
        <f t="shared" si="202"/>
        <v>1527000000</v>
      </c>
      <c r="R1630" s="9">
        <f t="shared" si="203"/>
        <v>0.17771985712906646</v>
      </c>
      <c r="S1630" s="9">
        <f t="shared" si="204"/>
        <v>7.3704025485085436E-2</v>
      </c>
    </row>
    <row r="1631" spans="1:19" ht="17" hidden="1" x14ac:dyDescent="0.3">
      <c r="A1631">
        <v>1698</v>
      </c>
      <c r="B1631" t="s">
        <v>543</v>
      </c>
      <c r="C1631" t="s">
        <v>2</v>
      </c>
      <c r="D1631" s="1">
        <v>41639</v>
      </c>
      <c r="E1631" s="3">
        <f t="shared" si="205"/>
        <v>2013</v>
      </c>
      <c r="F1631" s="3">
        <f t="shared" si="206"/>
        <v>12</v>
      </c>
      <c r="G1631" s="3">
        <f t="shared" si="207"/>
        <v>31</v>
      </c>
      <c r="H1631" s="2">
        <v>13983000000</v>
      </c>
      <c r="I1631" s="2">
        <v>9112000000</v>
      </c>
      <c r="J1631" s="2">
        <v>1468000000</v>
      </c>
      <c r="K1631">
        <v>0</v>
      </c>
      <c r="L1631" s="2">
        <v>1333000000</v>
      </c>
      <c r="M1631" t="s">
        <v>3</v>
      </c>
      <c r="N1631" t="s">
        <v>544</v>
      </c>
      <c r="O1631" s="6">
        <f t="shared" si="200"/>
        <v>2801000000</v>
      </c>
      <c r="P1631" s="6">
        <f t="shared" si="201"/>
        <v>4871000000</v>
      </c>
      <c r="Q1631" s="6">
        <f t="shared" si="202"/>
        <v>2070000000</v>
      </c>
      <c r="R1631" s="9">
        <f t="shared" si="203"/>
        <v>0.34835156976328396</v>
      </c>
      <c r="S1631" s="9">
        <f t="shared" si="204"/>
        <v>0.14803690195237074</v>
      </c>
    </row>
    <row r="1632" spans="1:19" ht="17" hidden="1" x14ac:dyDescent="0.3">
      <c r="A1632">
        <v>1699</v>
      </c>
      <c r="B1632" t="s">
        <v>543</v>
      </c>
      <c r="C1632" t="s">
        <v>5</v>
      </c>
      <c r="D1632" s="1">
        <v>42004</v>
      </c>
      <c r="E1632" s="3">
        <f t="shared" si="205"/>
        <v>2014</v>
      </c>
      <c r="F1632" s="3">
        <f t="shared" si="206"/>
        <v>12</v>
      </c>
      <c r="G1632" s="3">
        <f t="shared" si="207"/>
        <v>31</v>
      </c>
      <c r="H1632" s="2">
        <v>13996000000</v>
      </c>
      <c r="I1632" s="2">
        <v>9002000000</v>
      </c>
      <c r="J1632" s="2">
        <v>1481000000</v>
      </c>
      <c r="K1632">
        <v>0</v>
      </c>
      <c r="L1632" s="2">
        <v>1292000000</v>
      </c>
      <c r="M1632" t="s">
        <v>3</v>
      </c>
      <c r="N1632" t="s">
        <v>544</v>
      </c>
      <c r="O1632" s="6">
        <f t="shared" si="200"/>
        <v>2773000000</v>
      </c>
      <c r="P1632" s="6">
        <f t="shared" si="201"/>
        <v>4994000000</v>
      </c>
      <c r="Q1632" s="6">
        <f t="shared" si="202"/>
        <v>2221000000</v>
      </c>
      <c r="R1632" s="9">
        <f t="shared" si="203"/>
        <v>0.35681623320948841</v>
      </c>
      <c r="S1632" s="9">
        <f t="shared" si="204"/>
        <v>0.15868819662760789</v>
      </c>
    </row>
    <row r="1633" spans="1:19" ht="17" hidden="1" x14ac:dyDescent="0.3">
      <c r="A1633">
        <v>1700</v>
      </c>
      <c r="B1633" t="s">
        <v>543</v>
      </c>
      <c r="C1633" t="s">
        <v>6</v>
      </c>
      <c r="D1633" s="1">
        <v>42369</v>
      </c>
      <c r="E1633" s="3">
        <f t="shared" si="205"/>
        <v>2015</v>
      </c>
      <c r="F1633" s="3">
        <f t="shared" si="206"/>
        <v>12</v>
      </c>
      <c r="G1633" s="3">
        <f t="shared" si="207"/>
        <v>31</v>
      </c>
      <c r="H1633" s="2">
        <v>12961000000</v>
      </c>
      <c r="I1633" s="2">
        <v>8231000000</v>
      </c>
      <c r="J1633" s="2">
        <v>1343000000</v>
      </c>
      <c r="K1633">
        <v>0</v>
      </c>
      <c r="L1633" s="2">
        <v>1245000000</v>
      </c>
      <c r="M1633" t="s">
        <v>3</v>
      </c>
      <c r="N1633" t="s">
        <v>544</v>
      </c>
      <c r="O1633" s="6">
        <f t="shared" si="200"/>
        <v>2588000000</v>
      </c>
      <c r="P1633" s="6">
        <f t="shared" si="201"/>
        <v>4730000000</v>
      </c>
      <c r="Q1633" s="6">
        <f t="shared" si="202"/>
        <v>2142000000</v>
      </c>
      <c r="R1633" s="9">
        <f t="shared" si="203"/>
        <v>0.36494097677648329</v>
      </c>
      <c r="S1633" s="9">
        <f t="shared" si="204"/>
        <v>0.16526502584677108</v>
      </c>
    </row>
    <row r="1634" spans="1:19" ht="17" hidden="1" x14ac:dyDescent="0.3">
      <c r="A1634">
        <v>1701</v>
      </c>
      <c r="B1634" t="s">
        <v>543</v>
      </c>
      <c r="C1634" t="s">
        <v>7</v>
      </c>
      <c r="D1634" s="1">
        <v>42735</v>
      </c>
      <c r="E1634" s="3">
        <f t="shared" si="205"/>
        <v>2016</v>
      </c>
      <c r="F1634" s="3">
        <f t="shared" si="206"/>
        <v>12</v>
      </c>
      <c r="G1634" s="3">
        <f t="shared" si="207"/>
        <v>31</v>
      </c>
      <c r="H1634" s="2">
        <v>13609000000</v>
      </c>
      <c r="I1634" s="2">
        <v>8486000000</v>
      </c>
      <c r="J1634" s="2">
        <v>1410000000</v>
      </c>
      <c r="K1634">
        <v>0</v>
      </c>
      <c r="L1634" s="2">
        <v>1301000000</v>
      </c>
      <c r="M1634" t="s">
        <v>3</v>
      </c>
      <c r="N1634" t="s">
        <v>544</v>
      </c>
      <c r="O1634" s="6">
        <f t="shared" si="200"/>
        <v>2711000000</v>
      </c>
      <c r="P1634" s="6">
        <f t="shared" si="201"/>
        <v>5123000000</v>
      </c>
      <c r="Q1634" s="6">
        <f t="shared" si="202"/>
        <v>2412000000</v>
      </c>
      <c r="R1634" s="9">
        <f t="shared" si="203"/>
        <v>0.37644206040120509</v>
      </c>
      <c r="S1634" s="9">
        <f t="shared" si="204"/>
        <v>0.17723565287677273</v>
      </c>
    </row>
    <row r="1635" spans="1:19" ht="17" hidden="1" x14ac:dyDescent="0.3">
      <c r="A1635">
        <v>1702</v>
      </c>
      <c r="B1635" t="s">
        <v>545</v>
      </c>
      <c r="C1635" t="s">
        <v>2</v>
      </c>
      <c r="D1635" s="1">
        <v>41274</v>
      </c>
      <c r="E1635" s="3">
        <f t="shared" si="205"/>
        <v>2012</v>
      </c>
      <c r="F1635" s="3">
        <f t="shared" si="206"/>
        <v>12</v>
      </c>
      <c r="G1635" s="3">
        <f t="shared" si="207"/>
        <v>31</v>
      </c>
      <c r="H1635" s="2">
        <v>7486000000</v>
      </c>
      <c r="I1635" s="2">
        <v>4523000000</v>
      </c>
      <c r="J1635" s="2">
        <v>595000000</v>
      </c>
      <c r="K1635">
        <v>0</v>
      </c>
      <c r="L1635" s="2">
        <v>756000000</v>
      </c>
      <c r="M1635" t="s">
        <v>73</v>
      </c>
      <c r="N1635" t="s">
        <v>74</v>
      </c>
      <c r="O1635" s="6">
        <f t="shared" si="200"/>
        <v>1351000000</v>
      </c>
      <c r="P1635" s="6">
        <f t="shared" si="201"/>
        <v>2963000000</v>
      </c>
      <c r="Q1635" s="6">
        <f t="shared" si="202"/>
        <v>1612000000</v>
      </c>
      <c r="R1635" s="9">
        <f t="shared" si="203"/>
        <v>0.39580550360673261</v>
      </c>
      <c r="S1635" s="9">
        <f t="shared" si="204"/>
        <v>0.21533529254608602</v>
      </c>
    </row>
    <row r="1636" spans="1:19" ht="17" hidden="1" x14ac:dyDescent="0.3">
      <c r="A1636">
        <v>1703</v>
      </c>
      <c r="B1636" t="s">
        <v>545</v>
      </c>
      <c r="C1636" t="s">
        <v>5</v>
      </c>
      <c r="D1636" s="1">
        <v>41639</v>
      </c>
      <c r="E1636" s="3">
        <f t="shared" si="205"/>
        <v>2013</v>
      </c>
      <c r="F1636" s="3">
        <f t="shared" si="206"/>
        <v>12</v>
      </c>
      <c r="G1636" s="3">
        <f t="shared" si="207"/>
        <v>31</v>
      </c>
      <c r="H1636" s="2">
        <v>6860000000</v>
      </c>
      <c r="I1636" s="2">
        <v>4124000000</v>
      </c>
      <c r="J1636" s="2">
        <v>546000000</v>
      </c>
      <c r="K1636">
        <v>0</v>
      </c>
      <c r="L1636" s="2">
        <v>815000000</v>
      </c>
      <c r="M1636" t="s">
        <v>73</v>
      </c>
      <c r="N1636" t="s">
        <v>74</v>
      </c>
      <c r="O1636" s="6">
        <f t="shared" si="200"/>
        <v>1361000000</v>
      </c>
      <c r="P1636" s="6">
        <f t="shared" si="201"/>
        <v>2736000000</v>
      </c>
      <c r="Q1636" s="6">
        <f t="shared" si="202"/>
        <v>1375000000</v>
      </c>
      <c r="R1636" s="9">
        <f t="shared" si="203"/>
        <v>0.39883381924198247</v>
      </c>
      <c r="S1636" s="9">
        <f t="shared" si="204"/>
        <v>0.20043731778425655</v>
      </c>
    </row>
    <row r="1637" spans="1:19" ht="17" hidden="1" x14ac:dyDescent="0.3">
      <c r="A1637">
        <v>1704</v>
      </c>
      <c r="B1637" t="s">
        <v>545</v>
      </c>
      <c r="C1637" t="s">
        <v>6</v>
      </c>
      <c r="D1637" s="1">
        <v>42004</v>
      </c>
      <c r="E1637" s="3">
        <f t="shared" si="205"/>
        <v>2014</v>
      </c>
      <c r="F1637" s="3">
        <f t="shared" si="206"/>
        <v>12</v>
      </c>
      <c r="G1637" s="3">
        <f t="shared" si="207"/>
        <v>31</v>
      </c>
      <c r="H1637" s="2">
        <v>7637000000</v>
      </c>
      <c r="I1637" s="2">
        <v>4508000000</v>
      </c>
      <c r="J1637" s="2">
        <v>384000000</v>
      </c>
      <c r="K1637">
        <v>0</v>
      </c>
      <c r="L1637" s="2">
        <v>1176000000</v>
      </c>
      <c r="M1637" t="s">
        <v>73</v>
      </c>
      <c r="N1637" t="s">
        <v>74</v>
      </c>
      <c r="O1637" s="6">
        <f t="shared" si="200"/>
        <v>1560000000</v>
      </c>
      <c r="P1637" s="6">
        <f t="shared" si="201"/>
        <v>3129000000</v>
      </c>
      <c r="Q1637" s="6">
        <f t="shared" si="202"/>
        <v>1569000000</v>
      </c>
      <c r="R1637" s="9">
        <f t="shared" si="203"/>
        <v>0.40971585701191571</v>
      </c>
      <c r="S1637" s="9">
        <f t="shared" si="204"/>
        <v>0.2054471651171926</v>
      </c>
    </row>
    <row r="1638" spans="1:19" ht="17" hidden="1" x14ac:dyDescent="0.3">
      <c r="A1638">
        <v>1705</v>
      </c>
      <c r="B1638" t="s">
        <v>545</v>
      </c>
      <c r="C1638" t="s">
        <v>7</v>
      </c>
      <c r="D1638" s="1">
        <v>42369</v>
      </c>
      <c r="E1638" s="3">
        <f t="shared" si="205"/>
        <v>2015</v>
      </c>
      <c r="F1638" s="3">
        <f t="shared" si="206"/>
        <v>12</v>
      </c>
      <c r="G1638" s="3">
        <f t="shared" si="207"/>
        <v>31</v>
      </c>
      <c r="H1638" s="2">
        <v>7360000000</v>
      </c>
      <c r="I1638" s="2">
        <v>3434000000</v>
      </c>
      <c r="J1638" s="2">
        <v>864000000</v>
      </c>
      <c r="K1638">
        <v>0</v>
      </c>
      <c r="L1638" s="2">
        <v>1738000000</v>
      </c>
      <c r="M1638" t="s">
        <v>73</v>
      </c>
      <c r="N1638" t="s">
        <v>74</v>
      </c>
      <c r="O1638" s="6">
        <f t="shared" si="200"/>
        <v>2602000000</v>
      </c>
      <c r="P1638" s="6">
        <f t="shared" si="201"/>
        <v>3926000000</v>
      </c>
      <c r="Q1638" s="6">
        <f t="shared" si="202"/>
        <v>1324000000</v>
      </c>
      <c r="R1638" s="9">
        <f t="shared" si="203"/>
        <v>0.53342391304347825</v>
      </c>
      <c r="S1638" s="9">
        <f t="shared" si="204"/>
        <v>0.17989130434782608</v>
      </c>
    </row>
    <row r="1639" spans="1:19" ht="17" hidden="1" x14ac:dyDescent="0.3">
      <c r="A1639">
        <v>1706</v>
      </c>
      <c r="B1639" t="s">
        <v>546</v>
      </c>
      <c r="C1639" t="s">
        <v>2</v>
      </c>
      <c r="D1639" s="1">
        <v>41305</v>
      </c>
      <c r="E1639" s="3">
        <f t="shared" si="205"/>
        <v>2013</v>
      </c>
      <c r="F1639" s="3">
        <f t="shared" si="206"/>
        <v>1</v>
      </c>
      <c r="G1639" s="3">
        <f t="shared" si="207"/>
        <v>31</v>
      </c>
      <c r="H1639" s="2">
        <v>468651000000</v>
      </c>
      <c r="I1639" s="2">
        <v>352297000000</v>
      </c>
      <c r="J1639" s="2">
        <v>88629000000</v>
      </c>
      <c r="K1639">
        <v>0</v>
      </c>
      <c r="L1639">
        <v>0</v>
      </c>
      <c r="M1639" t="s">
        <v>26</v>
      </c>
      <c r="N1639" t="s">
        <v>158</v>
      </c>
      <c r="O1639" s="6">
        <f t="shared" si="200"/>
        <v>88629000000</v>
      </c>
      <c r="P1639" s="6">
        <f t="shared" si="201"/>
        <v>116354000000</v>
      </c>
      <c r="Q1639" s="6">
        <f t="shared" si="202"/>
        <v>27725000000</v>
      </c>
      <c r="R1639" s="9">
        <f t="shared" si="203"/>
        <v>0.24827430219929114</v>
      </c>
      <c r="S1639" s="9">
        <f t="shared" si="204"/>
        <v>5.9159161081487076E-2</v>
      </c>
    </row>
    <row r="1640" spans="1:19" ht="17" hidden="1" x14ac:dyDescent="0.3">
      <c r="A1640">
        <v>1707</v>
      </c>
      <c r="B1640" t="s">
        <v>546</v>
      </c>
      <c r="C1640" t="s">
        <v>5</v>
      </c>
      <c r="D1640" s="1">
        <v>41670</v>
      </c>
      <c r="E1640" s="3">
        <f t="shared" si="205"/>
        <v>2014</v>
      </c>
      <c r="F1640" s="3">
        <f t="shared" si="206"/>
        <v>1</v>
      </c>
      <c r="G1640" s="3">
        <f t="shared" si="207"/>
        <v>31</v>
      </c>
      <c r="H1640" s="2">
        <v>476294000000</v>
      </c>
      <c r="I1640" s="2">
        <v>358069000000</v>
      </c>
      <c r="J1640" s="2">
        <v>91353000000</v>
      </c>
      <c r="K1640">
        <v>0</v>
      </c>
      <c r="L1640">
        <v>0</v>
      </c>
      <c r="M1640" t="s">
        <v>26</v>
      </c>
      <c r="N1640" t="s">
        <v>158</v>
      </c>
      <c r="O1640" s="6">
        <f t="shared" si="200"/>
        <v>91353000000</v>
      </c>
      <c r="P1640" s="6">
        <f t="shared" si="201"/>
        <v>118225000000</v>
      </c>
      <c r="Q1640" s="6">
        <f t="shared" si="202"/>
        <v>26872000000</v>
      </c>
      <c r="R1640" s="9">
        <f t="shared" si="203"/>
        <v>0.2482185372899931</v>
      </c>
      <c r="S1640" s="9">
        <f t="shared" si="204"/>
        <v>5.6418934523634563E-2</v>
      </c>
    </row>
    <row r="1641" spans="1:19" ht="17" hidden="1" x14ac:dyDescent="0.3">
      <c r="A1641">
        <v>1708</v>
      </c>
      <c r="B1641" t="s">
        <v>546</v>
      </c>
      <c r="C1641" t="s">
        <v>6</v>
      </c>
      <c r="D1641" s="1">
        <v>42035</v>
      </c>
      <c r="E1641" s="3">
        <f t="shared" si="205"/>
        <v>2015</v>
      </c>
      <c r="F1641" s="3">
        <f t="shared" si="206"/>
        <v>1</v>
      </c>
      <c r="G1641" s="3">
        <f t="shared" si="207"/>
        <v>31</v>
      </c>
      <c r="H1641" s="2">
        <v>485651000000</v>
      </c>
      <c r="I1641" s="2">
        <v>365086000000</v>
      </c>
      <c r="J1641" s="2">
        <v>93418000000</v>
      </c>
      <c r="K1641">
        <v>0</v>
      </c>
      <c r="L1641">
        <v>0</v>
      </c>
      <c r="M1641" t="s">
        <v>26</v>
      </c>
      <c r="N1641" t="s">
        <v>158</v>
      </c>
      <c r="O1641" s="6">
        <f t="shared" si="200"/>
        <v>93418000000</v>
      </c>
      <c r="P1641" s="6">
        <f t="shared" si="201"/>
        <v>120565000000</v>
      </c>
      <c r="Q1641" s="6">
        <f t="shared" si="202"/>
        <v>27147000000</v>
      </c>
      <c r="R1641" s="9">
        <f t="shared" si="203"/>
        <v>0.24825440491216944</v>
      </c>
      <c r="S1641" s="9">
        <f t="shared" si="204"/>
        <v>5.5898165555100264E-2</v>
      </c>
    </row>
    <row r="1642" spans="1:19" ht="17" hidden="1" x14ac:dyDescent="0.3">
      <c r="A1642">
        <v>1709</v>
      </c>
      <c r="B1642" t="s">
        <v>546</v>
      </c>
      <c r="C1642" t="s">
        <v>7</v>
      </c>
      <c r="D1642" s="1">
        <v>42400</v>
      </c>
      <c r="E1642" s="3">
        <f t="shared" si="205"/>
        <v>2016</v>
      </c>
      <c r="F1642" s="3">
        <f t="shared" si="206"/>
        <v>1</v>
      </c>
      <c r="G1642" s="3">
        <f t="shared" si="207"/>
        <v>31</v>
      </c>
      <c r="H1642" s="2">
        <v>482130000000</v>
      </c>
      <c r="I1642" s="2">
        <v>360984000000</v>
      </c>
      <c r="J1642" s="2">
        <v>97041000000</v>
      </c>
      <c r="K1642">
        <v>0</v>
      </c>
      <c r="L1642">
        <v>0</v>
      </c>
      <c r="M1642" t="s">
        <v>26</v>
      </c>
      <c r="N1642" t="s">
        <v>158</v>
      </c>
      <c r="O1642" s="6">
        <f t="shared" si="200"/>
        <v>97041000000</v>
      </c>
      <c r="P1642" s="6">
        <f t="shared" si="201"/>
        <v>121146000000</v>
      </c>
      <c r="Q1642" s="6">
        <f t="shared" si="202"/>
        <v>24105000000</v>
      </c>
      <c r="R1642" s="9">
        <f t="shared" si="203"/>
        <v>0.25127247837720112</v>
      </c>
      <c r="S1642" s="9">
        <f t="shared" si="204"/>
        <v>4.9996888805923713E-2</v>
      </c>
    </row>
    <row r="1643" spans="1:19" ht="17" hidden="1" x14ac:dyDescent="0.3">
      <c r="A1643">
        <v>1710</v>
      </c>
      <c r="B1643" t="s">
        <v>547</v>
      </c>
      <c r="C1643" t="s">
        <v>2</v>
      </c>
      <c r="D1643" s="1">
        <v>41912</v>
      </c>
      <c r="E1643" s="3">
        <f t="shared" si="205"/>
        <v>2014</v>
      </c>
      <c r="F1643" s="3">
        <f t="shared" si="206"/>
        <v>9</v>
      </c>
      <c r="G1643" s="3">
        <f t="shared" si="207"/>
        <v>30</v>
      </c>
      <c r="H1643" s="2">
        <v>9895100000</v>
      </c>
      <c r="I1643" s="2">
        <v>7961500000</v>
      </c>
      <c r="J1643" s="2">
        <v>937600000</v>
      </c>
      <c r="K1643">
        <v>0</v>
      </c>
      <c r="L1643" s="2">
        <v>86000000</v>
      </c>
      <c r="M1643" t="s">
        <v>49</v>
      </c>
      <c r="N1643" t="s">
        <v>86</v>
      </c>
      <c r="O1643" s="6">
        <f t="shared" si="200"/>
        <v>1023600000</v>
      </c>
      <c r="P1643" s="6">
        <f t="shared" si="201"/>
        <v>1933600000</v>
      </c>
      <c r="Q1643" s="6">
        <f t="shared" si="202"/>
        <v>910000000</v>
      </c>
      <c r="R1643" s="9">
        <f t="shared" si="203"/>
        <v>0.19540984931936012</v>
      </c>
      <c r="S1643" s="9">
        <f t="shared" si="204"/>
        <v>9.1964709805863507E-2</v>
      </c>
    </row>
    <row r="1644" spans="1:19" ht="17" hidden="1" x14ac:dyDescent="0.3">
      <c r="A1644">
        <v>1711</v>
      </c>
      <c r="B1644" t="s">
        <v>547</v>
      </c>
      <c r="C1644" t="s">
        <v>5</v>
      </c>
      <c r="D1644" s="1">
        <v>42277</v>
      </c>
      <c r="E1644" s="3">
        <f t="shared" si="205"/>
        <v>2015</v>
      </c>
      <c r="F1644" s="3">
        <f t="shared" si="206"/>
        <v>9</v>
      </c>
      <c r="G1644" s="3">
        <f t="shared" si="207"/>
        <v>30</v>
      </c>
      <c r="H1644" s="2">
        <v>11124800000</v>
      </c>
      <c r="I1644" s="2">
        <v>8986500000</v>
      </c>
      <c r="J1644" s="2">
        <v>1026100000</v>
      </c>
      <c r="K1644">
        <v>0</v>
      </c>
      <c r="L1644" s="2">
        <v>118900000</v>
      </c>
      <c r="M1644" t="s">
        <v>49</v>
      </c>
      <c r="N1644" t="s">
        <v>86</v>
      </c>
      <c r="O1644" s="6">
        <f t="shared" si="200"/>
        <v>1145000000</v>
      </c>
      <c r="P1644" s="6">
        <f t="shared" si="201"/>
        <v>2138300000</v>
      </c>
      <c r="Q1644" s="6">
        <f t="shared" si="202"/>
        <v>993300000</v>
      </c>
      <c r="R1644" s="9">
        <f t="shared" si="203"/>
        <v>0.19221019703725006</v>
      </c>
      <c r="S1644" s="9">
        <f t="shared" si="204"/>
        <v>8.9286998417949084E-2</v>
      </c>
    </row>
    <row r="1645" spans="1:19" ht="17" hidden="1" x14ac:dyDescent="0.3">
      <c r="A1645">
        <v>1712</v>
      </c>
      <c r="B1645" t="s">
        <v>547</v>
      </c>
      <c r="C1645" t="s">
        <v>6</v>
      </c>
      <c r="D1645" s="1">
        <v>42643</v>
      </c>
      <c r="E1645" s="3">
        <f t="shared" si="205"/>
        <v>2016</v>
      </c>
      <c r="F1645" s="3">
        <f t="shared" si="206"/>
        <v>9</v>
      </c>
      <c r="G1645" s="3">
        <f t="shared" si="207"/>
        <v>30</v>
      </c>
      <c r="H1645" s="2">
        <v>14171800000</v>
      </c>
      <c r="I1645" s="2">
        <v>11413200000</v>
      </c>
      <c r="J1645" s="2">
        <v>1750100000</v>
      </c>
      <c r="K1645">
        <v>0</v>
      </c>
      <c r="L1645" s="2">
        <v>211800000</v>
      </c>
      <c r="M1645" t="s">
        <v>49</v>
      </c>
      <c r="N1645" t="s">
        <v>86</v>
      </c>
      <c r="O1645" s="6">
        <f t="shared" si="200"/>
        <v>1961900000</v>
      </c>
      <c r="P1645" s="6">
        <f t="shared" si="201"/>
        <v>2758600000</v>
      </c>
      <c r="Q1645" s="6">
        <f t="shared" si="202"/>
        <v>796700000</v>
      </c>
      <c r="R1645" s="9">
        <f t="shared" si="203"/>
        <v>0.19465417237048221</v>
      </c>
      <c r="S1645" s="9">
        <f t="shared" si="204"/>
        <v>5.6217276563315884E-2</v>
      </c>
    </row>
    <row r="1646" spans="1:19" ht="17" hidden="1" x14ac:dyDescent="0.3">
      <c r="A1646">
        <v>1713</v>
      </c>
      <c r="B1646" t="s">
        <v>548</v>
      </c>
      <c r="C1646" t="s">
        <v>2</v>
      </c>
      <c r="D1646" s="1">
        <v>41274</v>
      </c>
      <c r="E1646" s="3">
        <f t="shared" si="205"/>
        <v>2012</v>
      </c>
      <c r="F1646" s="3">
        <f t="shared" si="206"/>
        <v>12</v>
      </c>
      <c r="G1646" s="3">
        <f t="shared" si="207"/>
        <v>31</v>
      </c>
      <c r="H1646" s="2">
        <v>5664800000</v>
      </c>
      <c r="I1646" s="2">
        <v>3194200000</v>
      </c>
      <c r="J1646" s="2">
        <v>1140600000</v>
      </c>
      <c r="K1646">
        <v>0</v>
      </c>
      <c r="L1646">
        <v>0</v>
      </c>
      <c r="M1646" t="s">
        <v>12</v>
      </c>
      <c r="N1646" t="s">
        <v>47</v>
      </c>
      <c r="O1646" s="6">
        <f t="shared" si="200"/>
        <v>1140600000</v>
      </c>
      <c r="P1646" s="6">
        <f t="shared" si="201"/>
        <v>2470600000</v>
      </c>
      <c r="Q1646" s="6">
        <f t="shared" si="202"/>
        <v>1330000000</v>
      </c>
      <c r="R1646" s="9">
        <f t="shared" si="203"/>
        <v>0.43613190227369014</v>
      </c>
      <c r="S1646" s="9">
        <f t="shared" si="204"/>
        <v>0.23478322270865698</v>
      </c>
    </row>
    <row r="1647" spans="1:19" ht="17" hidden="1" x14ac:dyDescent="0.3">
      <c r="A1647">
        <v>1714</v>
      </c>
      <c r="B1647" t="s">
        <v>548</v>
      </c>
      <c r="C1647" t="s">
        <v>5</v>
      </c>
      <c r="D1647" s="1">
        <v>41639</v>
      </c>
      <c r="E1647" s="3">
        <f t="shared" si="205"/>
        <v>2013</v>
      </c>
      <c r="F1647" s="3">
        <f t="shared" si="206"/>
        <v>12</v>
      </c>
      <c r="G1647" s="3">
        <f t="shared" si="207"/>
        <v>31</v>
      </c>
      <c r="H1647" s="2">
        <v>5542000000</v>
      </c>
      <c r="I1647" s="2">
        <v>3235000000</v>
      </c>
      <c r="J1647" s="2">
        <v>1199600000</v>
      </c>
      <c r="K1647">
        <v>0</v>
      </c>
      <c r="L1647">
        <v>0</v>
      </c>
      <c r="M1647" t="s">
        <v>12</v>
      </c>
      <c r="N1647" t="s">
        <v>47</v>
      </c>
      <c r="O1647" s="6">
        <f t="shared" si="200"/>
        <v>1199600000</v>
      </c>
      <c r="P1647" s="6">
        <f t="shared" si="201"/>
        <v>2307000000</v>
      </c>
      <c r="Q1647" s="6">
        <f t="shared" si="202"/>
        <v>1107400000</v>
      </c>
      <c r="R1647" s="9">
        <f t="shared" si="203"/>
        <v>0.41627571273908337</v>
      </c>
      <c r="S1647" s="9">
        <f t="shared" si="204"/>
        <v>0.19981955972573079</v>
      </c>
    </row>
    <row r="1648" spans="1:19" ht="17" hidden="1" x14ac:dyDescent="0.3">
      <c r="A1648">
        <v>1715</v>
      </c>
      <c r="B1648" t="s">
        <v>548</v>
      </c>
      <c r="C1648" t="s">
        <v>6</v>
      </c>
      <c r="D1648" s="1">
        <v>42004</v>
      </c>
      <c r="E1648" s="3">
        <f t="shared" si="205"/>
        <v>2014</v>
      </c>
      <c r="F1648" s="3">
        <f t="shared" si="206"/>
        <v>12</v>
      </c>
      <c r="G1648" s="3">
        <f t="shared" si="207"/>
        <v>31</v>
      </c>
      <c r="H1648" s="2">
        <v>5607200000</v>
      </c>
      <c r="I1648" s="2">
        <v>3297400000</v>
      </c>
      <c r="J1648" s="2">
        <v>1169300000</v>
      </c>
      <c r="K1648">
        <v>0</v>
      </c>
      <c r="L1648">
        <v>0</v>
      </c>
      <c r="M1648" t="s">
        <v>12</v>
      </c>
      <c r="N1648" t="s">
        <v>47</v>
      </c>
      <c r="O1648" s="6">
        <f t="shared" si="200"/>
        <v>1169300000</v>
      </c>
      <c r="P1648" s="6">
        <f t="shared" si="201"/>
        <v>2309800000</v>
      </c>
      <c r="Q1648" s="6">
        <f t="shared" si="202"/>
        <v>1140500000</v>
      </c>
      <c r="R1648" s="9">
        <f t="shared" si="203"/>
        <v>0.4119346554430019</v>
      </c>
      <c r="S1648" s="9">
        <f t="shared" si="204"/>
        <v>0.20339920102725068</v>
      </c>
    </row>
    <row r="1649" spans="1:19" ht="17" hidden="1" x14ac:dyDescent="0.3">
      <c r="A1649">
        <v>1716</v>
      </c>
      <c r="B1649" t="s">
        <v>548</v>
      </c>
      <c r="C1649" t="s">
        <v>7</v>
      </c>
      <c r="D1649" s="1">
        <v>42369</v>
      </c>
      <c r="E1649" s="3">
        <f t="shared" si="205"/>
        <v>2015</v>
      </c>
      <c r="F1649" s="3">
        <f t="shared" si="206"/>
        <v>12</v>
      </c>
      <c r="G1649" s="3">
        <f t="shared" si="207"/>
        <v>31</v>
      </c>
      <c r="H1649" s="2">
        <v>5483700000</v>
      </c>
      <c r="I1649" s="2">
        <v>3199400000</v>
      </c>
      <c r="J1649" s="2">
        <v>1174900000</v>
      </c>
      <c r="K1649">
        <v>0</v>
      </c>
      <c r="L1649">
        <v>0</v>
      </c>
      <c r="M1649" t="s">
        <v>12</v>
      </c>
      <c r="N1649" t="s">
        <v>47</v>
      </c>
      <c r="O1649" s="6">
        <f t="shared" si="200"/>
        <v>1174900000</v>
      </c>
      <c r="P1649" s="6">
        <f t="shared" si="201"/>
        <v>2284300000</v>
      </c>
      <c r="Q1649" s="6">
        <f t="shared" si="202"/>
        <v>1109400000</v>
      </c>
      <c r="R1649" s="9">
        <f t="shared" si="203"/>
        <v>0.41656181045644369</v>
      </c>
      <c r="S1649" s="9">
        <f t="shared" si="204"/>
        <v>0.20230866021117128</v>
      </c>
    </row>
    <row r="1650" spans="1:19" ht="17" hidden="1" x14ac:dyDescent="0.3">
      <c r="A1650">
        <v>1717</v>
      </c>
      <c r="B1650" t="s">
        <v>549</v>
      </c>
      <c r="C1650" t="s">
        <v>2</v>
      </c>
      <c r="D1650" s="1">
        <v>41274</v>
      </c>
      <c r="E1650" s="3">
        <f t="shared" si="205"/>
        <v>2012</v>
      </c>
      <c r="F1650" s="3">
        <f t="shared" si="206"/>
        <v>12</v>
      </c>
      <c r="G1650" s="3">
        <f t="shared" si="207"/>
        <v>31</v>
      </c>
      <c r="H1650" s="2">
        <v>5989000000</v>
      </c>
      <c r="I1650" s="2">
        <v>4993000000</v>
      </c>
      <c r="J1650" s="2">
        <v>320000000</v>
      </c>
      <c r="K1650" s="2">
        <v>32000000</v>
      </c>
      <c r="L1650">
        <v>0</v>
      </c>
      <c r="M1650" t="s">
        <v>42</v>
      </c>
      <c r="N1650" t="s">
        <v>43</v>
      </c>
      <c r="O1650" s="6">
        <f t="shared" si="200"/>
        <v>352000000</v>
      </c>
      <c r="P1650" s="6">
        <f t="shared" si="201"/>
        <v>996000000</v>
      </c>
      <c r="Q1650" s="6">
        <f t="shared" si="202"/>
        <v>644000000</v>
      </c>
      <c r="R1650" s="9">
        <f t="shared" si="203"/>
        <v>0.16630489230255463</v>
      </c>
      <c r="S1650" s="9">
        <f t="shared" si="204"/>
        <v>0.10753047253297712</v>
      </c>
    </row>
    <row r="1651" spans="1:19" ht="17" hidden="1" x14ac:dyDescent="0.3">
      <c r="A1651">
        <v>1718</v>
      </c>
      <c r="B1651" t="s">
        <v>549</v>
      </c>
      <c r="C1651" t="s">
        <v>5</v>
      </c>
      <c r="D1651" s="1">
        <v>41639</v>
      </c>
      <c r="E1651" s="3">
        <f t="shared" si="205"/>
        <v>2013</v>
      </c>
      <c r="F1651" s="3">
        <f t="shared" si="206"/>
        <v>12</v>
      </c>
      <c r="G1651" s="3">
        <f t="shared" si="207"/>
        <v>31</v>
      </c>
      <c r="H1651" s="2">
        <v>7254000000</v>
      </c>
      <c r="I1651" s="2">
        <v>5716000000</v>
      </c>
      <c r="J1651" s="2">
        <v>494000000</v>
      </c>
      <c r="K1651" s="2">
        <v>33000000</v>
      </c>
      <c r="L1651">
        <v>0</v>
      </c>
      <c r="M1651" t="s">
        <v>42</v>
      </c>
      <c r="N1651" t="s">
        <v>43</v>
      </c>
      <c r="O1651" s="6">
        <f t="shared" si="200"/>
        <v>527000000</v>
      </c>
      <c r="P1651" s="6">
        <f t="shared" si="201"/>
        <v>1538000000</v>
      </c>
      <c r="Q1651" s="6">
        <f t="shared" si="202"/>
        <v>1011000000</v>
      </c>
      <c r="R1651" s="9">
        <f t="shared" si="203"/>
        <v>0.21202095395643783</v>
      </c>
      <c r="S1651" s="9">
        <f t="shared" si="204"/>
        <v>0.13937138130686519</v>
      </c>
    </row>
    <row r="1652" spans="1:19" ht="17" hidden="1" x14ac:dyDescent="0.3">
      <c r="A1652">
        <v>1719</v>
      </c>
      <c r="B1652" t="s">
        <v>549</v>
      </c>
      <c r="C1652" t="s">
        <v>6</v>
      </c>
      <c r="D1652" s="1">
        <v>42004</v>
      </c>
      <c r="E1652" s="3">
        <f t="shared" si="205"/>
        <v>2014</v>
      </c>
      <c r="F1652" s="3">
        <f t="shared" si="206"/>
        <v>12</v>
      </c>
      <c r="G1652" s="3">
        <f t="shared" si="207"/>
        <v>31</v>
      </c>
      <c r="H1652" s="2">
        <v>7403000000</v>
      </c>
      <c r="I1652" s="2">
        <v>5763000000</v>
      </c>
      <c r="J1652" s="2">
        <v>249000000</v>
      </c>
      <c r="K1652" s="2">
        <v>27000000</v>
      </c>
      <c r="L1652">
        <v>0</v>
      </c>
      <c r="M1652" t="s">
        <v>42</v>
      </c>
      <c r="N1652" t="s">
        <v>43</v>
      </c>
      <c r="O1652" s="6">
        <f t="shared" si="200"/>
        <v>276000000</v>
      </c>
      <c r="P1652" s="6">
        <f t="shared" si="201"/>
        <v>1640000000</v>
      </c>
      <c r="Q1652" s="6">
        <f t="shared" si="202"/>
        <v>1364000000</v>
      </c>
      <c r="R1652" s="9">
        <f t="shared" si="203"/>
        <v>0.22153181142779954</v>
      </c>
      <c r="S1652" s="9">
        <f t="shared" si="204"/>
        <v>0.18424962852897475</v>
      </c>
    </row>
    <row r="1653" spans="1:19" ht="17" hidden="1" x14ac:dyDescent="0.3">
      <c r="A1653">
        <v>1720</v>
      </c>
      <c r="B1653" t="s">
        <v>549</v>
      </c>
      <c r="C1653" t="s">
        <v>7</v>
      </c>
      <c r="D1653" s="1">
        <v>42369</v>
      </c>
      <c r="E1653" s="3">
        <f t="shared" si="205"/>
        <v>2015</v>
      </c>
      <c r="F1653" s="3">
        <f t="shared" si="206"/>
        <v>12</v>
      </c>
      <c r="G1653" s="3">
        <f t="shared" si="207"/>
        <v>31</v>
      </c>
      <c r="H1653" s="2">
        <v>7082000000</v>
      </c>
      <c r="I1653" s="2">
        <v>5694000000</v>
      </c>
      <c r="J1653" s="2">
        <v>420000000</v>
      </c>
      <c r="K1653" s="2">
        <v>24000000</v>
      </c>
      <c r="L1653">
        <v>0</v>
      </c>
      <c r="M1653" t="s">
        <v>42</v>
      </c>
      <c r="N1653" t="s">
        <v>43</v>
      </c>
      <c r="O1653" s="6">
        <f t="shared" si="200"/>
        <v>444000000</v>
      </c>
      <c r="P1653" s="6">
        <f t="shared" si="201"/>
        <v>1388000000</v>
      </c>
      <c r="Q1653" s="6">
        <f t="shared" si="202"/>
        <v>944000000</v>
      </c>
      <c r="R1653" s="9">
        <f t="shared" si="203"/>
        <v>0.19598983338040099</v>
      </c>
      <c r="S1653" s="9">
        <f t="shared" si="204"/>
        <v>0.13329567918667043</v>
      </c>
    </row>
    <row r="1654" spans="1:19" ht="17" hidden="1" x14ac:dyDescent="0.3">
      <c r="A1654">
        <v>1721</v>
      </c>
      <c r="B1654" t="s">
        <v>550</v>
      </c>
      <c r="C1654" t="s">
        <v>2</v>
      </c>
      <c r="D1654" s="1">
        <v>41274</v>
      </c>
      <c r="E1654" s="3">
        <f t="shared" si="205"/>
        <v>2012</v>
      </c>
      <c r="F1654" s="3">
        <f t="shared" si="206"/>
        <v>12</v>
      </c>
      <c r="G1654" s="3">
        <f t="shared" si="207"/>
        <v>31</v>
      </c>
      <c r="H1654" s="2">
        <v>4534000000</v>
      </c>
      <c r="I1654" s="2">
        <v>2093000000</v>
      </c>
      <c r="J1654" s="2">
        <v>1389000000</v>
      </c>
      <c r="K1654">
        <v>0</v>
      </c>
      <c r="L1654" s="2">
        <v>185000000</v>
      </c>
      <c r="M1654" t="s">
        <v>9</v>
      </c>
      <c r="N1654" t="s">
        <v>123</v>
      </c>
      <c r="O1654" s="6">
        <f t="shared" si="200"/>
        <v>1574000000</v>
      </c>
      <c r="P1654" s="6">
        <f t="shared" si="201"/>
        <v>2441000000</v>
      </c>
      <c r="Q1654" s="6">
        <f t="shared" si="202"/>
        <v>867000000</v>
      </c>
      <c r="R1654" s="9">
        <f t="shared" si="203"/>
        <v>0.53837670930745474</v>
      </c>
      <c r="S1654" s="9">
        <f t="shared" si="204"/>
        <v>0.19122187913542127</v>
      </c>
    </row>
    <row r="1655" spans="1:19" ht="17" hidden="1" x14ac:dyDescent="0.3">
      <c r="A1655">
        <v>1722</v>
      </c>
      <c r="B1655" t="s">
        <v>550</v>
      </c>
      <c r="C1655" t="s">
        <v>5</v>
      </c>
      <c r="D1655" s="1">
        <v>41639</v>
      </c>
      <c r="E1655" s="3">
        <f t="shared" si="205"/>
        <v>2013</v>
      </c>
      <c r="F1655" s="3">
        <f t="shared" si="206"/>
        <v>12</v>
      </c>
      <c r="G1655" s="3">
        <f t="shared" si="207"/>
        <v>31</v>
      </c>
      <c r="H1655" s="2">
        <v>5009000000</v>
      </c>
      <c r="I1655" s="2">
        <v>2394000000</v>
      </c>
      <c r="J1655" s="2">
        <v>1471000000</v>
      </c>
      <c r="K1655">
        <v>0</v>
      </c>
      <c r="L1655" s="2">
        <v>216000000</v>
      </c>
      <c r="M1655" t="s">
        <v>9</v>
      </c>
      <c r="N1655" t="s">
        <v>123</v>
      </c>
      <c r="O1655" s="6">
        <f t="shared" si="200"/>
        <v>1687000000</v>
      </c>
      <c r="P1655" s="6">
        <f t="shared" si="201"/>
        <v>2615000000</v>
      </c>
      <c r="Q1655" s="6">
        <f t="shared" si="202"/>
        <v>928000000</v>
      </c>
      <c r="R1655" s="9">
        <f t="shared" si="203"/>
        <v>0.52206029147534438</v>
      </c>
      <c r="S1655" s="9">
        <f t="shared" si="204"/>
        <v>0.18526652026352566</v>
      </c>
    </row>
    <row r="1656" spans="1:19" ht="17" hidden="1" x14ac:dyDescent="0.3">
      <c r="A1656">
        <v>1723</v>
      </c>
      <c r="B1656" t="s">
        <v>550</v>
      </c>
      <c r="C1656" t="s">
        <v>6</v>
      </c>
      <c r="D1656" s="1">
        <v>42004</v>
      </c>
      <c r="E1656" s="3">
        <f t="shared" si="205"/>
        <v>2014</v>
      </c>
      <c r="F1656" s="3">
        <f t="shared" si="206"/>
        <v>12</v>
      </c>
      <c r="G1656" s="3">
        <f t="shared" si="207"/>
        <v>31</v>
      </c>
      <c r="H1656" s="2">
        <v>5281000000</v>
      </c>
      <c r="I1656" s="2">
        <v>2504000000</v>
      </c>
      <c r="J1656" s="2">
        <v>1557000000</v>
      </c>
      <c r="K1656">
        <v>0</v>
      </c>
      <c r="L1656" s="2">
        <v>233000000</v>
      </c>
      <c r="M1656" t="s">
        <v>9</v>
      </c>
      <c r="N1656" t="s">
        <v>123</v>
      </c>
      <c r="O1656" s="6">
        <f t="shared" si="200"/>
        <v>1790000000</v>
      </c>
      <c r="P1656" s="6">
        <f t="shared" si="201"/>
        <v>2777000000</v>
      </c>
      <c r="Q1656" s="6">
        <f t="shared" si="202"/>
        <v>987000000</v>
      </c>
      <c r="R1656" s="9">
        <f t="shared" si="203"/>
        <v>0.52584737739064569</v>
      </c>
      <c r="S1656" s="9">
        <f t="shared" si="204"/>
        <v>0.1868964211323613</v>
      </c>
    </row>
    <row r="1657" spans="1:19" ht="17" hidden="1" x14ac:dyDescent="0.3">
      <c r="A1657">
        <v>1724</v>
      </c>
      <c r="B1657" t="s">
        <v>550</v>
      </c>
      <c r="C1657" t="s">
        <v>7</v>
      </c>
      <c r="D1657" s="1">
        <v>42369</v>
      </c>
      <c r="E1657" s="3">
        <f t="shared" si="205"/>
        <v>2015</v>
      </c>
      <c r="F1657" s="3">
        <f t="shared" si="206"/>
        <v>12</v>
      </c>
      <c r="G1657" s="3">
        <f t="shared" si="207"/>
        <v>31</v>
      </c>
      <c r="H1657" s="2">
        <v>5536000000</v>
      </c>
      <c r="I1657" s="2">
        <v>2700000000</v>
      </c>
      <c r="J1657" s="2">
        <v>1574000000</v>
      </c>
      <c r="K1657">
        <v>0</v>
      </c>
      <c r="L1657" s="2">
        <v>234000000</v>
      </c>
      <c r="M1657" t="s">
        <v>9</v>
      </c>
      <c r="N1657" t="s">
        <v>123</v>
      </c>
      <c r="O1657" s="6">
        <f t="shared" si="200"/>
        <v>1808000000</v>
      </c>
      <c r="P1657" s="6">
        <f t="shared" si="201"/>
        <v>2836000000</v>
      </c>
      <c r="Q1657" s="6">
        <f t="shared" si="202"/>
        <v>1028000000</v>
      </c>
      <c r="R1657" s="9">
        <f t="shared" si="203"/>
        <v>0.51228323699421963</v>
      </c>
      <c r="S1657" s="9">
        <f t="shared" si="204"/>
        <v>0.18569364161849711</v>
      </c>
    </row>
    <row r="1658" spans="1:19" ht="17" hidden="1" x14ac:dyDescent="0.3">
      <c r="A1658">
        <v>1725</v>
      </c>
      <c r="B1658" t="s">
        <v>551</v>
      </c>
      <c r="C1658" t="s">
        <v>2</v>
      </c>
      <c r="D1658" s="1">
        <v>41274</v>
      </c>
      <c r="E1658" s="3">
        <f t="shared" si="205"/>
        <v>2012</v>
      </c>
      <c r="F1658" s="3">
        <f t="shared" si="206"/>
        <v>12</v>
      </c>
      <c r="G1658" s="3">
        <f t="shared" si="207"/>
        <v>31</v>
      </c>
      <c r="H1658" s="2">
        <v>5154284000</v>
      </c>
      <c r="I1658" s="2">
        <v>3251575000</v>
      </c>
      <c r="J1658" s="2">
        <v>481677000</v>
      </c>
      <c r="K1658">
        <v>0</v>
      </c>
      <c r="L1658" s="2">
        <v>373199000</v>
      </c>
      <c r="M1658" t="s">
        <v>9</v>
      </c>
      <c r="N1658" t="s">
        <v>552</v>
      </c>
      <c r="O1658" s="6">
        <f t="shared" si="200"/>
        <v>854876000</v>
      </c>
      <c r="P1658" s="6">
        <f t="shared" si="201"/>
        <v>1902709000</v>
      </c>
      <c r="Q1658" s="6">
        <f t="shared" si="202"/>
        <v>1047833000</v>
      </c>
      <c r="R1658" s="9">
        <f t="shared" si="203"/>
        <v>0.36915098197926233</v>
      </c>
      <c r="S1658" s="9">
        <f t="shared" si="204"/>
        <v>0.20329360974288571</v>
      </c>
    </row>
    <row r="1659" spans="1:19" ht="17" hidden="1" x14ac:dyDescent="0.3">
      <c r="A1659">
        <v>1726</v>
      </c>
      <c r="B1659" t="s">
        <v>551</v>
      </c>
      <c r="C1659" t="s">
        <v>5</v>
      </c>
      <c r="D1659" s="1">
        <v>41639</v>
      </c>
      <c r="E1659" s="3">
        <f t="shared" si="205"/>
        <v>2013</v>
      </c>
      <c r="F1659" s="3">
        <f t="shared" si="206"/>
        <v>12</v>
      </c>
      <c r="G1659" s="3">
        <f t="shared" si="207"/>
        <v>31</v>
      </c>
      <c r="H1659" s="2">
        <v>5620936000</v>
      </c>
      <c r="I1659" s="2">
        <v>3478822000</v>
      </c>
      <c r="J1659" s="2">
        <v>465926000</v>
      </c>
      <c r="K1659">
        <v>0</v>
      </c>
      <c r="L1659" s="2">
        <v>371051000</v>
      </c>
      <c r="M1659" t="s">
        <v>9</v>
      </c>
      <c r="N1659" t="s">
        <v>552</v>
      </c>
      <c r="O1659" s="6">
        <f t="shared" si="200"/>
        <v>836977000</v>
      </c>
      <c r="P1659" s="6">
        <f t="shared" si="201"/>
        <v>2142114000</v>
      </c>
      <c r="Q1659" s="6">
        <f t="shared" si="202"/>
        <v>1305137000</v>
      </c>
      <c r="R1659" s="9">
        <f t="shared" si="203"/>
        <v>0.38109560400616549</v>
      </c>
      <c r="S1659" s="9">
        <f t="shared" si="204"/>
        <v>0.23219211177640164</v>
      </c>
    </row>
    <row r="1660" spans="1:19" ht="17" hidden="1" x14ac:dyDescent="0.3">
      <c r="A1660">
        <v>1727</v>
      </c>
      <c r="B1660" t="s">
        <v>551</v>
      </c>
      <c r="C1660" t="s">
        <v>6</v>
      </c>
      <c r="D1660" s="1">
        <v>42004</v>
      </c>
      <c r="E1660" s="3">
        <f t="shared" si="205"/>
        <v>2014</v>
      </c>
      <c r="F1660" s="3">
        <f t="shared" si="206"/>
        <v>12</v>
      </c>
      <c r="G1660" s="3">
        <f t="shared" si="207"/>
        <v>31</v>
      </c>
      <c r="H1660" s="2">
        <v>5433661000</v>
      </c>
      <c r="I1660" s="2">
        <v>3316311000</v>
      </c>
      <c r="J1660" s="2">
        <v>502901000</v>
      </c>
      <c r="K1660">
        <v>0</v>
      </c>
      <c r="L1660" s="2">
        <v>314119000</v>
      </c>
      <c r="M1660" t="s">
        <v>9</v>
      </c>
      <c r="N1660" t="s">
        <v>552</v>
      </c>
      <c r="O1660" s="6">
        <f t="shared" si="200"/>
        <v>817020000</v>
      </c>
      <c r="P1660" s="6">
        <f t="shared" si="201"/>
        <v>2117350000</v>
      </c>
      <c r="Q1660" s="6">
        <f t="shared" si="202"/>
        <v>1300330000</v>
      </c>
      <c r="R1660" s="9">
        <f t="shared" si="203"/>
        <v>0.38967281911771823</v>
      </c>
      <c r="S1660" s="9">
        <f t="shared" si="204"/>
        <v>0.23931010786282031</v>
      </c>
    </row>
    <row r="1661" spans="1:19" ht="17" hidden="1" x14ac:dyDescent="0.3">
      <c r="A1661">
        <v>1728</v>
      </c>
      <c r="B1661" t="s">
        <v>551</v>
      </c>
      <c r="C1661" t="s">
        <v>7</v>
      </c>
      <c r="D1661" s="1">
        <v>42369</v>
      </c>
      <c r="E1661" s="3">
        <f t="shared" si="205"/>
        <v>2015</v>
      </c>
      <c r="F1661" s="3">
        <f t="shared" si="206"/>
        <v>12</v>
      </c>
      <c r="G1661" s="3">
        <f t="shared" si="207"/>
        <v>31</v>
      </c>
      <c r="H1661" s="2">
        <v>4075883000</v>
      </c>
      <c r="I1661" s="2">
        <v>2530374000</v>
      </c>
      <c r="J1661" s="2">
        <v>475328000</v>
      </c>
      <c r="K1661">
        <v>0</v>
      </c>
      <c r="L1661" s="2">
        <v>322629000</v>
      </c>
      <c r="M1661" t="s">
        <v>9</v>
      </c>
      <c r="N1661" t="s">
        <v>552</v>
      </c>
      <c r="O1661" s="6">
        <f t="shared" si="200"/>
        <v>797957000</v>
      </c>
      <c r="P1661" s="6">
        <f t="shared" si="201"/>
        <v>1545509000</v>
      </c>
      <c r="Q1661" s="6">
        <f t="shared" si="202"/>
        <v>747552000</v>
      </c>
      <c r="R1661" s="9">
        <f t="shared" si="203"/>
        <v>0.37918384801526439</v>
      </c>
      <c r="S1661" s="9">
        <f t="shared" si="204"/>
        <v>0.18340860127731831</v>
      </c>
    </row>
    <row r="1662" spans="1:19" ht="17" hidden="1" x14ac:dyDescent="0.3">
      <c r="A1662">
        <v>1729</v>
      </c>
      <c r="B1662" t="s">
        <v>553</v>
      </c>
      <c r="C1662" t="s">
        <v>2</v>
      </c>
      <c r="D1662" s="1">
        <v>41274</v>
      </c>
      <c r="E1662" s="3">
        <f t="shared" si="205"/>
        <v>2012</v>
      </c>
      <c r="F1662" s="3">
        <f t="shared" si="206"/>
        <v>12</v>
      </c>
      <c r="G1662" s="3">
        <f t="shared" si="207"/>
        <v>31</v>
      </c>
      <c r="H1662" s="2">
        <v>1623938000</v>
      </c>
      <c r="I1662" s="2">
        <v>337903000</v>
      </c>
      <c r="J1662" s="2">
        <v>188302000</v>
      </c>
      <c r="K1662">
        <v>0</v>
      </c>
      <c r="L1662" s="2">
        <v>513916000</v>
      </c>
      <c r="M1662" t="s">
        <v>73</v>
      </c>
      <c r="N1662" t="s">
        <v>74</v>
      </c>
      <c r="O1662" s="6">
        <f t="shared" si="200"/>
        <v>702218000</v>
      </c>
      <c r="P1662" s="6">
        <f t="shared" si="201"/>
        <v>1286035000</v>
      </c>
      <c r="Q1662" s="6">
        <f t="shared" si="202"/>
        <v>583817000</v>
      </c>
      <c r="R1662" s="9">
        <f t="shared" si="203"/>
        <v>0.79192370644692101</v>
      </c>
      <c r="S1662" s="9">
        <f t="shared" si="204"/>
        <v>0.35950695162007418</v>
      </c>
    </row>
    <row r="1663" spans="1:19" ht="17" hidden="1" x14ac:dyDescent="0.3">
      <c r="A1663">
        <v>1730</v>
      </c>
      <c r="B1663" t="s">
        <v>553</v>
      </c>
      <c r="C1663" t="s">
        <v>5</v>
      </c>
      <c r="D1663" s="1">
        <v>41639</v>
      </c>
      <c r="E1663" s="3">
        <f t="shared" si="205"/>
        <v>2013</v>
      </c>
      <c r="F1663" s="3">
        <f t="shared" si="206"/>
        <v>12</v>
      </c>
      <c r="G1663" s="3">
        <f t="shared" si="207"/>
        <v>31</v>
      </c>
      <c r="H1663" s="2">
        <v>1998051000</v>
      </c>
      <c r="I1663" s="2">
        <v>406198000</v>
      </c>
      <c r="J1663" s="2">
        <v>72143000</v>
      </c>
      <c r="K1663">
        <v>0</v>
      </c>
      <c r="L1663" s="2">
        <v>615874000</v>
      </c>
      <c r="M1663" t="s">
        <v>73</v>
      </c>
      <c r="N1663" t="s">
        <v>74</v>
      </c>
      <c r="O1663" s="6">
        <f t="shared" si="200"/>
        <v>688017000</v>
      </c>
      <c r="P1663" s="6">
        <f t="shared" si="201"/>
        <v>1591853000</v>
      </c>
      <c r="Q1663" s="6">
        <f t="shared" si="202"/>
        <v>903836000</v>
      </c>
      <c r="R1663" s="9">
        <f t="shared" si="203"/>
        <v>0.79670288696334579</v>
      </c>
      <c r="S1663" s="9">
        <f t="shared" si="204"/>
        <v>0.45235882367366997</v>
      </c>
    </row>
    <row r="1664" spans="1:19" ht="17" hidden="1" x14ac:dyDescent="0.3">
      <c r="A1664">
        <v>1731</v>
      </c>
      <c r="B1664" t="s">
        <v>553</v>
      </c>
      <c r="C1664" t="s">
        <v>6</v>
      </c>
      <c r="D1664" s="1">
        <v>42004</v>
      </c>
      <c r="E1664" s="3">
        <f t="shared" si="205"/>
        <v>2014</v>
      </c>
      <c r="F1664" s="3">
        <f t="shared" si="206"/>
        <v>12</v>
      </c>
      <c r="G1664" s="3">
        <f t="shared" si="207"/>
        <v>31</v>
      </c>
      <c r="H1664" s="2">
        <v>2424176000</v>
      </c>
      <c r="I1664" s="2">
        <v>572831000</v>
      </c>
      <c r="J1664" s="2">
        <v>225070000</v>
      </c>
      <c r="K1664">
        <v>0</v>
      </c>
      <c r="L1664" s="2">
        <v>806021000</v>
      </c>
      <c r="M1664" t="s">
        <v>73</v>
      </c>
      <c r="N1664" t="s">
        <v>74</v>
      </c>
      <c r="O1664" s="6">
        <f t="shared" si="200"/>
        <v>1031091000</v>
      </c>
      <c r="P1664" s="6">
        <f t="shared" si="201"/>
        <v>1851345000</v>
      </c>
      <c r="Q1664" s="6">
        <f t="shared" si="202"/>
        <v>820254000</v>
      </c>
      <c r="R1664" s="9">
        <f t="shared" si="203"/>
        <v>0.76370073790021853</v>
      </c>
      <c r="S1664" s="9">
        <f t="shared" si="204"/>
        <v>0.33836404617486521</v>
      </c>
    </row>
    <row r="1665" spans="1:19" ht="17" hidden="1" x14ac:dyDescent="0.3">
      <c r="A1665">
        <v>1732</v>
      </c>
      <c r="B1665" t="s">
        <v>553</v>
      </c>
      <c r="C1665" t="s">
        <v>7</v>
      </c>
      <c r="D1665" s="1">
        <v>42369</v>
      </c>
      <c r="E1665" s="3">
        <f t="shared" si="205"/>
        <v>2015</v>
      </c>
      <c r="F1665" s="3">
        <f t="shared" si="206"/>
        <v>12</v>
      </c>
      <c r="G1665" s="3">
        <f t="shared" si="207"/>
        <v>31</v>
      </c>
      <c r="H1665" s="2">
        <v>1452619000</v>
      </c>
      <c r="I1665" s="2">
        <v>519874000</v>
      </c>
      <c r="J1665" s="2">
        <v>179867000</v>
      </c>
      <c r="K1665">
        <v>0</v>
      </c>
      <c r="L1665" s="2">
        <v>778923000</v>
      </c>
      <c r="M1665" t="s">
        <v>73</v>
      </c>
      <c r="N1665" t="s">
        <v>74</v>
      </c>
      <c r="O1665" s="6">
        <f t="shared" si="200"/>
        <v>958790000</v>
      </c>
      <c r="P1665" s="6">
        <f t="shared" si="201"/>
        <v>932745000</v>
      </c>
      <c r="Q1665" s="6">
        <f t="shared" si="202"/>
        <v>-26045000</v>
      </c>
      <c r="R1665" s="9">
        <f t="shared" si="203"/>
        <v>0.6421126255404892</v>
      </c>
      <c r="S1665" s="9">
        <f t="shared" si="204"/>
        <v>-1.7929684246178797E-2</v>
      </c>
    </row>
    <row r="1666" spans="1:19" ht="17" hidden="1" x14ac:dyDescent="0.3">
      <c r="A1666">
        <v>1733</v>
      </c>
      <c r="B1666" t="s">
        <v>554</v>
      </c>
      <c r="C1666" t="s">
        <v>2</v>
      </c>
      <c r="D1666" s="1">
        <v>41274</v>
      </c>
      <c r="E1666" s="3">
        <f t="shared" si="205"/>
        <v>2012</v>
      </c>
      <c r="F1666" s="3">
        <f t="shared" si="206"/>
        <v>12</v>
      </c>
      <c r="G1666" s="3">
        <f t="shared" si="207"/>
        <v>31</v>
      </c>
      <c r="H1666" s="2">
        <v>10128223000</v>
      </c>
      <c r="I1666" s="2">
        <v>6710036000</v>
      </c>
      <c r="J1666" s="2">
        <v>669451000</v>
      </c>
      <c r="K1666">
        <v>0</v>
      </c>
      <c r="L1666" s="2">
        <v>926053000</v>
      </c>
      <c r="M1666" t="s">
        <v>32</v>
      </c>
      <c r="N1666" t="s">
        <v>33</v>
      </c>
      <c r="O1666" s="6">
        <f t="shared" si="200"/>
        <v>1595504000</v>
      </c>
      <c r="P1666" s="6">
        <f t="shared" si="201"/>
        <v>3418187000</v>
      </c>
      <c r="Q1666" s="6">
        <f t="shared" si="202"/>
        <v>1822683000</v>
      </c>
      <c r="R1666" s="9">
        <f t="shared" si="203"/>
        <v>0.3374912854900608</v>
      </c>
      <c r="S1666" s="9">
        <f t="shared" si="204"/>
        <v>0.17996078877805119</v>
      </c>
    </row>
    <row r="1667" spans="1:19" ht="17" hidden="1" x14ac:dyDescent="0.3">
      <c r="A1667">
        <v>1734</v>
      </c>
      <c r="B1667" t="s">
        <v>554</v>
      </c>
      <c r="C1667" t="s">
        <v>5</v>
      </c>
      <c r="D1667" s="1">
        <v>41639</v>
      </c>
      <c r="E1667" s="3">
        <f t="shared" si="205"/>
        <v>2013</v>
      </c>
      <c r="F1667" s="3">
        <f t="shared" si="206"/>
        <v>12</v>
      </c>
      <c r="G1667" s="3">
        <f t="shared" si="207"/>
        <v>31</v>
      </c>
      <c r="H1667" s="2">
        <v>10914922000</v>
      </c>
      <c r="I1667" s="2">
        <v>7408278000</v>
      </c>
      <c r="J1667" s="2">
        <v>681226000</v>
      </c>
      <c r="K1667">
        <v>0</v>
      </c>
      <c r="L1667" s="2">
        <v>977863000</v>
      </c>
      <c r="M1667" t="s">
        <v>32</v>
      </c>
      <c r="N1667" t="s">
        <v>33</v>
      </c>
      <c r="O1667" s="6">
        <f t="shared" si="200"/>
        <v>1659089000</v>
      </c>
      <c r="P1667" s="6">
        <f t="shared" si="201"/>
        <v>3506644000</v>
      </c>
      <c r="Q1667" s="6">
        <f t="shared" si="202"/>
        <v>1847555000</v>
      </c>
      <c r="R1667" s="9">
        <f t="shared" si="203"/>
        <v>0.32127064215392465</v>
      </c>
      <c r="S1667" s="9">
        <f t="shared" si="204"/>
        <v>0.16926873137526774</v>
      </c>
    </row>
    <row r="1668" spans="1:19" ht="17" hidden="1" x14ac:dyDescent="0.3">
      <c r="A1668">
        <v>1735</v>
      </c>
      <c r="B1668" t="s">
        <v>554</v>
      </c>
      <c r="C1668" t="s">
        <v>6</v>
      </c>
      <c r="D1668" s="1">
        <v>42004</v>
      </c>
      <c r="E1668" s="3">
        <f t="shared" si="205"/>
        <v>2014</v>
      </c>
      <c r="F1668" s="3">
        <f t="shared" si="206"/>
        <v>12</v>
      </c>
      <c r="G1668" s="3">
        <f t="shared" si="207"/>
        <v>31</v>
      </c>
      <c r="H1668" s="2">
        <v>11686135000</v>
      </c>
      <c r="I1668" s="2">
        <v>7951352000</v>
      </c>
      <c r="J1668" s="2">
        <v>767608000</v>
      </c>
      <c r="K1668">
        <v>0</v>
      </c>
      <c r="L1668" s="2">
        <v>1019045000</v>
      </c>
      <c r="M1668" t="s">
        <v>32</v>
      </c>
      <c r="N1668" t="s">
        <v>33</v>
      </c>
      <c r="O1668" s="6">
        <f t="shared" ref="O1668:O1713" si="208">SUM(J1668:L1668)</f>
        <v>1786653000</v>
      </c>
      <c r="P1668" s="6">
        <f t="shared" ref="P1668:P1713" si="209">H1668-I1668</f>
        <v>3734783000</v>
      </c>
      <c r="Q1668" s="6">
        <f t="shared" ref="Q1668:Q1713" si="210">P1668-SUM(J1668:L1668)</f>
        <v>1948130000</v>
      </c>
      <c r="R1668" s="9">
        <f t="shared" ref="R1668:R1713" si="211">1-(I1668/H1668)</f>
        <v>0.31959095115707636</v>
      </c>
      <c r="S1668" s="9">
        <f t="shared" ref="S1668:S1713" si="212">Q1668/H1668</f>
        <v>0.16670438943243424</v>
      </c>
    </row>
    <row r="1669" spans="1:19" ht="17" hidden="1" x14ac:dyDescent="0.3">
      <c r="A1669">
        <v>1736</v>
      </c>
      <c r="B1669" t="s">
        <v>554</v>
      </c>
      <c r="C1669" t="s">
        <v>7</v>
      </c>
      <c r="D1669" s="1">
        <v>42369</v>
      </c>
      <c r="E1669" s="3">
        <f t="shared" ref="E1669:E1713" si="213">YEAR(D1669)</f>
        <v>2015</v>
      </c>
      <c r="F1669" s="3">
        <f t="shared" ref="F1669:F1713" si="214">MONTH(D1669)</f>
        <v>12</v>
      </c>
      <c r="G1669" s="3">
        <f t="shared" ref="G1669:G1713" si="215">DAY(D1669)</f>
        <v>31</v>
      </c>
      <c r="H1669" s="2">
        <v>11024486000</v>
      </c>
      <c r="I1669" s="2">
        <v>7033633000</v>
      </c>
      <c r="J1669" s="2">
        <v>865817000</v>
      </c>
      <c r="K1669">
        <v>0</v>
      </c>
      <c r="L1669" s="2">
        <v>1124524000</v>
      </c>
      <c r="M1669" t="s">
        <v>32</v>
      </c>
      <c r="N1669" t="s">
        <v>33</v>
      </c>
      <c r="O1669" s="6">
        <f t="shared" si="208"/>
        <v>1990341000</v>
      </c>
      <c r="P1669" s="6">
        <f t="shared" si="209"/>
        <v>3990853000</v>
      </c>
      <c r="Q1669" s="6">
        <f t="shared" si="210"/>
        <v>2000512000</v>
      </c>
      <c r="R1669" s="9">
        <f t="shared" si="211"/>
        <v>0.36199900838914389</v>
      </c>
      <c r="S1669" s="9">
        <f t="shared" si="212"/>
        <v>0.1814607955418511</v>
      </c>
    </row>
    <row r="1670" spans="1:19" ht="17" hidden="1" x14ac:dyDescent="0.3">
      <c r="A1670">
        <v>1737</v>
      </c>
      <c r="B1670" t="s">
        <v>555</v>
      </c>
      <c r="C1670" t="s">
        <v>2</v>
      </c>
      <c r="D1670" s="1">
        <v>41274</v>
      </c>
      <c r="E1670" s="3">
        <f t="shared" si="213"/>
        <v>2012</v>
      </c>
      <c r="F1670" s="3">
        <f t="shared" si="214"/>
        <v>12</v>
      </c>
      <c r="G1670" s="3">
        <f t="shared" si="215"/>
        <v>31</v>
      </c>
      <c r="H1670" s="2">
        <v>7232397000</v>
      </c>
      <c r="I1670" s="2">
        <v>5165169000</v>
      </c>
      <c r="J1670">
        <v>0</v>
      </c>
      <c r="K1670">
        <v>0</v>
      </c>
      <c r="L1670" s="2">
        <v>1173955000</v>
      </c>
      <c r="M1670" t="s">
        <v>37</v>
      </c>
      <c r="N1670" t="s">
        <v>40</v>
      </c>
      <c r="O1670" s="6">
        <f t="shared" si="208"/>
        <v>1173955000</v>
      </c>
      <c r="P1670" s="6">
        <f t="shared" si="209"/>
        <v>2067228000</v>
      </c>
      <c r="Q1670" s="6">
        <f t="shared" si="210"/>
        <v>893273000</v>
      </c>
      <c r="R1670" s="9">
        <f t="shared" si="211"/>
        <v>0.28582888909444548</v>
      </c>
      <c r="S1670" s="9">
        <f t="shared" si="212"/>
        <v>0.12350995112685324</v>
      </c>
    </row>
    <row r="1671" spans="1:19" ht="17" hidden="1" x14ac:dyDescent="0.3">
      <c r="A1671">
        <v>1738</v>
      </c>
      <c r="B1671" t="s">
        <v>555</v>
      </c>
      <c r="C1671" t="s">
        <v>5</v>
      </c>
      <c r="D1671" s="1">
        <v>41639</v>
      </c>
      <c r="E1671" s="3">
        <f t="shared" si="213"/>
        <v>2013</v>
      </c>
      <c r="F1671" s="3">
        <f t="shared" si="214"/>
        <v>12</v>
      </c>
      <c r="G1671" s="3">
        <f t="shared" si="215"/>
        <v>31</v>
      </c>
      <c r="H1671" s="2">
        <v>7541234000</v>
      </c>
      <c r="I1671" s="2">
        <v>5106489000</v>
      </c>
      <c r="J1671">
        <v>0</v>
      </c>
      <c r="K1671">
        <v>0</v>
      </c>
      <c r="L1671" s="2">
        <v>1213178000</v>
      </c>
      <c r="M1671" t="s">
        <v>37</v>
      </c>
      <c r="N1671" t="s">
        <v>40</v>
      </c>
      <c r="O1671" s="6">
        <f t="shared" si="208"/>
        <v>1213178000</v>
      </c>
      <c r="P1671" s="6">
        <f t="shared" si="209"/>
        <v>2434745000</v>
      </c>
      <c r="Q1671" s="6">
        <f t="shared" si="210"/>
        <v>1221567000</v>
      </c>
      <c r="R1671" s="9">
        <f t="shared" si="211"/>
        <v>0.32285763841832782</v>
      </c>
      <c r="S1671" s="9">
        <f t="shared" si="212"/>
        <v>0.16198502791452965</v>
      </c>
    </row>
    <row r="1672" spans="1:19" ht="17" hidden="1" x14ac:dyDescent="0.3">
      <c r="A1672">
        <v>1739</v>
      </c>
      <c r="B1672" t="s">
        <v>555</v>
      </c>
      <c r="C1672" t="s">
        <v>6</v>
      </c>
      <c r="D1672" s="1">
        <v>42004</v>
      </c>
      <c r="E1672" s="3">
        <f t="shared" si="213"/>
        <v>2014</v>
      </c>
      <c r="F1672" s="3">
        <f t="shared" si="214"/>
        <v>12</v>
      </c>
      <c r="G1672" s="3">
        <f t="shared" si="215"/>
        <v>31</v>
      </c>
      <c r="H1672" s="2">
        <v>6602267000</v>
      </c>
      <c r="I1672" s="2">
        <v>4239474000</v>
      </c>
      <c r="J1672">
        <v>0</v>
      </c>
      <c r="K1672">
        <v>0</v>
      </c>
      <c r="L1672" s="2">
        <v>1341315000</v>
      </c>
      <c r="M1672" t="s">
        <v>37</v>
      </c>
      <c r="N1672" t="s">
        <v>40</v>
      </c>
      <c r="O1672" s="6">
        <f t="shared" si="208"/>
        <v>1341315000</v>
      </c>
      <c r="P1672" s="6">
        <f t="shared" si="209"/>
        <v>2362793000</v>
      </c>
      <c r="Q1672" s="6">
        <f t="shared" si="210"/>
        <v>1021478000</v>
      </c>
      <c r="R1672" s="9">
        <f t="shared" si="211"/>
        <v>0.35787601440535499</v>
      </c>
      <c r="S1672" s="9">
        <f t="shared" si="212"/>
        <v>0.15471625125127475</v>
      </c>
    </row>
    <row r="1673" spans="1:19" ht="17" hidden="1" x14ac:dyDescent="0.3">
      <c r="A1673">
        <v>1740</v>
      </c>
      <c r="B1673" t="s">
        <v>555</v>
      </c>
      <c r="C1673" t="s">
        <v>7</v>
      </c>
      <c r="D1673" s="1">
        <v>42369</v>
      </c>
      <c r="E1673" s="3">
        <f t="shared" si="213"/>
        <v>2015</v>
      </c>
      <c r="F1673" s="3">
        <f t="shared" si="214"/>
        <v>12</v>
      </c>
      <c r="G1673" s="3">
        <f t="shared" si="215"/>
        <v>31</v>
      </c>
      <c r="H1673" s="2">
        <v>9308926000</v>
      </c>
      <c r="I1673" s="2">
        <v>6199645000</v>
      </c>
      <c r="J1673">
        <v>0</v>
      </c>
      <c r="K1673">
        <v>0</v>
      </c>
      <c r="L1673" s="2">
        <v>1966939000</v>
      </c>
      <c r="M1673" t="s">
        <v>37</v>
      </c>
      <c r="N1673" t="s">
        <v>40</v>
      </c>
      <c r="O1673" s="6">
        <f t="shared" si="208"/>
        <v>1966939000</v>
      </c>
      <c r="P1673" s="6">
        <f t="shared" si="209"/>
        <v>3109281000</v>
      </c>
      <c r="Q1673" s="6">
        <f t="shared" si="210"/>
        <v>1142342000</v>
      </c>
      <c r="R1673" s="9">
        <f t="shared" si="211"/>
        <v>0.33401071186944664</v>
      </c>
      <c r="S1673" s="9">
        <f t="shared" si="212"/>
        <v>0.12271469340286946</v>
      </c>
    </row>
    <row r="1674" spans="1:19" ht="17" hidden="1" x14ac:dyDescent="0.3">
      <c r="A1674">
        <v>1741</v>
      </c>
      <c r="B1674" t="s">
        <v>556</v>
      </c>
      <c r="C1674" t="s">
        <v>2</v>
      </c>
      <c r="D1674" s="1">
        <v>41363</v>
      </c>
      <c r="E1674" s="3">
        <f t="shared" si="213"/>
        <v>2013</v>
      </c>
      <c r="F1674" s="3">
        <f t="shared" si="214"/>
        <v>3</v>
      </c>
      <c r="G1674" s="3">
        <f t="shared" si="215"/>
        <v>30</v>
      </c>
      <c r="H1674" s="2">
        <v>2168652000</v>
      </c>
      <c r="I1674" s="2">
        <v>737206000</v>
      </c>
      <c r="J1674" s="2">
        <v>365684000</v>
      </c>
      <c r="K1674" s="2">
        <v>475522000</v>
      </c>
      <c r="L1674" s="2">
        <v>9508000</v>
      </c>
      <c r="M1674" t="s">
        <v>12</v>
      </c>
      <c r="N1674" t="s">
        <v>24</v>
      </c>
      <c r="O1674" s="6">
        <f t="shared" si="208"/>
        <v>850714000</v>
      </c>
      <c r="P1674" s="6">
        <f t="shared" si="209"/>
        <v>1431446000</v>
      </c>
      <c r="Q1674" s="6">
        <f t="shared" si="210"/>
        <v>580732000</v>
      </c>
      <c r="R1674" s="9">
        <f t="shared" si="211"/>
        <v>0.66006256421039433</v>
      </c>
      <c r="S1674" s="9">
        <f t="shared" si="212"/>
        <v>0.26778478059181465</v>
      </c>
    </row>
    <row r="1675" spans="1:19" ht="17" hidden="1" x14ac:dyDescent="0.3">
      <c r="A1675">
        <v>1742</v>
      </c>
      <c r="B1675" t="s">
        <v>556</v>
      </c>
      <c r="C1675" t="s">
        <v>5</v>
      </c>
      <c r="D1675" s="1">
        <v>41727</v>
      </c>
      <c r="E1675" s="3">
        <f t="shared" si="213"/>
        <v>2014</v>
      </c>
      <c r="F1675" s="3">
        <f t="shared" si="214"/>
        <v>3</v>
      </c>
      <c r="G1675" s="3">
        <f t="shared" si="215"/>
        <v>29</v>
      </c>
      <c r="H1675" s="2">
        <v>2382531000</v>
      </c>
      <c r="I1675" s="2">
        <v>743253000</v>
      </c>
      <c r="J1675" s="2">
        <v>378607000</v>
      </c>
      <c r="K1675" s="2">
        <v>492447000</v>
      </c>
      <c r="L1675" s="2">
        <v>9887000</v>
      </c>
      <c r="M1675" t="s">
        <v>12</v>
      </c>
      <c r="N1675" t="s">
        <v>24</v>
      </c>
      <c r="O1675" s="6">
        <f t="shared" si="208"/>
        <v>880941000</v>
      </c>
      <c r="P1675" s="6">
        <f t="shared" si="209"/>
        <v>1639278000</v>
      </c>
      <c r="Q1675" s="6">
        <f t="shared" si="210"/>
        <v>758337000</v>
      </c>
      <c r="R1675" s="9">
        <f t="shared" si="211"/>
        <v>0.68804057533773955</v>
      </c>
      <c r="S1675" s="9">
        <f t="shared" si="212"/>
        <v>0.3182905070280303</v>
      </c>
    </row>
    <row r="1676" spans="1:19" ht="17" hidden="1" x14ac:dyDescent="0.3">
      <c r="A1676">
        <v>1743</v>
      </c>
      <c r="B1676" t="s">
        <v>556</v>
      </c>
      <c r="C1676" t="s">
        <v>6</v>
      </c>
      <c r="D1676" s="1">
        <v>42091</v>
      </c>
      <c r="E1676" s="3">
        <f t="shared" si="213"/>
        <v>2015</v>
      </c>
      <c r="F1676" s="3">
        <f t="shared" si="214"/>
        <v>3</v>
      </c>
      <c r="G1676" s="3">
        <f t="shared" si="215"/>
        <v>28</v>
      </c>
      <c r="H1676" s="2">
        <v>2377344000</v>
      </c>
      <c r="I1676" s="2">
        <v>708823000</v>
      </c>
      <c r="J1676" s="2">
        <v>353670000</v>
      </c>
      <c r="K1676" s="2">
        <v>525745000</v>
      </c>
      <c r="L1676" s="2">
        <v>9537000</v>
      </c>
      <c r="M1676" t="s">
        <v>12</v>
      </c>
      <c r="N1676" t="s">
        <v>24</v>
      </c>
      <c r="O1676" s="6">
        <f t="shared" si="208"/>
        <v>888952000</v>
      </c>
      <c r="P1676" s="6">
        <f t="shared" si="209"/>
        <v>1668521000</v>
      </c>
      <c r="Q1676" s="6">
        <f t="shared" si="210"/>
        <v>779569000</v>
      </c>
      <c r="R1676" s="9">
        <f t="shared" si="211"/>
        <v>0.70184247630969687</v>
      </c>
      <c r="S1676" s="9">
        <f t="shared" si="212"/>
        <v>0.32791594317019329</v>
      </c>
    </row>
    <row r="1677" spans="1:19" ht="17" hidden="1" x14ac:dyDescent="0.3">
      <c r="A1677">
        <v>1744</v>
      </c>
      <c r="B1677" t="s">
        <v>556</v>
      </c>
      <c r="C1677" t="s">
        <v>7</v>
      </c>
      <c r="D1677" s="1">
        <v>42462</v>
      </c>
      <c r="E1677" s="3">
        <f t="shared" si="213"/>
        <v>2016</v>
      </c>
      <c r="F1677" s="3">
        <f t="shared" si="214"/>
        <v>4</v>
      </c>
      <c r="G1677" s="3">
        <f t="shared" si="215"/>
        <v>2</v>
      </c>
      <c r="H1677" s="2">
        <v>2213881000</v>
      </c>
      <c r="I1677" s="2">
        <v>671907000</v>
      </c>
      <c r="J1677" s="2">
        <v>331652000</v>
      </c>
      <c r="K1677" s="2">
        <v>533891000</v>
      </c>
      <c r="L1677" s="2">
        <v>6550000</v>
      </c>
      <c r="M1677" t="s">
        <v>12</v>
      </c>
      <c r="N1677" t="s">
        <v>24</v>
      </c>
      <c r="O1677" s="6">
        <f t="shared" si="208"/>
        <v>872093000</v>
      </c>
      <c r="P1677" s="6">
        <f t="shared" si="209"/>
        <v>1541974000</v>
      </c>
      <c r="Q1677" s="6">
        <f t="shared" si="210"/>
        <v>669881000</v>
      </c>
      <c r="R1677" s="9">
        <f t="shared" si="211"/>
        <v>0.69650265755024776</v>
      </c>
      <c r="S1677" s="9">
        <f t="shared" si="212"/>
        <v>0.30258220744475428</v>
      </c>
    </row>
    <row r="1678" spans="1:19" ht="17" hidden="1" x14ac:dyDescent="0.3">
      <c r="A1678">
        <v>1745</v>
      </c>
      <c r="B1678" t="s">
        <v>557</v>
      </c>
      <c r="C1678" t="s">
        <v>2</v>
      </c>
      <c r="D1678" s="1">
        <v>41274</v>
      </c>
      <c r="E1678" s="3">
        <f t="shared" si="213"/>
        <v>2012</v>
      </c>
      <c r="F1678" s="3">
        <f t="shared" si="214"/>
        <v>12</v>
      </c>
      <c r="G1678" s="3">
        <f t="shared" si="215"/>
        <v>31</v>
      </c>
      <c r="H1678" s="2">
        <v>451509000000</v>
      </c>
      <c r="I1678" s="2">
        <v>302056000000</v>
      </c>
      <c r="J1678" s="2">
        <v>81844000000</v>
      </c>
      <c r="K1678">
        <v>0</v>
      </c>
      <c r="L1678" s="2">
        <v>15888000000</v>
      </c>
      <c r="M1678" t="s">
        <v>73</v>
      </c>
      <c r="N1678" t="s">
        <v>134</v>
      </c>
      <c r="O1678" s="6">
        <f t="shared" si="208"/>
        <v>97732000000</v>
      </c>
      <c r="P1678" s="6">
        <f t="shared" si="209"/>
        <v>149453000000</v>
      </c>
      <c r="Q1678" s="6">
        <f t="shared" si="210"/>
        <v>51721000000</v>
      </c>
      <c r="R1678" s="9">
        <f t="shared" si="211"/>
        <v>0.33100779829416471</v>
      </c>
      <c r="S1678" s="9">
        <f t="shared" si="212"/>
        <v>0.11455142643889712</v>
      </c>
    </row>
    <row r="1679" spans="1:19" ht="17" hidden="1" x14ac:dyDescent="0.3">
      <c r="A1679">
        <v>1746</v>
      </c>
      <c r="B1679" t="s">
        <v>557</v>
      </c>
      <c r="C1679" t="s">
        <v>5</v>
      </c>
      <c r="D1679" s="1">
        <v>41639</v>
      </c>
      <c r="E1679" s="3">
        <f t="shared" si="213"/>
        <v>2013</v>
      </c>
      <c r="F1679" s="3">
        <f t="shared" si="214"/>
        <v>12</v>
      </c>
      <c r="G1679" s="3">
        <f t="shared" si="215"/>
        <v>31</v>
      </c>
      <c r="H1679" s="2">
        <v>420836000000</v>
      </c>
      <c r="I1679" s="2">
        <v>284681000000</v>
      </c>
      <c r="J1679" s="2">
        <v>76696000000</v>
      </c>
      <c r="K1679">
        <v>0</v>
      </c>
      <c r="L1679" s="2">
        <v>17182000000</v>
      </c>
      <c r="M1679" t="s">
        <v>73</v>
      </c>
      <c r="N1679" t="s">
        <v>134</v>
      </c>
      <c r="O1679" s="6">
        <f t="shared" si="208"/>
        <v>93878000000</v>
      </c>
      <c r="P1679" s="6">
        <f t="shared" si="209"/>
        <v>136155000000</v>
      </c>
      <c r="Q1679" s="6">
        <f t="shared" si="210"/>
        <v>42277000000</v>
      </c>
      <c r="R1679" s="9">
        <f t="shared" si="211"/>
        <v>0.32353458354323295</v>
      </c>
      <c r="S1679" s="9">
        <f t="shared" si="212"/>
        <v>0.10045956144436312</v>
      </c>
    </row>
    <row r="1680" spans="1:19" ht="17" hidden="1" x14ac:dyDescent="0.3">
      <c r="A1680">
        <v>1747</v>
      </c>
      <c r="B1680" t="s">
        <v>557</v>
      </c>
      <c r="C1680" t="s">
        <v>6</v>
      </c>
      <c r="D1680" s="1">
        <v>42004</v>
      </c>
      <c r="E1680" s="3">
        <f t="shared" si="213"/>
        <v>2014</v>
      </c>
      <c r="F1680" s="3">
        <f t="shared" si="214"/>
        <v>12</v>
      </c>
      <c r="G1680" s="3">
        <f t="shared" si="215"/>
        <v>31</v>
      </c>
      <c r="H1680" s="2">
        <v>394105000000</v>
      </c>
      <c r="I1680" s="2">
        <v>266831000000</v>
      </c>
      <c r="J1680" s="2">
        <v>74226000000</v>
      </c>
      <c r="K1680">
        <v>0</v>
      </c>
      <c r="L1680" s="2">
        <v>17297000000</v>
      </c>
      <c r="M1680" t="s">
        <v>73</v>
      </c>
      <c r="N1680" t="s">
        <v>134</v>
      </c>
      <c r="O1680" s="6">
        <f t="shared" si="208"/>
        <v>91523000000</v>
      </c>
      <c r="P1680" s="6">
        <f t="shared" si="209"/>
        <v>127274000000</v>
      </c>
      <c r="Q1680" s="6">
        <f t="shared" si="210"/>
        <v>35751000000</v>
      </c>
      <c r="R1680" s="9">
        <f t="shared" si="211"/>
        <v>0.3229443929917154</v>
      </c>
      <c r="S1680" s="9">
        <f t="shared" si="212"/>
        <v>9.0714403521904061E-2</v>
      </c>
    </row>
    <row r="1681" spans="1:19" ht="17" hidden="1" x14ac:dyDescent="0.3">
      <c r="A1681">
        <v>1748</v>
      </c>
      <c r="B1681" t="s">
        <v>557</v>
      </c>
      <c r="C1681" t="s">
        <v>7</v>
      </c>
      <c r="D1681" s="1">
        <v>42369</v>
      </c>
      <c r="E1681" s="3">
        <f t="shared" si="213"/>
        <v>2015</v>
      </c>
      <c r="F1681" s="3">
        <f t="shared" si="214"/>
        <v>12</v>
      </c>
      <c r="G1681" s="3">
        <f t="shared" si="215"/>
        <v>31</v>
      </c>
      <c r="H1681" s="2">
        <v>259488000000</v>
      </c>
      <c r="I1681" s="2">
        <v>165590000000</v>
      </c>
      <c r="J1681" s="2">
        <v>61444000000</v>
      </c>
      <c r="K1681">
        <v>0</v>
      </c>
      <c r="L1681" s="2">
        <v>18048000000</v>
      </c>
      <c r="M1681" t="s">
        <v>73</v>
      </c>
      <c r="N1681" t="s">
        <v>134</v>
      </c>
      <c r="O1681" s="6">
        <f t="shared" si="208"/>
        <v>79492000000</v>
      </c>
      <c r="P1681" s="6">
        <f t="shared" si="209"/>
        <v>93898000000</v>
      </c>
      <c r="Q1681" s="6">
        <f t="shared" si="210"/>
        <v>14406000000</v>
      </c>
      <c r="R1681" s="9">
        <f t="shared" si="211"/>
        <v>0.36185873720557404</v>
      </c>
      <c r="S1681" s="9">
        <f t="shared" si="212"/>
        <v>5.551701812800592E-2</v>
      </c>
    </row>
    <row r="1682" spans="1:19" ht="17" hidden="1" x14ac:dyDescent="0.3">
      <c r="A1682">
        <v>1749</v>
      </c>
      <c r="B1682" t="s">
        <v>558</v>
      </c>
      <c r="C1682" t="s">
        <v>2</v>
      </c>
      <c r="D1682" s="1">
        <v>41274</v>
      </c>
      <c r="E1682" s="3">
        <f t="shared" si="213"/>
        <v>2012</v>
      </c>
      <c r="F1682" s="3">
        <f t="shared" si="214"/>
        <v>12</v>
      </c>
      <c r="G1682" s="3">
        <f t="shared" si="215"/>
        <v>31</v>
      </c>
      <c r="H1682" s="2">
        <v>2928429000</v>
      </c>
      <c r="I1682" s="2">
        <v>1372042000</v>
      </c>
      <c r="J1682" s="2">
        <v>1148731000</v>
      </c>
      <c r="K1682">
        <v>0</v>
      </c>
      <c r="L1682">
        <v>0</v>
      </c>
      <c r="M1682" t="s">
        <v>15</v>
      </c>
      <c r="N1682" t="s">
        <v>156</v>
      </c>
      <c r="O1682" s="6">
        <f t="shared" si="208"/>
        <v>1148731000</v>
      </c>
      <c r="P1682" s="6">
        <f t="shared" si="209"/>
        <v>1556387000</v>
      </c>
      <c r="Q1682" s="6">
        <f t="shared" si="210"/>
        <v>407656000</v>
      </c>
      <c r="R1682" s="9">
        <f t="shared" si="211"/>
        <v>0.53147506734839745</v>
      </c>
      <c r="S1682" s="9">
        <f t="shared" si="212"/>
        <v>0.13920637993955121</v>
      </c>
    </row>
    <row r="1683" spans="1:19" ht="17" hidden="1" x14ac:dyDescent="0.3">
      <c r="A1683">
        <v>1750</v>
      </c>
      <c r="B1683" t="s">
        <v>558</v>
      </c>
      <c r="C1683" t="s">
        <v>5</v>
      </c>
      <c r="D1683" s="1">
        <v>41639</v>
      </c>
      <c r="E1683" s="3">
        <f t="shared" si="213"/>
        <v>2013</v>
      </c>
      <c r="F1683" s="3">
        <f t="shared" si="214"/>
        <v>12</v>
      </c>
      <c r="G1683" s="3">
        <f t="shared" si="215"/>
        <v>31</v>
      </c>
      <c r="H1683" s="2">
        <v>2950800000</v>
      </c>
      <c r="I1683" s="2">
        <v>1373400000</v>
      </c>
      <c r="J1683" s="2">
        <v>1144800000</v>
      </c>
      <c r="K1683">
        <v>0</v>
      </c>
      <c r="L1683">
        <v>0</v>
      </c>
      <c r="M1683" t="s">
        <v>15</v>
      </c>
      <c r="N1683" t="s">
        <v>156</v>
      </c>
      <c r="O1683" s="6">
        <f t="shared" si="208"/>
        <v>1144800000</v>
      </c>
      <c r="P1683" s="6">
        <f t="shared" si="209"/>
        <v>1577400000</v>
      </c>
      <c r="Q1683" s="6">
        <f t="shared" si="210"/>
        <v>432600000</v>
      </c>
      <c r="R1683" s="9">
        <f t="shared" si="211"/>
        <v>0.53456689711264738</v>
      </c>
      <c r="S1683" s="9">
        <f t="shared" si="212"/>
        <v>0.14660431069540464</v>
      </c>
    </row>
    <row r="1684" spans="1:19" ht="17" hidden="1" x14ac:dyDescent="0.3">
      <c r="A1684">
        <v>1751</v>
      </c>
      <c r="B1684" t="s">
        <v>558</v>
      </c>
      <c r="C1684" t="s">
        <v>6</v>
      </c>
      <c r="D1684" s="1">
        <v>42004</v>
      </c>
      <c r="E1684" s="3">
        <f t="shared" si="213"/>
        <v>2014</v>
      </c>
      <c r="F1684" s="3">
        <f t="shared" si="214"/>
        <v>12</v>
      </c>
      <c r="G1684" s="3">
        <f t="shared" si="215"/>
        <v>31</v>
      </c>
      <c r="H1684" s="2">
        <v>2922600000</v>
      </c>
      <c r="I1684" s="2">
        <v>1322800000</v>
      </c>
      <c r="J1684" s="2">
        <v>1143100000</v>
      </c>
      <c r="K1684">
        <v>0</v>
      </c>
      <c r="L1684">
        <v>0</v>
      </c>
      <c r="M1684" t="s">
        <v>15</v>
      </c>
      <c r="N1684" t="s">
        <v>156</v>
      </c>
      <c r="O1684" s="6">
        <f t="shared" si="208"/>
        <v>1143100000</v>
      </c>
      <c r="P1684" s="6">
        <f t="shared" si="209"/>
        <v>1599800000</v>
      </c>
      <c r="Q1684" s="6">
        <f t="shared" si="210"/>
        <v>456700000</v>
      </c>
      <c r="R1684" s="9">
        <f t="shared" si="211"/>
        <v>0.54738931088756582</v>
      </c>
      <c r="S1684" s="9">
        <f t="shared" si="212"/>
        <v>0.15626496954766303</v>
      </c>
    </row>
    <row r="1685" spans="1:19" ht="17" hidden="1" x14ac:dyDescent="0.3">
      <c r="A1685">
        <v>1752</v>
      </c>
      <c r="B1685" t="s">
        <v>558</v>
      </c>
      <c r="C1685" t="s">
        <v>7</v>
      </c>
      <c r="D1685" s="1">
        <v>42369</v>
      </c>
      <c r="E1685" s="3">
        <f t="shared" si="213"/>
        <v>2015</v>
      </c>
      <c r="F1685" s="3">
        <f t="shared" si="214"/>
        <v>12</v>
      </c>
      <c r="G1685" s="3">
        <f t="shared" si="215"/>
        <v>31</v>
      </c>
      <c r="H1685" s="2">
        <v>2674300000</v>
      </c>
      <c r="I1685" s="2">
        <v>1157100000</v>
      </c>
      <c r="J1685" s="2">
        <v>1077300000</v>
      </c>
      <c r="K1685">
        <v>0</v>
      </c>
      <c r="L1685">
        <v>0</v>
      </c>
      <c r="M1685" t="s">
        <v>15</v>
      </c>
      <c r="N1685" t="s">
        <v>156</v>
      </c>
      <c r="O1685" s="6">
        <f t="shared" si="208"/>
        <v>1077300000</v>
      </c>
      <c r="P1685" s="6">
        <f t="shared" si="209"/>
        <v>1517200000</v>
      </c>
      <c r="Q1685" s="6">
        <f t="shared" si="210"/>
        <v>439900000</v>
      </c>
      <c r="R1685" s="9">
        <f t="shared" si="211"/>
        <v>0.56732602924129671</v>
      </c>
      <c r="S1685" s="9">
        <f t="shared" si="212"/>
        <v>0.16449164267284896</v>
      </c>
    </row>
    <row r="1686" spans="1:19" ht="17" hidden="1" x14ac:dyDescent="0.3">
      <c r="A1686">
        <v>1753</v>
      </c>
      <c r="B1686" t="s">
        <v>559</v>
      </c>
      <c r="C1686" t="s">
        <v>2</v>
      </c>
      <c r="D1686" s="1">
        <v>41274</v>
      </c>
      <c r="E1686" s="3">
        <f t="shared" si="213"/>
        <v>2012</v>
      </c>
      <c r="F1686" s="3">
        <f t="shared" si="214"/>
        <v>12</v>
      </c>
      <c r="G1686" s="3">
        <f t="shared" si="215"/>
        <v>31</v>
      </c>
      <c r="H1686" s="2">
        <v>20421000000</v>
      </c>
      <c r="I1686" s="2">
        <v>13634000000</v>
      </c>
      <c r="J1686" s="2">
        <v>4398000000</v>
      </c>
      <c r="K1686" s="2">
        <v>655000000</v>
      </c>
      <c r="L1686" s="2">
        <v>301000000</v>
      </c>
      <c r="M1686" t="s">
        <v>12</v>
      </c>
      <c r="N1686" t="s">
        <v>166</v>
      </c>
      <c r="O1686" s="6">
        <f t="shared" si="208"/>
        <v>5354000000</v>
      </c>
      <c r="P1686" s="6">
        <f t="shared" si="209"/>
        <v>6787000000</v>
      </c>
      <c r="Q1686" s="6">
        <f t="shared" si="210"/>
        <v>1433000000</v>
      </c>
      <c r="R1686" s="9">
        <f t="shared" si="211"/>
        <v>0.33235394936584883</v>
      </c>
      <c r="S1686" s="9">
        <f t="shared" si="212"/>
        <v>7.0172861270261011E-2</v>
      </c>
    </row>
    <row r="1687" spans="1:19" ht="17" hidden="1" x14ac:dyDescent="0.3">
      <c r="A1687">
        <v>1754</v>
      </c>
      <c r="B1687" t="s">
        <v>559</v>
      </c>
      <c r="C1687" t="s">
        <v>5</v>
      </c>
      <c r="D1687" s="1">
        <v>41639</v>
      </c>
      <c r="E1687" s="3">
        <f t="shared" si="213"/>
        <v>2013</v>
      </c>
      <c r="F1687" s="3">
        <f t="shared" si="214"/>
        <v>12</v>
      </c>
      <c r="G1687" s="3">
        <f t="shared" si="215"/>
        <v>31</v>
      </c>
      <c r="H1687" s="2">
        <v>20006000000</v>
      </c>
      <c r="I1687" s="2">
        <v>13521000000</v>
      </c>
      <c r="J1687" s="2">
        <v>4219000000</v>
      </c>
      <c r="K1687" s="2">
        <v>603000000</v>
      </c>
      <c r="L1687" s="2">
        <v>305000000</v>
      </c>
      <c r="M1687" t="s">
        <v>12</v>
      </c>
      <c r="N1687" t="s">
        <v>166</v>
      </c>
      <c r="O1687" s="6">
        <f t="shared" si="208"/>
        <v>5127000000</v>
      </c>
      <c r="P1687" s="6">
        <f t="shared" si="209"/>
        <v>6485000000</v>
      </c>
      <c r="Q1687" s="6">
        <f t="shared" si="210"/>
        <v>1358000000</v>
      </c>
      <c r="R1687" s="9">
        <f t="shared" si="211"/>
        <v>0.32415275417374789</v>
      </c>
      <c r="S1687" s="9">
        <f t="shared" si="212"/>
        <v>6.7879636109167252E-2</v>
      </c>
    </row>
    <row r="1688" spans="1:19" ht="17" hidden="1" x14ac:dyDescent="0.3">
      <c r="A1688">
        <v>1755</v>
      </c>
      <c r="B1688" t="s">
        <v>559</v>
      </c>
      <c r="C1688" t="s">
        <v>6</v>
      </c>
      <c r="D1688" s="1">
        <v>42004</v>
      </c>
      <c r="E1688" s="3">
        <f t="shared" si="213"/>
        <v>2014</v>
      </c>
      <c r="F1688" s="3">
        <f t="shared" si="214"/>
        <v>12</v>
      </c>
      <c r="G1688" s="3">
        <f t="shared" si="215"/>
        <v>31</v>
      </c>
      <c r="H1688" s="2">
        <v>19540000000</v>
      </c>
      <c r="I1688" s="2">
        <v>13294000000</v>
      </c>
      <c r="J1688" s="2">
        <v>4020000000</v>
      </c>
      <c r="K1688" s="2">
        <v>577000000</v>
      </c>
      <c r="L1688" s="2">
        <v>315000000</v>
      </c>
      <c r="M1688" t="s">
        <v>12</v>
      </c>
      <c r="N1688" t="s">
        <v>166</v>
      </c>
      <c r="O1688" s="6">
        <f t="shared" si="208"/>
        <v>4912000000</v>
      </c>
      <c r="P1688" s="6">
        <f t="shared" si="209"/>
        <v>6246000000</v>
      </c>
      <c r="Q1688" s="6">
        <f t="shared" si="210"/>
        <v>1334000000</v>
      </c>
      <c r="R1688" s="9">
        <f t="shared" si="211"/>
        <v>0.31965199590583415</v>
      </c>
      <c r="S1688" s="9">
        <f t="shared" si="212"/>
        <v>6.8270214943705221E-2</v>
      </c>
    </row>
    <row r="1689" spans="1:19" ht="17" hidden="1" x14ac:dyDescent="0.3">
      <c r="A1689">
        <v>1756</v>
      </c>
      <c r="B1689" t="s">
        <v>559</v>
      </c>
      <c r="C1689" t="s">
        <v>7</v>
      </c>
      <c r="D1689" s="1">
        <v>42369</v>
      </c>
      <c r="E1689" s="3">
        <f t="shared" si="213"/>
        <v>2015</v>
      </c>
      <c r="F1689" s="3">
        <f t="shared" si="214"/>
        <v>12</v>
      </c>
      <c r="G1689" s="3">
        <f t="shared" si="215"/>
        <v>31</v>
      </c>
      <c r="H1689" s="2">
        <v>18045000000</v>
      </c>
      <c r="I1689" s="2">
        <v>12782000000</v>
      </c>
      <c r="J1689" s="2">
        <v>3792000000</v>
      </c>
      <c r="K1689" s="2">
        <v>563000000</v>
      </c>
      <c r="L1689" s="2">
        <v>310000000</v>
      </c>
      <c r="M1689" t="s">
        <v>12</v>
      </c>
      <c r="N1689" t="s">
        <v>166</v>
      </c>
      <c r="O1689" s="6">
        <f t="shared" si="208"/>
        <v>4665000000</v>
      </c>
      <c r="P1689" s="6">
        <f t="shared" si="209"/>
        <v>5263000000</v>
      </c>
      <c r="Q1689" s="6">
        <f t="shared" si="210"/>
        <v>598000000</v>
      </c>
      <c r="R1689" s="9">
        <f t="shared" si="211"/>
        <v>0.29165973954003876</v>
      </c>
      <c r="S1689" s="9">
        <f t="shared" si="212"/>
        <v>3.3139373787752842E-2</v>
      </c>
    </row>
    <row r="1690" spans="1:19" ht="17" hidden="1" x14ac:dyDescent="0.3">
      <c r="A1690">
        <v>1757</v>
      </c>
      <c r="B1690" t="s">
        <v>560</v>
      </c>
      <c r="C1690" t="s">
        <v>2</v>
      </c>
      <c r="D1690" s="1">
        <v>41274</v>
      </c>
      <c r="E1690" s="3">
        <f t="shared" si="213"/>
        <v>2012</v>
      </c>
      <c r="F1690" s="3">
        <f t="shared" si="214"/>
        <v>12</v>
      </c>
      <c r="G1690" s="3">
        <f t="shared" si="215"/>
        <v>31</v>
      </c>
      <c r="H1690" s="2">
        <v>3791000000</v>
      </c>
      <c r="I1690" s="2">
        <v>2289000000</v>
      </c>
      <c r="J1690" s="2">
        <v>936000000</v>
      </c>
      <c r="K1690" s="2">
        <v>106000000</v>
      </c>
      <c r="L1690">
        <v>0</v>
      </c>
      <c r="M1690" t="s">
        <v>3</v>
      </c>
      <c r="N1690" t="s">
        <v>154</v>
      </c>
      <c r="O1690" s="6">
        <f t="shared" si="208"/>
        <v>1042000000</v>
      </c>
      <c r="P1690" s="6">
        <f t="shared" si="209"/>
        <v>1502000000</v>
      </c>
      <c r="Q1690" s="6">
        <f t="shared" si="210"/>
        <v>460000000</v>
      </c>
      <c r="R1690" s="9">
        <f t="shared" si="211"/>
        <v>0.39620152993933</v>
      </c>
      <c r="S1690" s="9">
        <f t="shared" si="212"/>
        <v>0.12134001582695858</v>
      </c>
    </row>
    <row r="1691" spans="1:19" ht="17" hidden="1" x14ac:dyDescent="0.3">
      <c r="A1691">
        <v>1758</v>
      </c>
      <c r="B1691" t="s">
        <v>560</v>
      </c>
      <c r="C1691" t="s">
        <v>5</v>
      </c>
      <c r="D1691" s="1">
        <v>41639</v>
      </c>
      <c r="E1691" s="3">
        <f t="shared" si="213"/>
        <v>2013</v>
      </c>
      <c r="F1691" s="3">
        <f t="shared" si="214"/>
        <v>12</v>
      </c>
      <c r="G1691" s="3">
        <f t="shared" si="215"/>
        <v>31</v>
      </c>
      <c r="H1691" s="2">
        <v>3837000000</v>
      </c>
      <c r="I1691" s="2">
        <v>2338000000</v>
      </c>
      <c r="J1691" s="2">
        <v>990000000</v>
      </c>
      <c r="K1691" s="2">
        <v>104000000</v>
      </c>
      <c r="L1691">
        <v>0</v>
      </c>
      <c r="M1691" t="s">
        <v>3</v>
      </c>
      <c r="N1691" t="s">
        <v>154</v>
      </c>
      <c r="O1691" s="6">
        <f t="shared" si="208"/>
        <v>1094000000</v>
      </c>
      <c r="P1691" s="6">
        <f t="shared" si="209"/>
        <v>1499000000</v>
      </c>
      <c r="Q1691" s="6">
        <f t="shared" si="210"/>
        <v>405000000</v>
      </c>
      <c r="R1691" s="9">
        <f t="shared" si="211"/>
        <v>0.39066979410998171</v>
      </c>
      <c r="S1691" s="9">
        <f t="shared" si="212"/>
        <v>0.1055512118842846</v>
      </c>
    </row>
    <row r="1692" spans="1:19" ht="17" hidden="1" x14ac:dyDescent="0.3">
      <c r="A1692">
        <v>1759</v>
      </c>
      <c r="B1692" t="s">
        <v>560</v>
      </c>
      <c r="C1692" t="s">
        <v>6</v>
      </c>
      <c r="D1692" s="1">
        <v>42004</v>
      </c>
      <c r="E1692" s="3">
        <f t="shared" si="213"/>
        <v>2014</v>
      </c>
      <c r="F1692" s="3">
        <f t="shared" si="214"/>
        <v>12</v>
      </c>
      <c r="G1692" s="3">
        <f t="shared" si="215"/>
        <v>31</v>
      </c>
      <c r="H1692" s="2">
        <v>3916000000</v>
      </c>
      <c r="I1692" s="2">
        <v>2403000000</v>
      </c>
      <c r="J1692" s="2">
        <v>920000000</v>
      </c>
      <c r="K1692" s="2">
        <v>104000000</v>
      </c>
      <c r="L1692">
        <v>0</v>
      </c>
      <c r="M1692" t="s">
        <v>3</v>
      </c>
      <c r="N1692" t="s">
        <v>154</v>
      </c>
      <c r="O1692" s="6">
        <f t="shared" si="208"/>
        <v>1024000000</v>
      </c>
      <c r="P1692" s="6">
        <f t="shared" si="209"/>
        <v>1513000000</v>
      </c>
      <c r="Q1692" s="6">
        <f t="shared" si="210"/>
        <v>489000000</v>
      </c>
      <c r="R1692" s="9">
        <f t="shared" si="211"/>
        <v>0.38636363636363635</v>
      </c>
      <c r="S1692" s="9">
        <f t="shared" si="212"/>
        <v>0.12487231869254341</v>
      </c>
    </row>
    <row r="1693" spans="1:19" ht="17" hidden="1" x14ac:dyDescent="0.3">
      <c r="A1693">
        <v>1760</v>
      </c>
      <c r="B1693" t="s">
        <v>560</v>
      </c>
      <c r="C1693" t="s">
        <v>7</v>
      </c>
      <c r="D1693" s="1">
        <v>42369</v>
      </c>
      <c r="E1693" s="3">
        <f t="shared" si="213"/>
        <v>2015</v>
      </c>
      <c r="F1693" s="3">
        <f t="shared" si="214"/>
        <v>12</v>
      </c>
      <c r="G1693" s="3">
        <f t="shared" si="215"/>
        <v>31</v>
      </c>
      <c r="H1693" s="2">
        <v>3653000000</v>
      </c>
      <c r="I1693" s="2">
        <v>2249000000</v>
      </c>
      <c r="J1693" s="2">
        <v>854000000</v>
      </c>
      <c r="K1693" s="2">
        <v>95000000</v>
      </c>
      <c r="L1693">
        <v>0</v>
      </c>
      <c r="M1693" t="s">
        <v>3</v>
      </c>
      <c r="N1693" t="s">
        <v>154</v>
      </c>
      <c r="O1693" s="6">
        <f t="shared" si="208"/>
        <v>949000000</v>
      </c>
      <c r="P1693" s="6">
        <f t="shared" si="209"/>
        <v>1404000000</v>
      </c>
      <c r="Q1693" s="6">
        <f t="shared" si="210"/>
        <v>455000000</v>
      </c>
      <c r="R1693" s="9">
        <f t="shared" si="211"/>
        <v>0.38434163701067614</v>
      </c>
      <c r="S1693" s="9">
        <f t="shared" si="212"/>
        <v>0.12455516014234876</v>
      </c>
    </row>
    <row r="1694" spans="1:19" ht="17" hidden="1" x14ac:dyDescent="0.3">
      <c r="A1694">
        <v>1761</v>
      </c>
      <c r="B1694" t="s">
        <v>561</v>
      </c>
      <c r="C1694" t="s">
        <v>2</v>
      </c>
      <c r="D1694" s="1">
        <v>41274</v>
      </c>
      <c r="E1694" s="3">
        <f t="shared" si="213"/>
        <v>2012</v>
      </c>
      <c r="F1694" s="3">
        <f t="shared" si="214"/>
        <v>12</v>
      </c>
      <c r="G1694" s="3">
        <f t="shared" si="215"/>
        <v>31</v>
      </c>
      <c r="H1694" s="2">
        <v>4986566000</v>
      </c>
      <c r="I1694" s="2">
        <v>1620566000</v>
      </c>
      <c r="J1694" s="2">
        <v>1641819000</v>
      </c>
      <c r="K1694" s="2">
        <v>885824000</v>
      </c>
      <c r="L1694" s="2">
        <v>35819000</v>
      </c>
      <c r="M1694" t="s">
        <v>12</v>
      </c>
      <c r="N1694" t="s">
        <v>47</v>
      </c>
      <c r="O1694" s="6">
        <f t="shared" si="208"/>
        <v>2563462000</v>
      </c>
      <c r="P1694" s="6">
        <f t="shared" si="209"/>
        <v>3366000000</v>
      </c>
      <c r="Q1694" s="6">
        <f t="shared" si="210"/>
        <v>802538000</v>
      </c>
      <c r="R1694" s="9">
        <f t="shared" si="211"/>
        <v>0.67501362661198105</v>
      </c>
      <c r="S1694" s="9">
        <f t="shared" si="212"/>
        <v>0.16094001362861737</v>
      </c>
    </row>
    <row r="1695" spans="1:19" ht="17" hidden="1" x14ac:dyDescent="0.3">
      <c r="A1695">
        <v>1762</v>
      </c>
      <c r="B1695" t="s">
        <v>561</v>
      </c>
      <c r="C1695" t="s">
        <v>5</v>
      </c>
      <c r="D1695" s="1">
        <v>41639</v>
      </c>
      <c r="E1695" s="3">
        <f t="shared" si="213"/>
        <v>2013</v>
      </c>
      <c r="F1695" s="3">
        <f t="shared" si="214"/>
        <v>12</v>
      </c>
      <c r="G1695" s="3">
        <f t="shared" si="215"/>
        <v>31</v>
      </c>
      <c r="H1695" s="2">
        <v>4680380000</v>
      </c>
      <c r="I1695" s="2">
        <v>1349380000</v>
      </c>
      <c r="J1695" s="2">
        <v>1751275000</v>
      </c>
      <c r="K1695" s="2">
        <v>957587000</v>
      </c>
      <c r="L1695" s="2">
        <v>44841000</v>
      </c>
      <c r="M1695" t="s">
        <v>12</v>
      </c>
      <c r="N1695" t="s">
        <v>47</v>
      </c>
      <c r="O1695" s="6">
        <f t="shared" si="208"/>
        <v>2753703000</v>
      </c>
      <c r="P1695" s="6">
        <f t="shared" si="209"/>
        <v>3331000000</v>
      </c>
      <c r="Q1695" s="6">
        <f t="shared" si="210"/>
        <v>577297000</v>
      </c>
      <c r="R1695" s="9">
        <f t="shared" si="211"/>
        <v>0.71169434960409195</v>
      </c>
      <c r="S1695" s="9">
        <f t="shared" si="212"/>
        <v>0.12334404471431806</v>
      </c>
    </row>
    <row r="1696" spans="1:19" ht="17" hidden="1" x14ac:dyDescent="0.3">
      <c r="A1696">
        <v>1763</v>
      </c>
      <c r="B1696" t="s">
        <v>561</v>
      </c>
      <c r="C1696" t="s">
        <v>6</v>
      </c>
      <c r="D1696" s="1">
        <v>42004</v>
      </c>
      <c r="E1696" s="3">
        <f t="shared" si="213"/>
        <v>2014</v>
      </c>
      <c r="F1696" s="3">
        <f t="shared" si="214"/>
        <v>12</v>
      </c>
      <c r="G1696" s="3">
        <f t="shared" si="215"/>
        <v>31</v>
      </c>
      <c r="H1696" s="2">
        <v>4618133000</v>
      </c>
      <c r="I1696" s="2">
        <v>1387375000</v>
      </c>
      <c r="J1696" s="2">
        <v>1770710000</v>
      </c>
      <c r="K1696" s="2">
        <v>1156386000</v>
      </c>
      <c r="L1696" s="2">
        <v>66750000</v>
      </c>
      <c r="M1696" t="s">
        <v>12</v>
      </c>
      <c r="N1696" t="s">
        <v>47</v>
      </c>
      <c r="O1696" s="6">
        <f t="shared" si="208"/>
        <v>2993846000</v>
      </c>
      <c r="P1696" s="6">
        <f t="shared" si="209"/>
        <v>3230758000</v>
      </c>
      <c r="Q1696" s="6">
        <f t="shared" si="210"/>
        <v>236912000</v>
      </c>
      <c r="R1696" s="9">
        <f t="shared" si="211"/>
        <v>0.69958097785403761</v>
      </c>
      <c r="S1696" s="9">
        <f t="shared" si="212"/>
        <v>5.1300384809185876E-2</v>
      </c>
    </row>
    <row r="1697" spans="1:19" ht="17" hidden="1" x14ac:dyDescent="0.3">
      <c r="A1697">
        <v>1764</v>
      </c>
      <c r="B1697" t="s">
        <v>561</v>
      </c>
      <c r="C1697" t="s">
        <v>7</v>
      </c>
      <c r="D1697" s="1">
        <v>42369</v>
      </c>
      <c r="E1697" s="3">
        <f t="shared" si="213"/>
        <v>2015</v>
      </c>
      <c r="F1697" s="3">
        <f t="shared" si="214"/>
        <v>12</v>
      </c>
      <c r="G1697" s="3">
        <f t="shared" si="215"/>
        <v>31</v>
      </c>
      <c r="H1697" s="2">
        <v>4968301000</v>
      </c>
      <c r="I1697" s="2">
        <v>2077748000</v>
      </c>
      <c r="J1697" s="2">
        <v>1768522000</v>
      </c>
      <c r="K1697" s="2">
        <v>1177923000</v>
      </c>
      <c r="L1697" s="2">
        <v>79042000</v>
      </c>
      <c r="M1697" t="s">
        <v>12</v>
      </c>
      <c r="N1697" t="s">
        <v>47</v>
      </c>
      <c r="O1697" s="6">
        <f t="shared" si="208"/>
        <v>3025487000</v>
      </c>
      <c r="P1697" s="6">
        <f t="shared" si="209"/>
        <v>2890553000</v>
      </c>
      <c r="Q1697" s="6">
        <f t="shared" si="210"/>
        <v>-134934000</v>
      </c>
      <c r="R1697" s="9">
        <f t="shared" si="211"/>
        <v>0.58179908986995754</v>
      </c>
      <c r="S1697" s="9">
        <f t="shared" si="212"/>
        <v>-2.7158982517363581E-2</v>
      </c>
    </row>
    <row r="1698" spans="1:19" ht="17" hidden="1" x14ac:dyDescent="0.3">
      <c r="A1698">
        <v>1765</v>
      </c>
      <c r="B1698" t="s">
        <v>562</v>
      </c>
      <c r="C1698" t="s">
        <v>2</v>
      </c>
      <c r="D1698" s="1">
        <v>41272</v>
      </c>
      <c r="E1698" s="3">
        <f t="shared" si="213"/>
        <v>2012</v>
      </c>
      <c r="F1698" s="3">
        <f t="shared" si="214"/>
        <v>12</v>
      </c>
      <c r="G1698" s="3">
        <f t="shared" si="215"/>
        <v>29</v>
      </c>
      <c r="H1698" s="2">
        <v>13633000000</v>
      </c>
      <c r="I1698" s="2">
        <v>9852000000</v>
      </c>
      <c r="J1698" s="2">
        <v>1450000000</v>
      </c>
      <c r="K1698">
        <v>0</v>
      </c>
      <c r="L1698">
        <v>0</v>
      </c>
      <c r="M1698" t="s">
        <v>9</v>
      </c>
      <c r="N1698" t="s">
        <v>145</v>
      </c>
      <c r="O1698" s="6">
        <f t="shared" si="208"/>
        <v>1450000000</v>
      </c>
      <c r="P1698" s="6">
        <f t="shared" si="209"/>
        <v>3781000000</v>
      </c>
      <c r="Q1698" s="6">
        <f t="shared" si="210"/>
        <v>2331000000</v>
      </c>
      <c r="R1698" s="9">
        <f t="shared" si="211"/>
        <v>0.2773417442969266</v>
      </c>
      <c r="S1698" s="9">
        <f t="shared" si="212"/>
        <v>0.17098217560331549</v>
      </c>
    </row>
    <row r="1699" spans="1:19" ht="17" hidden="1" x14ac:dyDescent="0.3">
      <c r="A1699">
        <v>1766</v>
      </c>
      <c r="B1699" t="s">
        <v>562</v>
      </c>
      <c r="C1699" t="s">
        <v>5</v>
      </c>
      <c r="D1699" s="1">
        <v>41636</v>
      </c>
      <c r="E1699" s="3">
        <f t="shared" si="213"/>
        <v>2013</v>
      </c>
      <c r="F1699" s="3">
        <f t="shared" si="214"/>
        <v>12</v>
      </c>
      <c r="G1699" s="3">
        <f t="shared" si="215"/>
        <v>28</v>
      </c>
      <c r="H1699" s="2">
        <v>13084000000</v>
      </c>
      <c r="I1699" s="2">
        <v>9501000000</v>
      </c>
      <c r="J1699" s="2">
        <v>1454000000</v>
      </c>
      <c r="K1699">
        <v>0</v>
      </c>
      <c r="L1699">
        <v>0</v>
      </c>
      <c r="M1699" t="s">
        <v>9</v>
      </c>
      <c r="N1699" t="s">
        <v>145</v>
      </c>
      <c r="O1699" s="6">
        <f t="shared" si="208"/>
        <v>1454000000</v>
      </c>
      <c r="P1699" s="6">
        <f t="shared" si="209"/>
        <v>3583000000</v>
      </c>
      <c r="Q1699" s="6">
        <f t="shared" si="210"/>
        <v>2129000000</v>
      </c>
      <c r="R1699" s="9">
        <f t="shared" si="211"/>
        <v>0.27384591867930297</v>
      </c>
      <c r="S1699" s="9">
        <f t="shared" si="212"/>
        <v>0.16271782329562826</v>
      </c>
    </row>
    <row r="1700" spans="1:19" ht="17" hidden="1" x14ac:dyDescent="0.3">
      <c r="A1700">
        <v>1767</v>
      </c>
      <c r="B1700" t="s">
        <v>562</v>
      </c>
      <c r="C1700" t="s">
        <v>6</v>
      </c>
      <c r="D1700" s="1">
        <v>42000</v>
      </c>
      <c r="E1700" s="3">
        <f t="shared" si="213"/>
        <v>2014</v>
      </c>
      <c r="F1700" s="3">
        <f t="shared" si="214"/>
        <v>12</v>
      </c>
      <c r="G1700" s="3">
        <f t="shared" si="215"/>
        <v>27</v>
      </c>
      <c r="H1700" s="2">
        <v>13279000000</v>
      </c>
      <c r="I1700" s="2">
        <v>9682000000</v>
      </c>
      <c r="J1700" s="2">
        <v>1505000000</v>
      </c>
      <c r="K1700">
        <v>0</v>
      </c>
      <c r="L1700">
        <v>0</v>
      </c>
      <c r="M1700" t="s">
        <v>9</v>
      </c>
      <c r="N1700" t="s">
        <v>145</v>
      </c>
      <c r="O1700" s="6">
        <f t="shared" si="208"/>
        <v>1505000000</v>
      </c>
      <c r="P1700" s="6">
        <f t="shared" si="209"/>
        <v>3597000000</v>
      </c>
      <c r="Q1700" s="6">
        <f t="shared" si="210"/>
        <v>2092000000</v>
      </c>
      <c r="R1700" s="9">
        <f t="shared" si="211"/>
        <v>0.27087883123729195</v>
      </c>
      <c r="S1700" s="9">
        <f t="shared" si="212"/>
        <v>0.15754198358310115</v>
      </c>
    </row>
    <row r="1701" spans="1:19" ht="17" hidden="1" x14ac:dyDescent="0.3">
      <c r="A1701">
        <v>1768</v>
      </c>
      <c r="B1701" t="s">
        <v>562</v>
      </c>
      <c r="C1701" t="s">
        <v>7</v>
      </c>
      <c r="D1701" s="1">
        <v>42364</v>
      </c>
      <c r="E1701" s="3">
        <f t="shared" si="213"/>
        <v>2015</v>
      </c>
      <c r="F1701" s="3">
        <f t="shared" si="214"/>
        <v>12</v>
      </c>
      <c r="G1701" s="3">
        <f t="shared" si="215"/>
        <v>26</v>
      </c>
      <c r="H1701" s="2">
        <v>13105000000</v>
      </c>
      <c r="I1701" s="2">
        <v>9359000000</v>
      </c>
      <c r="J1701" s="2">
        <v>1746000000</v>
      </c>
      <c r="K1701">
        <v>0</v>
      </c>
      <c r="L1701">
        <v>0</v>
      </c>
      <c r="M1701" t="s">
        <v>9</v>
      </c>
      <c r="N1701" t="s">
        <v>145</v>
      </c>
      <c r="O1701" s="6">
        <f t="shared" si="208"/>
        <v>1746000000</v>
      </c>
      <c r="P1701" s="6">
        <f t="shared" si="209"/>
        <v>3746000000</v>
      </c>
      <c r="Q1701" s="6">
        <f t="shared" si="210"/>
        <v>2000000000</v>
      </c>
      <c r="R1701" s="9">
        <f t="shared" si="211"/>
        <v>0.28584509729111029</v>
      </c>
      <c r="S1701" s="9">
        <f t="shared" si="212"/>
        <v>0.15261350629530712</v>
      </c>
    </row>
    <row r="1702" spans="1:19" ht="17" hidden="1" x14ac:dyDescent="0.3">
      <c r="A1702">
        <v>1769</v>
      </c>
      <c r="B1702" t="s">
        <v>563</v>
      </c>
      <c r="C1702" t="s">
        <v>2</v>
      </c>
      <c r="D1702" s="1">
        <v>41274</v>
      </c>
      <c r="E1702" s="3">
        <f t="shared" si="213"/>
        <v>2012</v>
      </c>
      <c r="F1702" s="3">
        <f t="shared" si="214"/>
        <v>12</v>
      </c>
      <c r="G1702" s="3">
        <f t="shared" si="215"/>
        <v>31</v>
      </c>
      <c r="H1702" s="2">
        <v>4471700000</v>
      </c>
      <c r="I1702" s="2">
        <v>1125200000</v>
      </c>
      <c r="J1702" s="2">
        <v>1822100000</v>
      </c>
      <c r="K1702" s="2">
        <v>225600000</v>
      </c>
      <c r="L1702">
        <v>0</v>
      </c>
      <c r="M1702" t="s">
        <v>15</v>
      </c>
      <c r="N1702" t="s">
        <v>20</v>
      </c>
      <c r="O1702" s="6">
        <f t="shared" si="208"/>
        <v>2047700000</v>
      </c>
      <c r="P1702" s="6">
        <f t="shared" si="209"/>
        <v>3346500000</v>
      </c>
      <c r="Q1702" s="6">
        <f t="shared" si="210"/>
        <v>1298800000</v>
      </c>
      <c r="R1702" s="9">
        <f t="shared" si="211"/>
        <v>0.74837310195227769</v>
      </c>
      <c r="S1702" s="9">
        <f t="shared" si="212"/>
        <v>0.29044882259543353</v>
      </c>
    </row>
    <row r="1703" spans="1:19" ht="17" hidden="1" x14ac:dyDescent="0.3">
      <c r="A1703">
        <v>1770</v>
      </c>
      <c r="B1703" t="s">
        <v>563</v>
      </c>
      <c r="C1703" t="s">
        <v>5</v>
      </c>
      <c r="D1703" s="1">
        <v>41639</v>
      </c>
      <c r="E1703" s="3">
        <f t="shared" si="213"/>
        <v>2013</v>
      </c>
      <c r="F1703" s="3">
        <f t="shared" si="214"/>
        <v>12</v>
      </c>
      <c r="G1703" s="3">
        <f t="shared" si="215"/>
        <v>31</v>
      </c>
      <c r="H1703" s="2">
        <v>4623400000</v>
      </c>
      <c r="I1703" s="2">
        <v>1266700000</v>
      </c>
      <c r="J1703" s="2">
        <v>1796300000</v>
      </c>
      <c r="K1703" s="2">
        <v>203000000</v>
      </c>
      <c r="L1703" s="2">
        <v>78500000</v>
      </c>
      <c r="M1703" t="s">
        <v>15</v>
      </c>
      <c r="N1703" t="s">
        <v>20</v>
      </c>
      <c r="O1703" s="6">
        <f t="shared" si="208"/>
        <v>2077800000</v>
      </c>
      <c r="P1703" s="6">
        <f t="shared" si="209"/>
        <v>3356700000</v>
      </c>
      <c r="Q1703" s="6">
        <f t="shared" si="210"/>
        <v>1278900000</v>
      </c>
      <c r="R1703" s="9">
        <f t="shared" si="211"/>
        <v>0.72602413808020072</v>
      </c>
      <c r="S1703" s="9">
        <f t="shared" si="212"/>
        <v>0.27661461262274517</v>
      </c>
    </row>
    <row r="1704" spans="1:19" ht="17" hidden="1" x14ac:dyDescent="0.3">
      <c r="A1704">
        <v>1771</v>
      </c>
      <c r="B1704" t="s">
        <v>563</v>
      </c>
      <c r="C1704" t="s">
        <v>6</v>
      </c>
      <c r="D1704" s="1">
        <v>42004</v>
      </c>
      <c r="E1704" s="3">
        <f t="shared" si="213"/>
        <v>2014</v>
      </c>
      <c r="F1704" s="3">
        <f t="shared" si="214"/>
        <v>12</v>
      </c>
      <c r="G1704" s="3">
        <f t="shared" si="215"/>
        <v>31</v>
      </c>
      <c r="H1704" s="2">
        <v>4673300000</v>
      </c>
      <c r="I1704" s="2">
        <v>1242800000</v>
      </c>
      <c r="J1704" s="2">
        <v>1772200000</v>
      </c>
      <c r="K1704" s="2">
        <v>187400000</v>
      </c>
      <c r="L1704" s="2">
        <v>92500000</v>
      </c>
      <c r="M1704" t="s">
        <v>15</v>
      </c>
      <c r="N1704" t="s">
        <v>20</v>
      </c>
      <c r="O1704" s="6">
        <f t="shared" si="208"/>
        <v>2052100000</v>
      </c>
      <c r="P1704" s="6">
        <f t="shared" si="209"/>
        <v>3430500000</v>
      </c>
      <c r="Q1704" s="6">
        <f t="shared" si="210"/>
        <v>1378400000</v>
      </c>
      <c r="R1704" s="9">
        <f t="shared" si="211"/>
        <v>0.73406372370701645</v>
      </c>
      <c r="S1704" s="9">
        <f t="shared" si="212"/>
        <v>0.29495217512250443</v>
      </c>
    </row>
    <row r="1705" spans="1:19" ht="17" hidden="1" x14ac:dyDescent="0.3">
      <c r="A1705">
        <v>1772</v>
      </c>
      <c r="B1705" t="s">
        <v>563</v>
      </c>
      <c r="C1705" t="s">
        <v>7</v>
      </c>
      <c r="D1705" s="1">
        <v>42369</v>
      </c>
      <c r="E1705" s="3">
        <f t="shared" si="213"/>
        <v>2015</v>
      </c>
      <c r="F1705" s="3">
        <f t="shared" si="214"/>
        <v>12</v>
      </c>
      <c r="G1705" s="3">
        <f t="shared" si="215"/>
        <v>31</v>
      </c>
      <c r="H1705" s="2">
        <v>5997800000</v>
      </c>
      <c r="I1705" s="2">
        <v>1800600000</v>
      </c>
      <c r="J1705" s="2">
        <v>2291900000</v>
      </c>
      <c r="K1705" s="2">
        <v>268800000</v>
      </c>
      <c r="L1705" s="2">
        <v>337400000</v>
      </c>
      <c r="M1705" t="s">
        <v>15</v>
      </c>
      <c r="N1705" t="s">
        <v>20</v>
      </c>
      <c r="O1705" s="6">
        <f t="shared" si="208"/>
        <v>2898100000</v>
      </c>
      <c r="P1705" s="6">
        <f t="shared" si="209"/>
        <v>4197200000</v>
      </c>
      <c r="Q1705" s="6">
        <f t="shared" si="210"/>
        <v>1299100000</v>
      </c>
      <c r="R1705" s="9">
        <f t="shared" si="211"/>
        <v>0.69978992297175635</v>
      </c>
      <c r="S1705" s="9">
        <f t="shared" si="212"/>
        <v>0.21659608523125146</v>
      </c>
    </row>
    <row r="1706" spans="1:19" ht="17" hidden="1" x14ac:dyDescent="0.3">
      <c r="A1706">
        <v>1773</v>
      </c>
      <c r="B1706" t="s">
        <v>564</v>
      </c>
      <c r="C1706" t="s">
        <v>2</v>
      </c>
      <c r="D1706" s="1">
        <v>41274</v>
      </c>
      <c r="E1706" s="3">
        <f t="shared" si="213"/>
        <v>2012</v>
      </c>
      <c r="F1706" s="3">
        <f t="shared" si="214"/>
        <v>12</v>
      </c>
      <c r="G1706" s="3">
        <f t="shared" si="215"/>
        <v>31</v>
      </c>
      <c r="H1706" s="2">
        <v>2458592000</v>
      </c>
      <c r="I1706" s="2">
        <v>80146000</v>
      </c>
      <c r="J1706" s="2">
        <v>1579007000</v>
      </c>
      <c r="K1706">
        <v>0</v>
      </c>
      <c r="L1706" s="2">
        <v>31237000</v>
      </c>
      <c r="M1706" t="s">
        <v>37</v>
      </c>
      <c r="N1706" t="s">
        <v>130</v>
      </c>
      <c r="O1706" s="6">
        <f t="shared" si="208"/>
        <v>1610244000</v>
      </c>
      <c r="P1706" s="6">
        <f t="shared" si="209"/>
        <v>2378446000</v>
      </c>
      <c r="Q1706" s="6">
        <f t="shared" si="210"/>
        <v>768202000</v>
      </c>
      <c r="R1706" s="9">
        <f t="shared" si="211"/>
        <v>0.96740166729575305</v>
      </c>
      <c r="S1706" s="9">
        <f t="shared" si="212"/>
        <v>0.31245607241868517</v>
      </c>
    </row>
    <row r="1707" spans="1:19" ht="17" hidden="1" x14ac:dyDescent="0.3">
      <c r="A1707">
        <v>1774</v>
      </c>
      <c r="B1707" t="s">
        <v>564</v>
      </c>
      <c r="C1707" t="s">
        <v>5</v>
      </c>
      <c r="D1707" s="1">
        <v>41639</v>
      </c>
      <c r="E1707" s="3">
        <f t="shared" si="213"/>
        <v>2013</v>
      </c>
      <c r="F1707" s="3">
        <f t="shared" si="214"/>
        <v>12</v>
      </c>
      <c r="G1707" s="3">
        <f t="shared" si="215"/>
        <v>31</v>
      </c>
      <c r="H1707" s="2">
        <v>2278812000</v>
      </c>
      <c r="I1707" s="2">
        <v>58913000</v>
      </c>
      <c r="J1707" s="2">
        <v>1700064000</v>
      </c>
      <c r="K1707">
        <v>0</v>
      </c>
      <c r="L1707" s="2">
        <v>-72761000</v>
      </c>
      <c r="M1707" t="s">
        <v>37</v>
      </c>
      <c r="N1707" t="s">
        <v>130</v>
      </c>
      <c r="O1707" s="6">
        <f t="shared" si="208"/>
        <v>1627303000</v>
      </c>
      <c r="P1707" s="6">
        <f t="shared" si="209"/>
        <v>2219899000</v>
      </c>
      <c r="Q1707" s="6">
        <f t="shared" si="210"/>
        <v>592596000</v>
      </c>
      <c r="R1707" s="9">
        <f t="shared" si="211"/>
        <v>0.97414749439620296</v>
      </c>
      <c r="S1707" s="9">
        <f t="shared" si="212"/>
        <v>0.26004602398091636</v>
      </c>
    </row>
    <row r="1708" spans="1:19" ht="17" hidden="1" x14ac:dyDescent="0.3">
      <c r="A1708">
        <v>1775</v>
      </c>
      <c r="B1708" t="s">
        <v>564</v>
      </c>
      <c r="C1708" t="s">
        <v>6</v>
      </c>
      <c r="D1708" s="1">
        <v>42004</v>
      </c>
      <c r="E1708" s="3">
        <f t="shared" si="213"/>
        <v>2014</v>
      </c>
      <c r="F1708" s="3">
        <f t="shared" si="214"/>
        <v>12</v>
      </c>
      <c r="G1708" s="3">
        <f t="shared" si="215"/>
        <v>31</v>
      </c>
      <c r="H1708" s="2">
        <v>2361631000</v>
      </c>
      <c r="I1708" s="2">
        <v>49736000</v>
      </c>
      <c r="J1708" s="2">
        <v>1654369000</v>
      </c>
      <c r="K1708">
        <v>0</v>
      </c>
      <c r="L1708" s="2">
        <v>-87159000</v>
      </c>
      <c r="M1708" t="s">
        <v>37</v>
      </c>
      <c r="N1708" t="s">
        <v>130</v>
      </c>
      <c r="O1708" s="6">
        <f t="shared" si="208"/>
        <v>1567210000</v>
      </c>
      <c r="P1708" s="6">
        <f t="shared" si="209"/>
        <v>2311895000</v>
      </c>
      <c r="Q1708" s="6">
        <f t="shared" si="210"/>
        <v>744685000</v>
      </c>
      <c r="R1708" s="9">
        <f t="shared" si="211"/>
        <v>0.97893997834547397</v>
      </c>
      <c r="S1708" s="9">
        <f t="shared" si="212"/>
        <v>0.31532656879927473</v>
      </c>
    </row>
    <row r="1709" spans="1:19" ht="17" hidden="1" x14ac:dyDescent="0.3">
      <c r="A1709">
        <v>1776</v>
      </c>
      <c r="B1709" t="s">
        <v>564</v>
      </c>
      <c r="C1709" t="s">
        <v>7</v>
      </c>
      <c r="D1709" s="1">
        <v>42369</v>
      </c>
      <c r="E1709" s="3">
        <f t="shared" si="213"/>
        <v>2015</v>
      </c>
      <c r="F1709" s="3">
        <f t="shared" si="214"/>
        <v>12</v>
      </c>
      <c r="G1709" s="3">
        <f t="shared" si="215"/>
        <v>31</v>
      </c>
      <c r="H1709" s="2">
        <v>2210591000</v>
      </c>
      <c r="I1709" s="2">
        <v>49344000</v>
      </c>
      <c r="J1709" s="2">
        <v>1591239000</v>
      </c>
      <c r="K1709">
        <v>0</v>
      </c>
      <c r="L1709" s="2">
        <v>49282000</v>
      </c>
      <c r="M1709" t="s">
        <v>37</v>
      </c>
      <c r="N1709" t="s">
        <v>130</v>
      </c>
      <c r="O1709" s="6">
        <f t="shared" si="208"/>
        <v>1640521000</v>
      </c>
      <c r="P1709" s="6">
        <f t="shared" si="209"/>
        <v>2161247000</v>
      </c>
      <c r="Q1709" s="6">
        <f t="shared" si="210"/>
        <v>520726000</v>
      </c>
      <c r="R1709" s="9">
        <f t="shared" si="211"/>
        <v>0.97767836745919978</v>
      </c>
      <c r="S1709" s="9">
        <f t="shared" si="212"/>
        <v>0.23555963088603907</v>
      </c>
    </row>
    <row r="1710" spans="1:19" ht="17" hidden="1" x14ac:dyDescent="0.3">
      <c r="A1710">
        <v>1777</v>
      </c>
      <c r="B1710" t="s">
        <v>565</v>
      </c>
      <c r="C1710" t="s">
        <v>2</v>
      </c>
      <c r="D1710" s="1">
        <v>41639</v>
      </c>
      <c r="E1710" s="3">
        <f t="shared" si="213"/>
        <v>2013</v>
      </c>
      <c r="F1710" s="3">
        <f t="shared" si="214"/>
        <v>12</v>
      </c>
      <c r="G1710" s="3">
        <f t="shared" si="215"/>
        <v>31</v>
      </c>
      <c r="H1710" s="2">
        <v>4561000000</v>
      </c>
      <c r="I1710" s="2">
        <v>1669000000</v>
      </c>
      <c r="J1710" s="2">
        <v>1613000000</v>
      </c>
      <c r="K1710" s="2">
        <v>399000000</v>
      </c>
      <c r="L1710" s="2">
        <v>60000000</v>
      </c>
      <c r="M1710" t="s">
        <v>15</v>
      </c>
      <c r="N1710" t="s">
        <v>16</v>
      </c>
      <c r="O1710" s="6">
        <f t="shared" si="208"/>
        <v>2072000000</v>
      </c>
      <c r="P1710" s="6">
        <f t="shared" si="209"/>
        <v>2892000000</v>
      </c>
      <c r="Q1710" s="6">
        <f t="shared" si="210"/>
        <v>820000000</v>
      </c>
      <c r="R1710" s="9">
        <f t="shared" si="211"/>
        <v>0.63407147555360666</v>
      </c>
      <c r="S1710" s="9">
        <f t="shared" si="212"/>
        <v>0.17978513483885114</v>
      </c>
    </row>
    <row r="1711" spans="1:19" ht="17" hidden="1" x14ac:dyDescent="0.3">
      <c r="A1711">
        <v>1778</v>
      </c>
      <c r="B1711" t="s">
        <v>565</v>
      </c>
      <c r="C1711" t="s">
        <v>5</v>
      </c>
      <c r="D1711" s="1">
        <v>42004</v>
      </c>
      <c r="E1711" s="3">
        <f t="shared" si="213"/>
        <v>2014</v>
      </c>
      <c r="F1711" s="3">
        <f t="shared" si="214"/>
        <v>12</v>
      </c>
      <c r="G1711" s="3">
        <f t="shared" si="215"/>
        <v>31</v>
      </c>
      <c r="H1711" s="2">
        <v>4785000000</v>
      </c>
      <c r="I1711" s="2">
        <v>1717000000</v>
      </c>
      <c r="J1711" s="2">
        <v>1643000000</v>
      </c>
      <c r="K1711" s="2">
        <v>396000000</v>
      </c>
      <c r="L1711" s="2">
        <v>60000000</v>
      </c>
      <c r="M1711" t="s">
        <v>15</v>
      </c>
      <c r="N1711" t="s">
        <v>16</v>
      </c>
      <c r="O1711" s="6">
        <f t="shared" si="208"/>
        <v>2099000000</v>
      </c>
      <c r="P1711" s="6">
        <f t="shared" si="209"/>
        <v>3068000000</v>
      </c>
      <c r="Q1711" s="6">
        <f t="shared" si="210"/>
        <v>969000000</v>
      </c>
      <c r="R1711" s="9">
        <f t="shared" si="211"/>
        <v>0.64117032392894457</v>
      </c>
      <c r="S1711" s="9">
        <f t="shared" si="212"/>
        <v>0.2025078369905956</v>
      </c>
    </row>
    <row r="1712" spans="1:19" ht="17" hidden="1" x14ac:dyDescent="0.3">
      <c r="A1712">
        <v>1779</v>
      </c>
      <c r="B1712" t="s">
        <v>565</v>
      </c>
      <c r="C1712" t="s">
        <v>6</v>
      </c>
      <c r="D1712" s="1">
        <v>42369</v>
      </c>
      <c r="E1712" s="3">
        <f t="shared" si="213"/>
        <v>2015</v>
      </c>
      <c r="F1712" s="3">
        <f t="shared" si="214"/>
        <v>12</v>
      </c>
      <c r="G1712" s="3">
        <f t="shared" si="215"/>
        <v>31</v>
      </c>
      <c r="H1712" s="2">
        <v>4765000000</v>
      </c>
      <c r="I1712" s="2">
        <v>1738000000</v>
      </c>
      <c r="J1712" s="2">
        <v>1532000000</v>
      </c>
      <c r="K1712" s="2">
        <v>364000000</v>
      </c>
      <c r="L1712" s="2">
        <v>61000000</v>
      </c>
      <c r="M1712" t="s">
        <v>15</v>
      </c>
      <c r="N1712" t="s">
        <v>16</v>
      </c>
      <c r="O1712" s="6">
        <f t="shared" si="208"/>
        <v>1957000000</v>
      </c>
      <c r="P1712" s="6">
        <f t="shared" si="209"/>
        <v>3027000000</v>
      </c>
      <c r="Q1712" s="6">
        <f t="shared" si="210"/>
        <v>1070000000</v>
      </c>
      <c r="R1712" s="9">
        <f t="shared" si="211"/>
        <v>0.63525708289611749</v>
      </c>
      <c r="S1712" s="9">
        <f t="shared" si="212"/>
        <v>0.22455403987408185</v>
      </c>
    </row>
    <row r="1713" spans="1:19" ht="17" hidden="1" x14ac:dyDescent="0.3">
      <c r="A1713">
        <v>1780</v>
      </c>
      <c r="B1713" t="s">
        <v>565</v>
      </c>
      <c r="C1713" t="s">
        <v>7</v>
      </c>
      <c r="D1713" s="1">
        <v>42735</v>
      </c>
      <c r="E1713" s="3">
        <f t="shared" si="213"/>
        <v>2016</v>
      </c>
      <c r="F1713" s="3">
        <f t="shared" si="214"/>
        <v>12</v>
      </c>
      <c r="G1713" s="3">
        <f t="shared" si="215"/>
        <v>31</v>
      </c>
      <c r="H1713" s="2">
        <v>4888000000</v>
      </c>
      <c r="I1713" s="2">
        <v>1666000000</v>
      </c>
      <c r="J1713" s="2">
        <v>1364000000</v>
      </c>
      <c r="K1713" s="2">
        <v>376000000</v>
      </c>
      <c r="L1713" s="2">
        <v>85000000</v>
      </c>
      <c r="M1713" t="s">
        <v>15</v>
      </c>
      <c r="N1713" t="s">
        <v>16</v>
      </c>
      <c r="O1713" s="6">
        <f t="shared" si="208"/>
        <v>1825000000</v>
      </c>
      <c r="P1713" s="6">
        <f t="shared" si="209"/>
        <v>3222000000</v>
      </c>
      <c r="Q1713" s="6">
        <f t="shared" si="210"/>
        <v>1397000000</v>
      </c>
      <c r="R1713" s="9">
        <f t="shared" si="211"/>
        <v>0.6591653027823241</v>
      </c>
      <c r="S1713" s="9">
        <f t="shared" si="212"/>
        <v>0.28580196399345337</v>
      </c>
    </row>
  </sheetData>
  <mergeCells count="1">
    <mergeCell ref="A1:S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20.83203125" bestFit="1" customWidth="1"/>
    <col min="2" max="2" width="12.5" bestFit="1" customWidth="1"/>
    <col min="3" max="3" width="20.83203125" bestFit="1" customWidth="1"/>
    <col min="4" max="4" width="12.5" bestFit="1" customWidth="1"/>
  </cols>
  <sheetData>
    <row r="1" spans="1:14" ht="27" x14ac:dyDescent="0.2">
      <c r="A1" s="80" t="s">
        <v>633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4" ht="16" thickBot="1" x14ac:dyDescent="0.25"/>
    <row r="3" spans="1:14" ht="17" x14ac:dyDescent="0.3">
      <c r="A3" s="56" t="s">
        <v>240</v>
      </c>
      <c r="B3" s="56"/>
      <c r="C3" s="56" t="s">
        <v>400</v>
      </c>
      <c r="D3" s="56"/>
    </row>
    <row r="4" spans="1:14" x14ac:dyDescent="0.2">
      <c r="A4" s="54"/>
      <c r="B4" s="54"/>
      <c r="C4" s="54"/>
      <c r="D4" s="54"/>
    </row>
    <row r="5" spans="1:14" x14ac:dyDescent="0.2">
      <c r="A5" s="54" t="s">
        <v>605</v>
      </c>
      <c r="B5" s="54">
        <v>299200000</v>
      </c>
      <c r="C5" s="54" t="s">
        <v>605</v>
      </c>
      <c r="D5" s="54">
        <v>714800000</v>
      </c>
    </row>
    <row r="6" spans="1:14" x14ac:dyDescent="0.2">
      <c r="A6" s="54" t="s">
        <v>606</v>
      </c>
      <c r="B6" s="54">
        <v>116023876.85299952</v>
      </c>
      <c r="C6" s="54" t="s">
        <v>606</v>
      </c>
      <c r="D6" s="54">
        <v>277794600.379489</v>
      </c>
    </row>
    <row r="7" spans="1:14" x14ac:dyDescent="0.2">
      <c r="A7" s="54" t="s">
        <v>607</v>
      </c>
      <c r="B7" s="54">
        <v>210000000</v>
      </c>
      <c r="C7" s="54" t="s">
        <v>607</v>
      </c>
      <c r="D7" s="54">
        <v>469000000</v>
      </c>
    </row>
    <row r="8" spans="1:14" x14ac:dyDescent="0.2">
      <c r="A8" s="54" t="s">
        <v>608</v>
      </c>
      <c r="B8" s="54" t="e">
        <v>#N/A</v>
      </c>
      <c r="C8" s="54" t="s">
        <v>608</v>
      </c>
      <c r="D8" s="54" t="e">
        <v>#N/A</v>
      </c>
    </row>
    <row r="9" spans="1:14" x14ac:dyDescent="0.2">
      <c r="A9" s="54" t="s">
        <v>609</v>
      </c>
      <c r="B9" s="54">
        <v>259437275.65637133</v>
      </c>
      <c r="C9" s="54" t="s">
        <v>609</v>
      </c>
      <c r="D9" s="54">
        <v>621167610.23092628</v>
      </c>
    </row>
    <row r="10" spans="1:14" x14ac:dyDescent="0.2">
      <c r="A10" s="54" t="s">
        <v>610</v>
      </c>
      <c r="B10" s="54">
        <v>6.73077E+16</v>
      </c>
      <c r="C10" s="54" t="s">
        <v>610</v>
      </c>
      <c r="D10" s="54">
        <v>3.858492E+17</v>
      </c>
    </row>
    <row r="11" spans="1:14" x14ac:dyDescent="0.2">
      <c r="A11" s="54" t="s">
        <v>611</v>
      </c>
      <c r="B11" s="54">
        <v>3.7025590725922246</v>
      </c>
      <c r="C11" s="54" t="s">
        <v>611</v>
      </c>
      <c r="D11" s="54">
        <v>3.5967757286456354</v>
      </c>
    </row>
    <row r="12" spans="1:14" x14ac:dyDescent="0.2">
      <c r="A12" s="54" t="s">
        <v>612</v>
      </c>
      <c r="B12" s="54">
        <v>1.8941811321445849</v>
      </c>
      <c r="C12" s="54" t="s">
        <v>612</v>
      </c>
      <c r="D12" s="54">
        <v>1.879847892846068</v>
      </c>
    </row>
    <row r="13" spans="1:14" x14ac:dyDescent="0.2">
      <c r="A13" s="54" t="s">
        <v>613</v>
      </c>
      <c r="B13" s="54">
        <v>622000000</v>
      </c>
      <c r="C13" s="54" t="s">
        <v>613</v>
      </c>
      <c r="D13" s="54">
        <v>1498000000</v>
      </c>
    </row>
    <row r="14" spans="1:14" x14ac:dyDescent="0.2">
      <c r="A14" s="54" t="s">
        <v>614</v>
      </c>
      <c r="B14" s="54">
        <v>126000000</v>
      </c>
      <c r="C14" s="54" t="s">
        <v>614</v>
      </c>
      <c r="D14" s="54">
        <v>289000000</v>
      </c>
    </row>
    <row r="15" spans="1:14" x14ac:dyDescent="0.2">
      <c r="A15" s="54" t="s">
        <v>615</v>
      </c>
      <c r="B15" s="54">
        <v>748000000</v>
      </c>
      <c r="C15" s="54" t="s">
        <v>615</v>
      </c>
      <c r="D15" s="54">
        <v>1787000000</v>
      </c>
    </row>
    <row r="16" spans="1:14" x14ac:dyDescent="0.2">
      <c r="A16" s="54" t="s">
        <v>616</v>
      </c>
      <c r="B16" s="54">
        <v>1496000000</v>
      </c>
      <c r="C16" s="54" t="s">
        <v>616</v>
      </c>
      <c r="D16" s="54">
        <v>3574000000</v>
      </c>
    </row>
    <row r="17" spans="1:4" x14ac:dyDescent="0.2">
      <c r="A17" s="54" t="s">
        <v>617</v>
      </c>
      <c r="B17" s="54">
        <v>5</v>
      </c>
      <c r="C17" s="54" t="s">
        <v>617</v>
      </c>
      <c r="D17" s="54">
        <v>5</v>
      </c>
    </row>
    <row r="18" spans="1:4" ht="16" thickBot="1" x14ac:dyDescent="0.25">
      <c r="A18" s="55" t="s">
        <v>618</v>
      </c>
      <c r="B18" s="55">
        <v>322133924.97458202</v>
      </c>
      <c r="C18" s="55" t="s">
        <v>618</v>
      </c>
      <c r="D18" s="55">
        <v>771281458.47400916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"/>
  <sheetViews>
    <sheetView workbookViewId="0">
      <selection activeCell="C24" sqref="C24"/>
    </sheetView>
  </sheetViews>
  <sheetFormatPr baseColWidth="10" defaultColWidth="8.83203125" defaultRowHeight="15" x14ac:dyDescent="0.2"/>
  <cols>
    <col min="1" max="1" width="37.5" bestFit="1" customWidth="1"/>
    <col min="2" max="2" width="5.1640625" bestFit="1" customWidth="1"/>
    <col min="3" max="3" width="11.1640625" bestFit="1" customWidth="1"/>
    <col min="4" max="4" width="17.6640625" bestFit="1" customWidth="1"/>
    <col min="5" max="7" width="16.6640625" bestFit="1" customWidth="1"/>
    <col min="8" max="8" width="5.83203125" customWidth="1"/>
    <col min="9" max="9" width="5.6640625" customWidth="1"/>
    <col min="10" max="10" width="6.1640625" customWidth="1"/>
    <col min="11" max="11" width="5.5" customWidth="1"/>
    <col min="12" max="12" width="6.5" customWidth="1"/>
    <col min="13" max="16" width="14.1640625" bestFit="1" customWidth="1"/>
    <col min="17" max="17" width="17.6640625" customWidth="1"/>
  </cols>
  <sheetData>
    <row r="1" spans="1:18" ht="26" customHeight="1" x14ac:dyDescent="0.2">
      <c r="A1" s="82" t="s">
        <v>632</v>
      </c>
      <c r="B1" s="82"/>
      <c r="C1" s="82"/>
      <c r="D1" s="82"/>
      <c r="E1" s="82"/>
      <c r="F1" s="82"/>
      <c r="G1" s="82"/>
      <c r="H1" s="68"/>
      <c r="I1" s="68"/>
      <c r="J1" s="68"/>
      <c r="K1" s="68"/>
      <c r="L1" s="68"/>
      <c r="M1" s="68"/>
      <c r="N1" s="68"/>
      <c r="O1" s="68"/>
      <c r="P1" s="68"/>
      <c r="Q1" s="68"/>
      <c r="R1" s="67"/>
    </row>
    <row r="2" spans="1:18" ht="17" x14ac:dyDescent="0.3">
      <c r="A2" s="4"/>
    </row>
    <row r="3" spans="1:18" ht="17" x14ac:dyDescent="0.3">
      <c r="A3" s="49" t="s">
        <v>601</v>
      </c>
      <c r="B3" s="52" t="s">
        <v>401</v>
      </c>
    </row>
    <row r="4" spans="1:18" ht="17" x14ac:dyDescent="0.3">
      <c r="A4" s="49"/>
      <c r="B4" s="64"/>
    </row>
    <row r="5" spans="1:18" ht="17" x14ac:dyDescent="0.3">
      <c r="A5" s="49"/>
      <c r="B5" s="65" t="s">
        <v>590</v>
      </c>
      <c r="C5" s="65"/>
      <c r="D5" s="65"/>
      <c r="E5" s="65"/>
      <c r="F5" s="65"/>
      <c r="G5" s="65"/>
      <c r="H5" s="74"/>
      <c r="I5" s="74"/>
      <c r="J5" s="74"/>
      <c r="K5" s="74"/>
      <c r="L5" s="74"/>
      <c r="M5" s="74"/>
      <c r="N5" s="74"/>
      <c r="O5" s="74"/>
      <c r="P5" s="74"/>
      <c r="Q5" s="74"/>
    </row>
    <row r="6" spans="1:18" ht="17" x14ac:dyDescent="0.3">
      <c r="A6" s="49"/>
      <c r="B6" s="73"/>
      <c r="C6" s="73"/>
      <c r="D6" s="81" t="s">
        <v>591</v>
      </c>
      <c r="E6" s="81"/>
      <c r="F6" s="81"/>
      <c r="G6" s="81"/>
      <c r="H6" s="73"/>
      <c r="I6" s="73"/>
      <c r="J6" s="73"/>
      <c r="K6" s="73"/>
      <c r="L6" s="73"/>
      <c r="M6" s="73"/>
      <c r="N6" s="73"/>
      <c r="O6" s="73"/>
      <c r="P6" s="73"/>
      <c r="Q6" s="73"/>
    </row>
    <row r="7" spans="1:18" ht="17" x14ac:dyDescent="0.3">
      <c r="C7" s="63"/>
      <c r="D7" s="69" t="s">
        <v>2</v>
      </c>
      <c r="E7" s="69" t="s">
        <v>5</v>
      </c>
      <c r="F7" s="69" t="s">
        <v>6</v>
      </c>
      <c r="G7" s="69" t="s">
        <v>7</v>
      </c>
      <c r="H7" s="63"/>
      <c r="I7" s="63"/>
      <c r="J7" s="63"/>
      <c r="K7" s="63"/>
      <c r="L7" s="63"/>
      <c r="M7" s="63"/>
      <c r="N7" s="63"/>
      <c r="O7" s="63"/>
      <c r="P7" s="63"/>
      <c r="Q7" s="63"/>
    </row>
    <row r="8" spans="1:18" ht="17" x14ac:dyDescent="0.3">
      <c r="A8" s="66" t="s">
        <v>584</v>
      </c>
      <c r="C8" s="48"/>
      <c r="D8" s="75" cm="1">
        <f t="array" ref="D8">INDEX(TotalRevenue,MATCH(1,($B$3 =Ticker)*($D$7= Years),0))</f>
        <v>4374562000</v>
      </c>
      <c r="E8" s="75" cm="1">
        <f t="array" ref="E8">INDEX(TotalRevenue,MATCH(1,($B$3 =Ticker)*($E$7= Years),0))</f>
        <v>5504656000</v>
      </c>
      <c r="F8" s="75" cm="1">
        <f t="array" ref="F8">INDEX(TotalRevenue,MATCH(1,($B$3 =Ticker)*($F$7= Years),0))</f>
        <v>6779511000</v>
      </c>
      <c r="G8" s="75" cm="1">
        <f t="array" ref="G8">INDEX(TotalRevenue,MATCH(1,($B$3 =Ticker)*($G$7= Years),0))</f>
        <v>8830669000</v>
      </c>
      <c r="H8" s="48"/>
      <c r="I8" s="48"/>
      <c r="J8" s="48"/>
      <c r="K8" s="48"/>
      <c r="L8" s="48"/>
      <c r="M8" s="48"/>
      <c r="N8" s="48"/>
      <c r="O8" s="48"/>
      <c r="P8" s="48"/>
      <c r="Q8" s="48"/>
    </row>
    <row r="9" spans="1:18" ht="17" x14ac:dyDescent="0.3">
      <c r="A9" s="4" t="s">
        <v>585</v>
      </c>
      <c r="C9" s="48"/>
      <c r="D9" s="76" cm="1">
        <f t="array" ref="D9">INDEX(CostofGoodsSold,MATCH(1,($B$3 =Ticker)*($D$7= Years),0))</f>
        <v>3117203000</v>
      </c>
      <c r="E9" s="76" cm="1">
        <f t="array" ref="E9">INDEX(CostofGoodsSold,MATCH(1,($B$3 =Ticker)*($E$7= Years),0))</f>
        <v>3752760000</v>
      </c>
      <c r="F9" s="76" cm="1">
        <f t="array" ref="F9">INDEX(CostofGoodsSold,MATCH(1,($B$3 =Ticker)*($F$7= Years),0))</f>
        <v>4591476000</v>
      </c>
      <c r="G9" s="76" cm="1">
        <f t="array" ref="G9">INDEX(CostofGoodsSold,MATCH(1,($B$3 =Ticker)*($G$7= Years),0))</f>
        <v>6029901000</v>
      </c>
      <c r="H9" s="48"/>
      <c r="I9" s="48"/>
      <c r="J9" s="48"/>
      <c r="K9" s="48"/>
      <c r="L9" s="48"/>
      <c r="M9" s="48"/>
      <c r="N9" s="48"/>
      <c r="O9" s="48"/>
      <c r="P9" s="48"/>
      <c r="Q9" s="48"/>
    </row>
    <row r="10" spans="1:18" ht="17" x14ac:dyDescent="0.3">
      <c r="A10" s="66" t="s">
        <v>579</v>
      </c>
      <c r="C10" s="48"/>
      <c r="D10" s="48" cm="1">
        <f t="array" ref="D10">INDEX(Gross_Profit,MATCH(1,($B$3 =Ticker)*($D$7= Years),0))</f>
        <v>1257359000</v>
      </c>
      <c r="E10" s="48" cm="1">
        <f t="array" ref="E10">INDEX(Gross_Profit,MATCH(1,($B$3 =Ticker)*($E$7= Years),0))</f>
        <v>1751896000</v>
      </c>
      <c r="F10" s="48" cm="1">
        <f t="array" ref="F10">INDEX(Gross_Profit,MATCH(1,($B$3 =Ticker)*($F$7= Years),0))</f>
        <v>2188035000</v>
      </c>
      <c r="G10" s="48" cm="1">
        <f t="array" ref="G10">INDEX(Gross_Profit,MATCH(1,($B$3 =Ticker)*($G$7= Years),0))</f>
        <v>2800768000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</row>
    <row r="11" spans="1:18" ht="17" x14ac:dyDescent="0.3">
      <c r="A11" s="4" t="s">
        <v>586</v>
      </c>
      <c r="C11" s="48"/>
      <c r="D11" s="76" cm="1">
        <f t="array" ref="D11">INDEX(SalesGeneralAdminExp,MATCH(1,($B$3 =Ticker)*($D$7= Years),0))</f>
        <v>650243000</v>
      </c>
      <c r="E11" s="76" cm="1">
        <f t="array" ref="E11">INDEX(SalesGeneralAdminExp,MATCH(1,($B$3 =Ticker)*($E$7= Years),0))</f>
        <v>876927000</v>
      </c>
      <c r="F11" s="76" cm="1">
        <f t="array" ref="F11">INDEX(SalesGeneralAdminExp,MATCH(1,($B$3 =Ticker)*($F$7= Years),0))</f>
        <v>1231421000</v>
      </c>
      <c r="G11" s="76" cm="1">
        <f t="array" ref="G11">INDEX(SalesGeneralAdminExp,MATCH(1,($B$3 =Ticker)*($G$7= Years),0))</f>
        <v>1568877000</v>
      </c>
      <c r="H11" s="48"/>
      <c r="I11" s="48"/>
      <c r="J11" s="48"/>
      <c r="K11" s="48"/>
      <c r="L11" s="48"/>
      <c r="M11" s="48"/>
      <c r="N11" s="48"/>
      <c r="O11" s="48"/>
      <c r="P11" s="48"/>
      <c r="Q11" s="48"/>
    </row>
    <row r="12" spans="1:18" ht="17" x14ac:dyDescent="0.3">
      <c r="A12" s="10" t="s">
        <v>587</v>
      </c>
      <c r="C12" s="48"/>
      <c r="D12" s="76" cm="1">
        <f t="array" ref="D12">INDEX(ResearchDev,MATCH(1,($B$3 =Ticker)*($D$7= Years),0))</f>
        <v>378769000</v>
      </c>
      <c r="E12" s="76" cm="1">
        <f t="array" ref="E12">INDEX(ResearchDev,MATCH(1,($B$3 =Ticker)*($E$7= Years),0))</f>
        <v>472321000</v>
      </c>
      <c r="F12" s="76" cm="1">
        <f t="array" ref="F12">INDEX(ResearchDev,MATCH(1,($B$3 =Ticker)*($F$7= Years),0))</f>
        <v>650788000</v>
      </c>
      <c r="G12" s="76" cm="1">
        <f t="array" ref="G12">INDEX(ResearchDev,MATCH(1,($B$3 =Ticker)*($G$7= Years),0))</f>
        <v>852098000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</row>
    <row r="13" spans="1:18" x14ac:dyDescent="0.2">
      <c r="A13" s="10" t="s">
        <v>588</v>
      </c>
      <c r="C13" s="48"/>
      <c r="D13" s="48" cm="1">
        <f t="array" ref="D13">INDEX(OtherOperatingItem,MATCH(1,($B$3 =Ticker)*($D$7= Years),0))</f>
        <v>0</v>
      </c>
      <c r="E13" s="48" cm="1">
        <f t="array" ref="E13">INDEX(OtherOperatingItem,MATCH(1,($B$3 =Ticker)*($D$7= Years),0))</f>
        <v>0</v>
      </c>
      <c r="F13" s="48" cm="1">
        <f t="array" ref="F13">INDEX(OtherOperatingItem,MATCH(1,($B$3 =Ticker)*($D$7= Years),0))</f>
        <v>0</v>
      </c>
      <c r="G13" s="48" cm="1">
        <f t="array" ref="G13">INDEX(OtherOperatingItem,MATCH(1,($B$3 =Ticker)*($D$7= Years),0))</f>
        <v>0</v>
      </c>
      <c r="H13" s="48"/>
      <c r="I13" s="48"/>
      <c r="J13" s="48"/>
      <c r="K13" s="48"/>
      <c r="L13" s="48"/>
      <c r="M13" s="48"/>
      <c r="N13" s="48"/>
      <c r="O13" s="48"/>
      <c r="P13" s="48"/>
      <c r="Q13" s="48"/>
    </row>
    <row r="14" spans="1:18" ht="17" x14ac:dyDescent="0.3">
      <c r="A14" s="66" t="s">
        <v>589</v>
      </c>
      <c r="C14" s="48"/>
      <c r="D14" s="48" cm="1">
        <f t="array" ref="D14">INDEX(TotalOperatingExp,MATCH(1,($B$3 =Ticker)*($D$7= Years),0))</f>
        <v>1029012000</v>
      </c>
      <c r="E14" s="48" cm="1">
        <f t="array" ref="E14">INDEX(TotalOperatingExp,MATCH(1,($B$3 =Ticker)*($E$7= Years),0))</f>
        <v>1349248000</v>
      </c>
      <c r="F14" s="48" cm="1">
        <f t="array" ref="F14">INDEX(TotalOperatingExp,MATCH(1,($B$3 =Ticker)*($F$7= Years),0))</f>
        <v>1882209000</v>
      </c>
      <c r="G14" s="48" cm="1">
        <f t="array" ref="G14">INDEX(TotalOperatingExp,MATCH(1,($B$3 =Ticker)*($G$7= Years),0))</f>
        <v>2420975000</v>
      </c>
      <c r="H14" s="48"/>
      <c r="I14" s="48"/>
      <c r="J14" s="48"/>
      <c r="K14" s="48"/>
      <c r="L14" s="48"/>
      <c r="M14" s="48"/>
      <c r="N14" s="48"/>
      <c r="O14" s="48"/>
      <c r="P14" s="48"/>
      <c r="Q14" s="48"/>
    </row>
    <row r="15" spans="1:18" ht="17" x14ac:dyDescent="0.3">
      <c r="A15" s="70" t="s">
        <v>600</v>
      </c>
      <c r="B15" s="71"/>
      <c r="C15" s="72"/>
      <c r="D15" s="72" cm="1">
        <f t="array" ref="D15">INDEX(Operating_Profit,MATCH(1,($B$3 =Ticker)*($D$7= Years),0))</f>
        <v>228347000</v>
      </c>
      <c r="E15" s="72" cm="1">
        <f t="array" ref="E15">INDEX(Operating_Profit,MATCH(1,($B$3 =Ticker)*($E$7= Years),0))</f>
        <v>402648000</v>
      </c>
      <c r="F15" s="72" cm="1">
        <f t="array" ref="F15">INDEX(Operating_Profit,MATCH(1,($B$3 =Ticker)*($F$7= Years),0))</f>
        <v>305826000</v>
      </c>
      <c r="G15" s="72" cm="1">
        <f t="array" ref="G15">INDEX(Operating_Profit,MATCH(1,($B$3 =Ticker)*($G$7= Years),0))</f>
        <v>379793000</v>
      </c>
      <c r="H15" s="48"/>
      <c r="I15" s="48"/>
      <c r="J15" s="48"/>
      <c r="K15" s="48"/>
      <c r="L15" s="48"/>
      <c r="M15" s="48"/>
      <c r="N15" s="48"/>
      <c r="O15" s="48"/>
      <c r="P15" s="48"/>
      <c r="Q15" s="48"/>
    </row>
  </sheetData>
  <mergeCells count="2">
    <mergeCell ref="D6:G6"/>
    <mergeCell ref="A1:G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4368759-7B16-0A45-A20D-980F9941DA4E}">
          <x14:formula1>
            <xm:f>NYSE_Dataset!$AA$4:$AA$433</xm:f>
          </x14:formula1>
          <xm:sqref>B3:B4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7E18-9F97-6149-A7E2-E6AFF029025F}">
  <dimension ref="A1:R40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4.83203125" bestFit="1" customWidth="1"/>
    <col min="2" max="2" width="24.6640625" bestFit="1" customWidth="1"/>
    <col min="3" max="3" width="13.33203125" customWidth="1"/>
    <col min="5" max="7" width="16.83203125" bestFit="1" customWidth="1"/>
    <col min="8" max="8" width="18.6640625" customWidth="1"/>
    <col min="9" max="9" width="17.33203125" customWidth="1"/>
    <col min="10" max="10" width="20.6640625" customWidth="1"/>
  </cols>
  <sheetData>
    <row r="1" spans="1:18" ht="27" x14ac:dyDescent="0.2">
      <c r="A1" s="82" t="s">
        <v>631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</row>
    <row r="2" spans="1:18" x14ac:dyDescent="0.2">
      <c r="D2" s="12"/>
    </row>
    <row r="3" spans="1:18" ht="17" x14ac:dyDescent="0.3">
      <c r="A3" s="49" t="s">
        <v>601</v>
      </c>
      <c r="B3" s="52" t="s">
        <v>401</v>
      </c>
    </row>
    <row r="5" spans="1:18" x14ac:dyDescent="0.2">
      <c r="B5" s="57" t="s">
        <v>590</v>
      </c>
      <c r="C5" s="14"/>
      <c r="D5" s="14"/>
      <c r="E5" s="14"/>
      <c r="F5" s="14"/>
      <c r="G5" s="14"/>
      <c r="H5" s="14"/>
      <c r="I5" s="14"/>
      <c r="J5" s="14"/>
    </row>
    <row r="6" spans="1:18" x14ac:dyDescent="0.2">
      <c r="E6" s="83" t="s">
        <v>591</v>
      </c>
      <c r="F6" s="83"/>
      <c r="G6" s="83"/>
      <c r="H6" s="50"/>
      <c r="I6" s="83" t="s">
        <v>592</v>
      </c>
      <c r="J6" s="83"/>
    </row>
    <row r="7" spans="1:18" x14ac:dyDescent="0.2">
      <c r="B7" s="15"/>
      <c r="E7" s="50" t="s">
        <v>2</v>
      </c>
      <c r="F7" s="50" t="s">
        <v>5</v>
      </c>
      <c r="G7" s="50" t="s">
        <v>6</v>
      </c>
      <c r="H7" s="50" t="s">
        <v>7</v>
      </c>
      <c r="I7" s="50" t="s">
        <v>593</v>
      </c>
      <c r="J7" s="50" t="s">
        <v>621</v>
      </c>
    </row>
    <row r="8" spans="1:18" x14ac:dyDescent="0.2">
      <c r="B8" s="12" t="s">
        <v>594</v>
      </c>
      <c r="E8" s="16" cm="1">
        <f t="array" ref="E8">INDEX(TotalRevenue,MATCH(1,(B3 =Ticker)*(E7= Years),0))</f>
        <v>4374562000</v>
      </c>
      <c r="F8" s="16" cm="1">
        <f t="array" ref="F8">INDEX(TotalRevenue,MATCH(1,(B3 =Ticker)*(F7= Years),0))</f>
        <v>5504656000</v>
      </c>
      <c r="G8" s="16" cm="1">
        <f t="array" ref="G8">INDEX(TotalRevenue,MATCH(1,(B3 =Ticker)*(G7= Years),0))</f>
        <v>6779511000</v>
      </c>
      <c r="H8" s="16" cm="1">
        <f t="array" ref="H8">INDEX(TotalRevenue,MATCH(1,(B3 =Ticker)*(H7= Years),0))</f>
        <v>8830669000</v>
      </c>
      <c r="I8" s="17">
        <f ca="1">H8*(1+I20)</f>
        <v>11479833904.679033</v>
      </c>
      <c r="J8" s="17">
        <f ca="1">I8*(1+J20)</f>
        <v>15009070076.907688</v>
      </c>
    </row>
    <row r="9" spans="1:18" x14ac:dyDescent="0.2">
      <c r="B9" s="62" t="s">
        <v>595</v>
      </c>
      <c r="E9" s="16" cm="1">
        <f t="array" ref="E9">INDEX(CostofGoodsSold,MATCH(1,(B3 =Ticker)*(E7= Years),0))</f>
        <v>3117203000</v>
      </c>
      <c r="F9" s="16" cm="1">
        <f t="array" ref="F9">INDEX(CostofGoodsSold,MATCH(1,(B3 =Ticker)*(F7= Years),0))</f>
        <v>3752760000</v>
      </c>
      <c r="G9" s="16" cm="1">
        <f t="array" ref="G9">INDEX(CostofGoodsSold,MATCH(1,(B3 =Ticker)*(G7= Years),0))</f>
        <v>4591476000</v>
      </c>
      <c r="H9" s="16" cm="1">
        <f t="array" ref="H9">INDEX(CostofGoodsSold,MATCH(1,(B3 =Ticker)*(H7= Years),0))</f>
        <v>6029901000</v>
      </c>
      <c r="I9" s="18"/>
      <c r="J9" s="18"/>
    </row>
    <row r="10" spans="1:18" x14ac:dyDescent="0.2">
      <c r="B10" s="12" t="s">
        <v>579</v>
      </c>
      <c r="E10" s="19">
        <f>E8-E9</f>
        <v>1257359000</v>
      </c>
      <c r="F10" s="19">
        <f t="shared" ref="F10:G10" si="0">F8-F9</f>
        <v>1751896000</v>
      </c>
      <c r="G10" s="19">
        <f t="shared" si="0"/>
        <v>2188035000</v>
      </c>
      <c r="H10" s="19">
        <f t="shared" ref="H10" si="1">H8-H9</f>
        <v>2800768000</v>
      </c>
      <c r="I10" s="17">
        <f ca="1">I8*I21</f>
        <v>3760330004.7293425</v>
      </c>
      <c r="J10" s="17">
        <f ca="1">J8*J21</f>
        <v>4958739828.4100266</v>
      </c>
    </row>
    <row r="11" spans="1:18" x14ac:dyDescent="0.2">
      <c r="B11" s="61" t="s">
        <v>627</v>
      </c>
      <c r="E11" s="16" cm="1">
        <f t="array" ref="E11">INDEX(SalesGeneralAdminExp,MATCH(1,(B3 =Ticker)*(E7 = Years),0))</f>
        <v>650243000</v>
      </c>
      <c r="F11" s="16" cm="1">
        <f t="array" ref="F11">INDEX(SalesGeneralAdminExp,MATCH(1,(B3 =Ticker)*(F7 = Years),0))</f>
        <v>876927000</v>
      </c>
      <c r="G11" s="16" cm="1">
        <f t="array" ref="G11">INDEX(SalesGeneralAdminExp,MATCH(1,(B3 =Ticker)*(G7 = Years),0))</f>
        <v>1231421000</v>
      </c>
      <c r="H11" s="16" cm="1">
        <f t="array" ref="H11">INDEX(SalesGeneralAdminExp,MATCH(1,(B3 =Ticker)*(H7 = Years),0))</f>
        <v>1568877000</v>
      </c>
      <c r="I11" s="18"/>
      <c r="J11" s="18"/>
    </row>
    <row r="12" spans="1:18" x14ac:dyDescent="0.2">
      <c r="B12" s="62" t="s">
        <v>625</v>
      </c>
      <c r="E12" s="16" cm="1">
        <f t="array" ref="E12">INDEX(OtherOperatingItem,MATCH(1,(B3 =Ticker)*(E7 = Years),0))</f>
        <v>0</v>
      </c>
      <c r="F12" s="16" cm="1">
        <f t="array" ref="F12">INDEX(OtherOperatingItem,MATCH(1,(B3 =Ticker)*(F7 = Years),0))</f>
        <v>0</v>
      </c>
      <c r="G12" s="16" cm="1">
        <f t="array" ref="G12">INDEX(OtherOperatingItem,MATCH(1,(B3 =Ticker)*(G7 = Years),0))</f>
        <v>0</v>
      </c>
      <c r="H12" s="16" cm="1">
        <f t="array" ref="H12">INDEX(OtherOperatingItem,MATCH(1,(B3 =Ticker)*(H7 = Years),0))</f>
        <v>0</v>
      </c>
      <c r="I12" s="18"/>
      <c r="J12" s="18"/>
    </row>
    <row r="13" spans="1:18" x14ac:dyDescent="0.2">
      <c r="B13" s="62" t="s">
        <v>626</v>
      </c>
      <c r="E13" s="16" cm="1">
        <f t="array" ref="E13">INDEX(ResearchDev,MATCH(1,(B3=Ticker)*(E7 = Years),0))</f>
        <v>378769000</v>
      </c>
      <c r="F13" s="16" cm="1">
        <f t="array" ref="F13">INDEX(ResearchDev,MATCH(1,(B3 =Ticker)*(F7 = Years),0))</f>
        <v>472321000</v>
      </c>
      <c r="G13" s="16" cm="1">
        <f t="array" ref="G13">INDEX(ResearchDev,MATCH(1,(B3 =Ticker)*(G7 = Years),0))</f>
        <v>650788000</v>
      </c>
      <c r="H13" s="16" cm="1">
        <f t="array" ref="H13">INDEX(ResearchDev,MATCH(1,(B3 =Ticker)*(H7 = Years),0))</f>
        <v>852098000</v>
      </c>
      <c r="I13" s="18"/>
      <c r="J13" s="18"/>
    </row>
    <row r="14" spans="1:18" x14ac:dyDescent="0.2">
      <c r="B14" s="60" t="s">
        <v>589</v>
      </c>
      <c r="E14" s="20">
        <f>SUM(E11:E13)</f>
        <v>1029012000</v>
      </c>
      <c r="F14" s="20">
        <f t="shared" ref="F14:H14" si="2">SUM(F11:F13)</f>
        <v>1349248000</v>
      </c>
      <c r="G14" s="20">
        <f t="shared" si="2"/>
        <v>1882209000</v>
      </c>
      <c r="H14" s="20">
        <f t="shared" si="2"/>
        <v>2420975000</v>
      </c>
      <c r="I14" s="21"/>
      <c r="J14" s="21"/>
    </row>
    <row r="15" spans="1:18" x14ac:dyDescent="0.2">
      <c r="B15" s="58" t="s">
        <v>628</v>
      </c>
      <c r="C15" s="22"/>
      <c r="D15" s="22"/>
      <c r="E15" s="23">
        <f>E10-(SUM(E11:E13))</f>
        <v>228347000</v>
      </c>
      <c r="F15" s="23">
        <f t="shared" ref="F15:H15" si="3">F10-(SUM(F11:F13))</f>
        <v>402648000</v>
      </c>
      <c r="G15" s="23">
        <f t="shared" si="3"/>
        <v>305826000</v>
      </c>
      <c r="H15" s="23">
        <f t="shared" si="3"/>
        <v>379793000</v>
      </c>
      <c r="I15" s="24">
        <f ca="1">I8*I22</f>
        <v>770605505.71246338</v>
      </c>
      <c r="J15" s="24">
        <f ca="1">J8*J22</f>
        <v>1043589858.0807065</v>
      </c>
    </row>
    <row r="18" spans="1:10" x14ac:dyDescent="0.2">
      <c r="B18" s="57" t="s">
        <v>619</v>
      </c>
      <c r="C18" s="14"/>
      <c r="D18" s="14"/>
      <c r="E18" s="14"/>
      <c r="F18" s="13"/>
      <c r="G18" s="13"/>
      <c r="H18" s="13"/>
      <c r="I18" s="13"/>
      <c r="J18" s="13"/>
    </row>
    <row r="19" spans="1:10" ht="16" thickBot="1" x14ac:dyDescent="0.25">
      <c r="B19" s="25"/>
      <c r="C19" s="25"/>
      <c r="D19" s="84" t="s">
        <v>591</v>
      </c>
      <c r="E19" s="84"/>
      <c r="F19" s="84"/>
      <c r="G19" s="84"/>
      <c r="H19" s="51"/>
      <c r="I19" s="84" t="s">
        <v>596</v>
      </c>
      <c r="J19" s="84"/>
    </row>
    <row r="20" spans="1:10" ht="16" thickTop="1" x14ac:dyDescent="0.2">
      <c r="B20" s="26" t="s">
        <v>624</v>
      </c>
      <c r="E20" s="26"/>
      <c r="F20" s="27">
        <f>$F$8/$E$8-1</f>
        <v>0.25833306283006152</v>
      </c>
      <c r="G20" s="27">
        <f>$G$8/$F$8-1</f>
        <v>0.23159576184233854</v>
      </c>
      <c r="H20" s="27">
        <f>$H$8/$G$8-1</f>
        <v>0.30255249973043785</v>
      </c>
      <c r="I20" s="28">
        <f ca="1">OFFSET($I$29,MATCH($C$25,$B$30:$B$32,0),0)</f>
        <v>0.29999594647687883</v>
      </c>
      <c r="J20" s="28">
        <f ca="1">OFFSET($I$29,MATCH($C$25,$B$30:$B$32,0),1)</f>
        <v>0.30742920163593851</v>
      </c>
    </row>
    <row r="21" spans="1:10" x14ac:dyDescent="0.2">
      <c r="B21" s="26" t="s">
        <v>581</v>
      </c>
      <c r="E21" s="29" cm="1">
        <f t="array" ref="E21">INDEX(Gross_Margin,MATCH(1,(B3 =Ticker)*(E7= Years),0))</f>
        <v>0.28742511821754957</v>
      </c>
      <c r="F21" s="29" cm="1">
        <f t="array" ref="F21">INDEX(Gross_Margin,MATCH(1,(B3 = Ticker)*(F7= Years),0))</f>
        <v>0.31825712633087333</v>
      </c>
      <c r="G21" s="29" cm="1">
        <f t="array" ref="G21">INDEX(Gross_Margin,MATCH(1,(B3 = Ticker)*(G7= Years),0))</f>
        <v>0.32274230398033132</v>
      </c>
      <c r="H21" s="29" cm="1">
        <f t="array" ref="H21">INDEX(Gross_Margin,MATCH(1,(B3 = Ticker)*(H7= Years),0))</f>
        <v>0.31716373923651764</v>
      </c>
      <c r="I21" s="30">
        <f t="array" aca="1" ref="I21" ca="1">OFFSET($I$33,MATCH($C$25,$B$34:$B$36,0),0)</f>
        <v>0.32755961766978875</v>
      </c>
      <c r="J21" s="30">
        <f t="array" aca="1" ref="J21" ca="1">OFFSET($I$33,MATCH($C$25,$B$34:$B$36,0),1)</f>
        <v>0.33038288201740967</v>
      </c>
    </row>
    <row r="22" spans="1:10" x14ac:dyDescent="0.2">
      <c r="B22" s="31" t="s">
        <v>582</v>
      </c>
      <c r="C22" s="32"/>
      <c r="D22" s="32"/>
      <c r="E22" s="33" cm="1">
        <f t="array" ref="E22">INDEX(Operating_Margin,MATCH(1,(B3=Ticker)*(E7=Years),0))</f>
        <v>5.2198825848164911E-2</v>
      </c>
      <c r="F22" s="33" cm="1">
        <f t="array" ref="F22">INDEX(Operating_Margin,MATCH(1,(B3=Ticker)*(F7=Years),0))</f>
        <v>7.3146805177289914E-2</v>
      </c>
      <c r="G22" s="33" cm="1">
        <f t="array" ref="G22">INDEX(Operating_Margin,MATCH(1,(B3=Ticker)*(G7=Years),0))</f>
        <v>4.5110333178897413E-2</v>
      </c>
      <c r="H22" s="33" cm="1">
        <f t="array" ref="H22">INDEX(Operating_Margin,MATCH(1,(B3=Ticker)*(H7=Years),0))</f>
        <v>4.3008406271370835E-2</v>
      </c>
      <c r="I22" s="34">
        <f t="array" aca="1" ref="I22" ca="1">OFFSET($I$37,MATCH($C$25,$B$38:$B$40,0),0)</f>
        <v>6.7126886339215625E-2</v>
      </c>
      <c r="J22" s="34">
        <f ca="1">OFFSET($I$37,MATCH($C$25,$B$38:$B$40,0),1)</f>
        <v>6.9530614004283259E-2</v>
      </c>
    </row>
    <row r="24" spans="1:10" ht="16" thickBot="1" x14ac:dyDescent="0.25"/>
    <row r="25" spans="1:10" ht="16" thickBot="1" x14ac:dyDescent="0.25">
      <c r="B25" t="s">
        <v>598</v>
      </c>
      <c r="C25" s="59" t="s">
        <v>629</v>
      </c>
    </row>
    <row r="27" spans="1:10" x14ac:dyDescent="0.2">
      <c r="B27" s="57" t="s">
        <v>620</v>
      </c>
      <c r="C27" s="14"/>
      <c r="D27" s="14"/>
      <c r="E27" s="14"/>
      <c r="F27" s="14"/>
      <c r="G27" s="14"/>
      <c r="H27" s="14"/>
      <c r="I27" s="14"/>
      <c r="J27" s="14"/>
    </row>
    <row r="29" spans="1:10" ht="16" thickBot="1" x14ac:dyDescent="0.25">
      <c r="B29" s="35" t="s">
        <v>597</v>
      </c>
      <c r="C29" s="36"/>
      <c r="D29" s="36"/>
      <c r="E29" s="36"/>
      <c r="F29" s="36"/>
      <c r="G29" s="35"/>
      <c r="H29" s="35"/>
      <c r="I29" s="37" t="s">
        <v>593</v>
      </c>
      <c r="J29" s="38" t="s">
        <v>621</v>
      </c>
    </row>
    <row r="30" spans="1:10" ht="16" thickTop="1" x14ac:dyDescent="0.2">
      <c r="A30" s="11"/>
      <c r="B30" t="s">
        <v>629</v>
      </c>
      <c r="D30">
        <v>1</v>
      </c>
      <c r="I30" s="39">
        <f>I31+STDEV(F20:H20)</f>
        <v>0.29999594647687883</v>
      </c>
      <c r="J30" s="39">
        <f ca="1">J31+STDEV(F20:I20)</f>
        <v>0.30742920163593851</v>
      </c>
    </row>
    <row r="31" spans="1:10" x14ac:dyDescent="0.2">
      <c r="A31" s="11"/>
      <c r="B31" t="s">
        <v>622</v>
      </c>
      <c r="D31">
        <v>2</v>
      </c>
      <c r="I31" s="39">
        <f>AVERAGE(F20:H20)</f>
        <v>0.26416044146761264</v>
      </c>
      <c r="J31" s="39">
        <f ca="1">AVERAGE(F20:I20)</f>
        <v>0.2731193177199292</v>
      </c>
    </row>
    <row r="32" spans="1:10" x14ac:dyDescent="0.2">
      <c r="A32" s="11"/>
      <c r="B32" t="s">
        <v>623</v>
      </c>
      <c r="D32">
        <v>3</v>
      </c>
      <c r="I32" s="40">
        <f>I31-STDEV(F20:H20)</f>
        <v>0.22832493645834645</v>
      </c>
      <c r="J32" s="40">
        <f ca="1">J31-STDEV(F20:I20)</f>
        <v>0.23880943380391989</v>
      </c>
    </row>
    <row r="33" spans="1:10" ht="16" thickBot="1" x14ac:dyDescent="0.25">
      <c r="A33" s="11"/>
      <c r="B33" s="35" t="s">
        <v>581</v>
      </c>
      <c r="C33" s="36"/>
      <c r="D33" s="36"/>
      <c r="E33" s="36"/>
      <c r="F33" s="36"/>
      <c r="G33" s="35"/>
      <c r="H33" s="35"/>
      <c r="I33" s="41"/>
      <c r="J33" s="42"/>
    </row>
    <row r="34" spans="1:10" ht="16" thickTop="1" x14ac:dyDescent="0.2">
      <c r="A34" s="11"/>
      <c r="B34" t="s">
        <v>629</v>
      </c>
      <c r="D34">
        <v>1</v>
      </c>
      <c r="I34" s="43">
        <f>I35+STDEV(E21:H21)</f>
        <v>0.32755961766978875</v>
      </c>
      <c r="J34" s="43">
        <f ca="1">J35+STDEV(E21:I21)</f>
        <v>0.33038288201740967</v>
      </c>
    </row>
    <row r="35" spans="1:10" x14ac:dyDescent="0.2">
      <c r="A35" s="11"/>
      <c r="B35" t="s">
        <v>622</v>
      </c>
      <c r="D35">
        <v>2</v>
      </c>
      <c r="E35" s="8"/>
      <c r="F35" s="8"/>
      <c r="I35" s="43">
        <f>AVERAGE(E21:H21)</f>
        <v>0.31139707194131794</v>
      </c>
      <c r="J35" s="43">
        <f ca="1">AVERAGE(E21:I21)</f>
        <v>0.31462958108701211</v>
      </c>
    </row>
    <row r="36" spans="1:10" x14ac:dyDescent="0.2">
      <c r="A36" s="11"/>
      <c r="B36" t="s">
        <v>623</v>
      </c>
      <c r="D36">
        <v>3</v>
      </c>
      <c r="I36" s="43">
        <f>I35-STDEV(E21:H21)</f>
        <v>0.29523452621284713</v>
      </c>
      <c r="J36" s="43">
        <f ca="1">J35-STDEV(E21:I21)</f>
        <v>0.29887628015661455</v>
      </c>
    </row>
    <row r="37" spans="1:10" ht="16" thickBot="1" x14ac:dyDescent="0.25">
      <c r="B37" s="35" t="s">
        <v>582</v>
      </c>
      <c r="C37" s="36"/>
      <c r="D37" s="36"/>
      <c r="E37" s="36"/>
      <c r="F37" s="36"/>
      <c r="G37" s="35"/>
      <c r="H37" s="35"/>
      <c r="I37" s="42"/>
      <c r="J37" s="45"/>
    </row>
    <row r="38" spans="1:10" ht="16" thickTop="1" x14ac:dyDescent="0.2">
      <c r="A38" s="11"/>
      <c r="B38" t="s">
        <v>629</v>
      </c>
      <c r="D38">
        <v>1</v>
      </c>
      <c r="I38" s="44">
        <f>I39+STDEV(E22:H22)</f>
        <v>6.7126886339215625E-2</v>
      </c>
      <c r="J38" s="44">
        <f ca="1">J39+STDEV(E22:I22)</f>
        <v>6.9530614004283259E-2</v>
      </c>
    </row>
    <row r="39" spans="1:10" x14ac:dyDescent="0.2">
      <c r="A39" s="11"/>
      <c r="B39" t="s">
        <v>622</v>
      </c>
      <c r="D39">
        <v>2</v>
      </c>
      <c r="E39" s="8"/>
      <c r="F39" s="8"/>
      <c r="I39" s="44">
        <f>AVERAGE(E22:H22)</f>
        <v>5.3366092618930765E-2</v>
      </c>
      <c r="J39" s="44">
        <f ca="1">AVERAGE(E22:I22)</f>
        <v>5.6118251362987738E-2</v>
      </c>
    </row>
    <row r="40" spans="1:10" x14ac:dyDescent="0.2">
      <c r="A40" s="11"/>
      <c r="B40" s="32" t="s">
        <v>623</v>
      </c>
      <c r="C40" s="32"/>
      <c r="D40" s="32">
        <v>3</v>
      </c>
      <c r="E40" s="32"/>
      <c r="F40" s="32"/>
      <c r="G40" s="32"/>
      <c r="H40" s="32"/>
      <c r="I40" s="46">
        <f>I39-STDEV(E22:H22)</f>
        <v>3.9605298898645905E-2</v>
      </c>
      <c r="J40" s="46">
        <f ca="1">J39-STDEV(E22:I22)</f>
        <v>4.270588872169221E-2</v>
      </c>
    </row>
  </sheetData>
  <mergeCells count="5">
    <mergeCell ref="A1:R1"/>
    <mergeCell ref="E6:G6"/>
    <mergeCell ref="I6:J6"/>
    <mergeCell ref="D19:G19"/>
    <mergeCell ref="I19:J19"/>
  </mergeCells>
  <dataValidations count="1">
    <dataValidation type="list" allowBlank="1" showInputMessage="1" showErrorMessage="1" sqref="C25" xr:uid="{DAFCB54A-3922-C84A-B588-064321E1412D}">
      <formula1>$B$30:$B$32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F3C8C54-DEB8-7646-9AF1-710AAAC46A2B}">
          <x14:formula1>
            <xm:f>NYSE_Dataset!$AA$4:$AA$433</xm:f>
          </x14:formula1>
          <xm:sqref>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Pivot-Table</vt:lpstr>
      <vt:lpstr>NYSE_Dataset</vt:lpstr>
      <vt:lpstr>1.Summary-Stats</vt:lpstr>
      <vt:lpstr>2.Profit-Loss-Stmt</vt:lpstr>
      <vt:lpstr>3.Forecast-Model</vt:lpstr>
      <vt:lpstr>CostofGoodsSold</vt:lpstr>
      <vt:lpstr>Date</vt:lpstr>
      <vt:lpstr>GICSSector</vt:lpstr>
      <vt:lpstr>GICSSubIndustry</vt:lpstr>
      <vt:lpstr>Gross_Margin</vt:lpstr>
      <vt:lpstr>Gross_Profit</vt:lpstr>
      <vt:lpstr>Month</vt:lpstr>
      <vt:lpstr>Operating_Margin</vt:lpstr>
      <vt:lpstr>Operating_Profit</vt:lpstr>
      <vt:lpstr>OtherOperatingItem</vt:lpstr>
      <vt:lpstr>PeriodEnd</vt:lpstr>
      <vt:lpstr>ResearchDev</vt:lpstr>
      <vt:lpstr>SalesGeneralAdminExp</vt:lpstr>
      <vt:lpstr>Ticker</vt:lpstr>
      <vt:lpstr>TotalOperatingExp</vt:lpstr>
      <vt:lpstr>TotalRevenue</vt:lpstr>
      <vt:lpstr>Year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Patel</dc:creator>
  <cp:lastModifiedBy>Bhavin Patel</cp:lastModifiedBy>
  <dcterms:modified xsi:type="dcterms:W3CDTF">2021-01-10T10:08:19Z</dcterms:modified>
</cp:coreProperties>
</file>