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firstSheet="4" activeTab="7"/>
  </bookViews>
  <sheets>
    <sheet name="Graphical Method" sheetId="1" r:id="rId1"/>
    <sheet name="Bisection Method" sheetId="4" r:id="rId2"/>
    <sheet name="False Position" sheetId="8" r:id="rId3"/>
    <sheet name="Fixed Point Iteration" sheetId="6" r:id="rId4"/>
    <sheet name="Newton Raphson" sheetId="2" r:id="rId5"/>
    <sheet name="Secant Method" sheetId="5" r:id="rId6"/>
    <sheet name="Modified Secant Method" sheetId="7" r:id="rId7"/>
    <sheet name="Sheet1" sheetId="9" r:id="rId8"/>
  </sheets>
  <calcPr calcId="145621"/>
</workbook>
</file>

<file path=xl/calcChain.xml><?xml version="1.0" encoding="utf-8"?>
<calcChain xmlns="http://schemas.openxmlformats.org/spreadsheetml/2006/main">
  <c r="C21" i="9" l="1"/>
  <c r="B40" i="9"/>
  <c r="C40" i="9" s="1"/>
  <c r="E39" i="9"/>
  <c r="C39" i="9"/>
  <c r="F39" i="9" l="1"/>
  <c r="D40" i="9"/>
  <c r="G39" i="9"/>
  <c r="D21" i="9"/>
  <c r="D30" i="9"/>
  <c r="C30" i="9"/>
  <c r="D51" i="9"/>
  <c r="E51" i="9" s="1"/>
  <c r="C51" i="9"/>
  <c r="C16" i="9"/>
  <c r="C15" i="9"/>
  <c r="C14" i="9"/>
  <c r="C13" i="9"/>
  <c r="E12" i="9"/>
  <c r="C12" i="9"/>
  <c r="H3" i="8"/>
  <c r="H5" i="8"/>
  <c r="H6" i="8"/>
  <c r="H7" i="8"/>
  <c r="H4" i="8"/>
  <c r="D7" i="9"/>
  <c r="D6" i="9"/>
  <c r="D5" i="9"/>
  <c r="E5" i="9" s="1"/>
  <c r="C4" i="9"/>
  <c r="D3" i="9"/>
  <c r="E3" i="9" s="1"/>
  <c r="F5" i="4"/>
  <c r="F6" i="4"/>
  <c r="F7" i="4"/>
  <c r="F4" i="4"/>
  <c r="E21" i="9" l="1"/>
  <c r="B22" i="9"/>
  <c r="C22" i="9" s="1"/>
  <c r="D22" i="9" s="1"/>
  <c r="F12" i="9"/>
  <c r="H12" i="9" s="1"/>
  <c r="B41" i="9"/>
  <c r="C41" i="9" s="1"/>
  <c r="E40" i="9"/>
  <c r="F40" i="9" s="1"/>
  <c r="B4" i="9"/>
  <c r="D4" i="9" s="1"/>
  <c r="E4" i="9" s="1"/>
  <c r="F7" i="9"/>
  <c r="F6" i="9"/>
  <c r="E30" i="9"/>
  <c r="B31" i="9"/>
  <c r="F30" i="9"/>
  <c r="F51" i="9"/>
  <c r="E7" i="9"/>
  <c r="E6" i="9"/>
  <c r="C4" i="6"/>
  <c r="C3" i="6"/>
  <c r="B4" i="6" s="1"/>
  <c r="B6" i="1"/>
  <c r="B7" i="1"/>
  <c r="B8" i="1"/>
  <c r="B9" i="1"/>
  <c r="B10" i="1"/>
  <c r="B11" i="1"/>
  <c r="B12" i="1"/>
  <c r="B13" i="1"/>
  <c r="B14" i="1"/>
  <c r="B15" i="1"/>
  <c r="B16" i="1"/>
  <c r="D3" i="6"/>
  <c r="E3" i="6" s="1"/>
  <c r="D13" i="9" l="1"/>
  <c r="E22" i="9"/>
  <c r="B23" i="9"/>
  <c r="C23" i="9" s="1"/>
  <c r="G12" i="9"/>
  <c r="F5" i="9"/>
  <c r="D41" i="9"/>
  <c r="G40" i="9"/>
  <c r="F4" i="9"/>
  <c r="D31" i="9"/>
  <c r="C31" i="9"/>
  <c r="E31" i="9" s="1"/>
  <c r="G51" i="9"/>
  <c r="B52" i="9"/>
  <c r="E13" i="9"/>
  <c r="F13" i="9" s="1"/>
  <c r="B5" i="6"/>
  <c r="F3" i="6"/>
  <c r="D4" i="6"/>
  <c r="E4" i="6" s="1"/>
  <c r="G4" i="8"/>
  <c r="F4" i="8"/>
  <c r="F3" i="8"/>
  <c r="G3" i="8"/>
  <c r="C4" i="8"/>
  <c r="E3" i="8"/>
  <c r="C3" i="8"/>
  <c r="D4" i="8" s="1"/>
  <c r="D7" i="4"/>
  <c r="E7" i="4"/>
  <c r="E6" i="4"/>
  <c r="D6" i="4"/>
  <c r="D5" i="4"/>
  <c r="E5" i="4" s="1"/>
  <c r="C4" i="4"/>
  <c r="D4" i="7"/>
  <c r="E4" i="7" s="1"/>
  <c r="C4" i="7"/>
  <c r="D23" i="9" l="1"/>
  <c r="B42" i="9"/>
  <c r="C42" i="9" s="1"/>
  <c r="E41" i="9"/>
  <c r="F41" i="9" s="1"/>
  <c r="F31" i="9"/>
  <c r="B32" i="9"/>
  <c r="D52" i="9"/>
  <c r="E52" i="9" s="1"/>
  <c r="C52" i="9"/>
  <c r="G13" i="9"/>
  <c r="D14" i="9"/>
  <c r="H13" i="9"/>
  <c r="C5" i="6"/>
  <c r="B6" i="6" s="1"/>
  <c r="F4" i="6"/>
  <c r="C5" i="8"/>
  <c r="E4" i="8"/>
  <c r="F4" i="7"/>
  <c r="B24" i="9" l="1"/>
  <c r="C24" i="9" s="1"/>
  <c r="E23" i="9"/>
  <c r="D24" i="9"/>
  <c r="B5" i="7"/>
  <c r="C5" i="7" s="1"/>
  <c r="G4" i="7"/>
  <c r="G41" i="9"/>
  <c r="D42" i="9"/>
  <c r="F52" i="9"/>
  <c r="B53" i="9" s="1"/>
  <c r="D32" i="9"/>
  <c r="C32" i="9"/>
  <c r="E32" i="9" s="1"/>
  <c r="G52" i="9"/>
  <c r="E14" i="9"/>
  <c r="F14" i="9" s="1"/>
  <c r="C6" i="6"/>
  <c r="B7" i="6" s="1"/>
  <c r="D5" i="6"/>
  <c r="E5" i="6" s="1"/>
  <c r="D5" i="8"/>
  <c r="B4" i="5"/>
  <c r="C4" i="5" s="1"/>
  <c r="E3" i="5"/>
  <c r="C3" i="5"/>
  <c r="D3" i="4"/>
  <c r="B4" i="4" s="1"/>
  <c r="D4" i="4" s="1"/>
  <c r="E4" i="4" s="1"/>
  <c r="D3" i="2"/>
  <c r="C3" i="2"/>
  <c r="E3" i="2" s="1"/>
  <c r="F3" i="2" s="1"/>
  <c r="B25" i="9" l="1"/>
  <c r="C25" i="9" s="1"/>
  <c r="E24" i="9"/>
  <c r="D25" i="9"/>
  <c r="E25" i="9" s="1"/>
  <c r="D5" i="7"/>
  <c r="E5" i="7" s="1"/>
  <c r="F5" i="7" s="1"/>
  <c r="E42" i="9"/>
  <c r="F42" i="9" s="1"/>
  <c r="B43" i="9"/>
  <c r="C43" i="9" s="1"/>
  <c r="F3" i="5"/>
  <c r="D4" i="5" s="1"/>
  <c r="B33" i="9"/>
  <c r="F32" i="9"/>
  <c r="C53" i="9"/>
  <c r="D53" i="9"/>
  <c r="E53" i="9" s="1"/>
  <c r="H14" i="9"/>
  <c r="G14" i="9"/>
  <c r="D15" i="9"/>
  <c r="C7" i="6"/>
  <c r="F5" i="6"/>
  <c r="B4" i="2"/>
  <c r="C6" i="8"/>
  <c r="E5" i="8"/>
  <c r="F5" i="8" s="1"/>
  <c r="G5" i="8" s="1"/>
  <c r="E3" i="4"/>
  <c r="E4" i="5"/>
  <c r="F4" i="5" s="1"/>
  <c r="B5" i="5"/>
  <c r="C5" i="5" s="1"/>
  <c r="G5" i="7" l="1"/>
  <c r="B6" i="7"/>
  <c r="D6" i="7" s="1"/>
  <c r="E6" i="7" s="1"/>
  <c r="D43" i="9"/>
  <c r="G42" i="9"/>
  <c r="F53" i="9"/>
  <c r="G53" i="9" s="1"/>
  <c r="D33" i="9"/>
  <c r="C33" i="9"/>
  <c r="E15" i="9"/>
  <c r="F15" i="9" s="1"/>
  <c r="D6" i="6"/>
  <c r="E6" i="6" s="1"/>
  <c r="F6" i="6" s="1"/>
  <c r="C4" i="2"/>
  <c r="D4" i="2"/>
  <c r="D6" i="8"/>
  <c r="G4" i="5"/>
  <c r="D5" i="5"/>
  <c r="C6" i="7"/>
  <c r="B6" i="5"/>
  <c r="C6" i="5" s="1"/>
  <c r="E5" i="5"/>
  <c r="F5" i="5" s="1"/>
  <c r="G5" i="5" s="1"/>
  <c r="B54" i="9" l="1"/>
  <c r="D54" i="9" s="1"/>
  <c r="E54" i="9" s="1"/>
  <c r="E33" i="9"/>
  <c r="F33" i="9" s="1"/>
  <c r="F6" i="7"/>
  <c r="E43" i="9"/>
  <c r="F43" i="9" s="1"/>
  <c r="G43" i="9" s="1"/>
  <c r="B34" i="9"/>
  <c r="G15" i="9"/>
  <c r="D16" i="9"/>
  <c r="H15" i="9"/>
  <c r="D7" i="6"/>
  <c r="E7" i="6" s="1"/>
  <c r="F7" i="6" s="1"/>
  <c r="E4" i="2"/>
  <c r="C7" i="8"/>
  <c r="E6" i="8"/>
  <c r="F6" i="8" s="1"/>
  <c r="G6" i="8" s="1"/>
  <c r="B7" i="7"/>
  <c r="G6" i="7"/>
  <c r="D6" i="5"/>
  <c r="B7" i="5" s="1"/>
  <c r="C7" i="5" s="1"/>
  <c r="C54" i="9" l="1"/>
  <c r="F54" i="9" s="1"/>
  <c r="C34" i="9"/>
  <c r="D34" i="9"/>
  <c r="E34" i="9" s="1"/>
  <c r="F34" i="9" s="1"/>
  <c r="E16" i="9"/>
  <c r="F16" i="9" s="1"/>
  <c r="F4" i="2"/>
  <c r="B5" i="2"/>
  <c r="D7" i="8"/>
  <c r="D7" i="7"/>
  <c r="E7" i="7" s="1"/>
  <c r="C7" i="7"/>
  <c r="F7" i="7"/>
  <c r="E6" i="5"/>
  <c r="F6" i="5" s="1"/>
  <c r="B55" i="9" l="1"/>
  <c r="G54" i="9"/>
  <c r="C55" i="9"/>
  <c r="D55" i="9"/>
  <c r="E55" i="9" s="1"/>
  <c r="F55" i="9" s="1"/>
  <c r="G55" i="9" s="1"/>
  <c r="H16" i="9"/>
  <c r="G16" i="9"/>
  <c r="C5" i="2"/>
  <c r="D5" i="2"/>
  <c r="E5" i="2" s="1"/>
  <c r="E7" i="8"/>
  <c r="F7" i="8" s="1"/>
  <c r="G7" i="8" s="1"/>
  <c r="G6" i="5"/>
  <c r="D7" i="5"/>
  <c r="G7" i="7"/>
  <c r="B8" i="7"/>
  <c r="E7" i="5"/>
  <c r="F7" i="5" l="1"/>
  <c r="G7" i="5" s="1"/>
  <c r="B6" i="2"/>
  <c r="F5" i="2"/>
  <c r="D8" i="7"/>
  <c r="E8" i="7" s="1"/>
  <c r="C8" i="7"/>
  <c r="F8" i="7" s="1"/>
  <c r="C6" i="2" l="1"/>
  <c r="E6" i="2" s="1"/>
  <c r="D6" i="2"/>
  <c r="G8" i="7"/>
  <c r="B7" i="2" l="1"/>
  <c r="F6" i="2"/>
  <c r="D7" i="2" l="1"/>
  <c r="C7" i="2"/>
  <c r="E7" i="2" s="1"/>
  <c r="F7" i="2" s="1"/>
</calcChain>
</file>

<file path=xl/sharedStrings.xml><?xml version="1.0" encoding="utf-8"?>
<sst xmlns="http://schemas.openxmlformats.org/spreadsheetml/2006/main" count="91" uniqueCount="30">
  <si>
    <t>f(y)</t>
  </si>
  <si>
    <t>y</t>
  </si>
  <si>
    <t>f'(y)</t>
  </si>
  <si>
    <t xml:space="preserve">y (r) </t>
  </si>
  <si>
    <t>Ea (%)</t>
  </si>
  <si>
    <t>y1</t>
  </si>
  <si>
    <t>y2</t>
  </si>
  <si>
    <t>y0</t>
  </si>
  <si>
    <t>f(y1)</t>
  </si>
  <si>
    <t>f(y0)</t>
  </si>
  <si>
    <t>G1</t>
  </si>
  <si>
    <t>Iteration</t>
  </si>
  <si>
    <t>fy</t>
  </si>
  <si>
    <t>y+dy</t>
  </si>
  <si>
    <t>dy =.1</t>
  </si>
  <si>
    <t>f(y+dy)</t>
  </si>
  <si>
    <t>y ®</t>
  </si>
  <si>
    <t>y(l)</t>
  </si>
  <si>
    <t>y(u)</t>
  </si>
  <si>
    <t>f(yl)</t>
  </si>
  <si>
    <t>f(yu)</t>
  </si>
  <si>
    <t>f(r)</t>
  </si>
  <si>
    <t>y (r)r</t>
  </si>
  <si>
    <t>Solution Using Bisection Method</t>
  </si>
  <si>
    <t>Solution Using False Position Method</t>
  </si>
  <si>
    <t>Solution Using Fixed Point Iteration</t>
  </si>
  <si>
    <t>Newton Raphson Method</t>
  </si>
  <si>
    <t>Solution Using Secant Method</t>
  </si>
  <si>
    <t>Using Modified Secant Method</t>
  </si>
  <si>
    <t>y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</si>
</sst>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 applyAlignme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/>
    <xf numFmtId="2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dPt>
            <c:idx val="2"/>
            <c:bubble3D val="0"/>
          </c:dPt>
          <c:xVal>
            <c:numRef>
              <c:f>'Graphical Method'!$A$6:$A$16</c:f>
              <c:numCache>
                <c:formatCode>General</c:formatCode>
                <c:ptCount val="11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1.1000000000000001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1.9</c:v>
                </c:pt>
                <c:pt idx="8">
                  <c:v>2.1</c:v>
                </c:pt>
                <c:pt idx="9">
                  <c:v>2.2999999999999998</c:v>
                </c:pt>
                <c:pt idx="10">
                  <c:v>2.5</c:v>
                </c:pt>
              </c:numCache>
            </c:numRef>
          </c:xVal>
          <c:yVal>
            <c:numRef>
              <c:f>'Graphical Method'!$B$6:$B$16</c:f>
              <c:numCache>
                <c:formatCode>0.0000</c:formatCode>
                <c:ptCount val="11"/>
                <c:pt idx="0">
                  <c:v>-32.292151635346897</c:v>
                </c:pt>
                <c:pt idx="1">
                  <c:v>-10.711353728214437</c:v>
                </c:pt>
                <c:pt idx="2">
                  <c:v>-4.3175760424872029</c:v>
                </c:pt>
                <c:pt idx="3">
                  <c:v>-1.810312775804285</c:v>
                </c:pt>
                <c:pt idx="4">
                  <c:v>-0.64283414569827424</c:v>
                </c:pt>
                <c:pt idx="5">
                  <c:v>-3.1997984378936639E-2</c:v>
                </c:pt>
                <c:pt idx="6">
                  <c:v>0.31576888290237581</c:v>
                </c:pt>
                <c:pt idx="7">
                  <c:v>0.52687281127980357</c:v>
                </c:pt>
                <c:pt idx="8">
                  <c:v>0.66163834705167412</c:v>
                </c:pt>
                <c:pt idx="9">
                  <c:v>0.75123917580629418</c:v>
                </c:pt>
                <c:pt idx="10">
                  <c:v>0.81284139953559276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9184"/>
        <c:axId val="109790720"/>
      </c:scatterChart>
      <c:valAx>
        <c:axId val="109789184"/>
        <c:scaling>
          <c:orientation val="minMax"/>
          <c:max val="2.5"/>
          <c:min val="0.5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09790720"/>
        <c:crosses val="autoZero"/>
        <c:crossBetween val="midCat"/>
        <c:majorUnit val="0.1"/>
        <c:minorUnit val="2.0000000000000004E-2"/>
      </c:valAx>
      <c:valAx>
        <c:axId val="10979072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09789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2</xdr:row>
      <xdr:rowOff>76200</xdr:rowOff>
    </xdr:from>
    <xdr:to>
      <xdr:col>4</xdr:col>
      <xdr:colOff>238125</xdr:colOff>
      <xdr:row>5</xdr:row>
      <xdr:rowOff>9525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285750"/>
          <a:ext cx="19240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262102</xdr:colOff>
      <xdr:row>2</xdr:row>
      <xdr:rowOff>48773</xdr:rowOff>
    </xdr:from>
    <xdr:to>
      <xdr:col>15</xdr:col>
      <xdr:colOff>495300</xdr:colOff>
      <xdr:row>33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zoomScaleNormal="100" workbookViewId="0">
      <selection activeCell="A6" sqref="A6:B6"/>
    </sheetView>
  </sheetViews>
  <sheetFormatPr defaultRowHeight="15" x14ac:dyDescent="0.25"/>
  <cols>
    <col min="5" max="5" width="4" customWidth="1"/>
  </cols>
  <sheetData>
    <row r="3" spans="1:5" x14ac:dyDescent="0.25">
      <c r="A3" s="11" t="s">
        <v>1</v>
      </c>
      <c r="B3" s="10"/>
      <c r="C3" s="10"/>
      <c r="D3" s="10"/>
      <c r="E3" s="10"/>
    </row>
    <row r="4" spans="1:5" x14ac:dyDescent="0.25">
      <c r="A4" s="11"/>
      <c r="B4" s="10"/>
      <c r="C4" s="10"/>
      <c r="D4" s="10"/>
      <c r="E4" s="10"/>
    </row>
    <row r="5" spans="1:5" x14ac:dyDescent="0.25">
      <c r="A5" s="11"/>
      <c r="B5" s="10"/>
      <c r="C5" s="10"/>
      <c r="D5" s="10"/>
      <c r="E5" s="10"/>
    </row>
    <row r="6" spans="1:5" x14ac:dyDescent="0.25">
      <c r="A6">
        <v>0.5</v>
      </c>
      <c r="B6" s="1">
        <f>1-(20^2)*(3+A6)/(9.8*(3*A6+(A6^2)/2)^3)</f>
        <v>-32.292151635346897</v>
      </c>
      <c r="C6" s="1"/>
      <c r="D6" s="1"/>
      <c r="E6" s="1"/>
    </row>
    <row r="7" spans="1:5" x14ac:dyDescent="0.25">
      <c r="A7">
        <v>0.7</v>
      </c>
      <c r="B7" s="9">
        <f t="shared" ref="B7:B12" si="0">1-(20^2)*(3+A7)/(9.8*(3*A7+(A7^2)/2)^3)</f>
        <v>-10.711353728214437</v>
      </c>
      <c r="C7" s="9"/>
      <c r="D7" s="9"/>
      <c r="E7" s="9"/>
    </row>
    <row r="8" spans="1:5" x14ac:dyDescent="0.25">
      <c r="A8">
        <v>0.9</v>
      </c>
      <c r="B8" s="9">
        <f t="shared" si="0"/>
        <v>-4.3175760424872029</v>
      </c>
      <c r="C8" s="9"/>
      <c r="D8" s="9"/>
      <c r="E8" s="9"/>
    </row>
    <row r="9" spans="1:5" x14ac:dyDescent="0.25">
      <c r="A9">
        <v>1.1000000000000001</v>
      </c>
      <c r="B9" s="9">
        <f t="shared" si="0"/>
        <v>-1.810312775804285</v>
      </c>
      <c r="C9" s="9"/>
      <c r="D9" s="9"/>
      <c r="E9" s="9"/>
    </row>
    <row r="10" spans="1:5" x14ac:dyDescent="0.25">
      <c r="A10">
        <v>1.3</v>
      </c>
      <c r="B10" s="9">
        <f t="shared" si="0"/>
        <v>-0.64283414569827424</v>
      </c>
      <c r="C10" s="9"/>
      <c r="D10" s="9"/>
      <c r="E10" s="9"/>
    </row>
    <row r="11" spans="1:5" x14ac:dyDescent="0.25">
      <c r="A11">
        <v>1.5</v>
      </c>
      <c r="B11" s="9">
        <f t="shared" si="0"/>
        <v>-3.1997984378936639E-2</v>
      </c>
      <c r="C11" s="9"/>
      <c r="D11" s="9"/>
      <c r="E11" s="9"/>
    </row>
    <row r="12" spans="1:5" x14ac:dyDescent="0.25">
      <c r="A12">
        <v>1.7</v>
      </c>
      <c r="B12" s="9">
        <f t="shared" si="0"/>
        <v>0.31576888290237581</v>
      </c>
      <c r="C12" s="9"/>
      <c r="D12" s="9"/>
      <c r="E12" s="9"/>
    </row>
    <row r="13" spans="1:5" x14ac:dyDescent="0.25">
      <c r="A13">
        <v>1.9</v>
      </c>
      <c r="B13" s="9">
        <f t="shared" ref="B13:B16" si="1">1-(20^2)*(3+A13)/(9.8*(3*A13+(A13^2)/2)^3)</f>
        <v>0.52687281127980357</v>
      </c>
      <c r="C13" s="9"/>
      <c r="D13" s="9"/>
      <c r="E13" s="9"/>
    </row>
    <row r="14" spans="1:5" x14ac:dyDescent="0.25">
      <c r="A14">
        <v>2.1</v>
      </c>
      <c r="B14" s="9">
        <f t="shared" si="1"/>
        <v>0.66163834705167412</v>
      </c>
      <c r="C14" s="9"/>
      <c r="D14" s="9"/>
      <c r="E14" s="9"/>
    </row>
    <row r="15" spans="1:5" x14ac:dyDescent="0.25">
      <c r="A15">
        <v>2.2999999999999998</v>
      </c>
      <c r="B15" s="9">
        <f t="shared" si="1"/>
        <v>0.75123917580629418</v>
      </c>
      <c r="C15" s="9"/>
      <c r="D15" s="9"/>
      <c r="E15" s="9"/>
    </row>
    <row r="16" spans="1:5" x14ac:dyDescent="0.25">
      <c r="A16">
        <v>2.5</v>
      </c>
      <c r="B16" s="9">
        <f t="shared" si="1"/>
        <v>0.81284139953559276</v>
      </c>
      <c r="C16" s="9"/>
      <c r="D16" s="9"/>
      <c r="E16" s="9"/>
    </row>
  </sheetData>
  <mergeCells count="12">
    <mergeCell ref="B15:E15"/>
    <mergeCell ref="B16:E16"/>
    <mergeCell ref="B14:E14"/>
    <mergeCell ref="B3:E5"/>
    <mergeCell ref="A3:A5"/>
    <mergeCell ref="B7:E7"/>
    <mergeCell ref="B8:E8"/>
    <mergeCell ref="B9:E9"/>
    <mergeCell ref="B10:E10"/>
    <mergeCell ref="B11:E11"/>
    <mergeCell ref="B12:E12"/>
    <mergeCell ref="B13:E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F7"/>
    </sheetView>
  </sheetViews>
  <sheetFormatPr defaultRowHeight="15" x14ac:dyDescent="0.25"/>
  <cols>
    <col min="6" max="6" width="11.85546875" customWidth="1"/>
  </cols>
  <sheetData>
    <row r="1" spans="1:6" x14ac:dyDescent="0.25">
      <c r="A1" s="12" t="s">
        <v>23</v>
      </c>
      <c r="B1" s="13"/>
      <c r="C1" s="13"/>
      <c r="D1" s="13"/>
      <c r="E1" s="13"/>
      <c r="F1" s="14"/>
    </row>
    <row r="2" spans="1:6" x14ac:dyDescent="0.25">
      <c r="A2" s="4" t="s">
        <v>11</v>
      </c>
      <c r="B2" s="5" t="s">
        <v>5</v>
      </c>
      <c r="C2" s="5" t="s">
        <v>6</v>
      </c>
      <c r="D2" s="5" t="s">
        <v>16</v>
      </c>
      <c r="E2" s="5" t="s">
        <v>0</v>
      </c>
      <c r="F2" s="5" t="s">
        <v>4</v>
      </c>
    </row>
    <row r="3" spans="1:6" x14ac:dyDescent="0.25">
      <c r="A3" s="4">
        <v>1</v>
      </c>
      <c r="B3" s="4">
        <v>0.5</v>
      </c>
      <c r="C3" s="4">
        <v>2.5</v>
      </c>
      <c r="D3" s="4">
        <f>(B3+C3)/2</f>
        <v>1.5</v>
      </c>
      <c r="E3" s="6">
        <f>1-(20^2)*(3+D3)/(9.81*(3*D3+(D3^2)/2)^3)</f>
        <v>-3.0945998666012331E-2</v>
      </c>
      <c r="F3" s="4"/>
    </row>
    <row r="4" spans="1:6" x14ac:dyDescent="0.25">
      <c r="A4" s="4">
        <v>2</v>
      </c>
      <c r="B4" s="4">
        <f>D3</f>
        <v>1.5</v>
      </c>
      <c r="C4" s="4">
        <f>C3</f>
        <v>2.5</v>
      </c>
      <c r="D4" s="4">
        <f>(B4+C4)/2</f>
        <v>2</v>
      </c>
      <c r="E4" s="6">
        <f>1-(20^2)*(3+D4)/(9.81*(3*D4+(D4^2)/2)^3)</f>
        <v>0.60180937818552493</v>
      </c>
      <c r="F4" s="7">
        <f>ABS(D4-D3)/D4*100</f>
        <v>25</v>
      </c>
    </row>
    <row r="5" spans="1:6" x14ac:dyDescent="0.25">
      <c r="A5" s="4">
        <v>3</v>
      </c>
      <c r="B5" s="4">
        <v>1.5</v>
      </c>
      <c r="C5" s="4">
        <v>2</v>
      </c>
      <c r="D5" s="4">
        <f>(B5+C5)/2</f>
        <v>1.75</v>
      </c>
      <c r="E5" s="6">
        <f>1-(20^2)*(3+D5)/(9.81*(3*D5+(D5^2)/2)^3)</f>
        <v>0.37890887000741014</v>
      </c>
      <c r="F5" s="7">
        <f t="shared" ref="F5:F7" si="0">ABS(D5-D4)/D5*100</f>
        <v>14.285714285714285</v>
      </c>
    </row>
    <row r="6" spans="1:6" x14ac:dyDescent="0.25">
      <c r="A6" s="4">
        <v>4</v>
      </c>
      <c r="B6" s="4">
        <v>1.5</v>
      </c>
      <c r="C6" s="4">
        <v>1.75</v>
      </c>
      <c r="D6" s="4">
        <f>(B6+C6)/2</f>
        <v>1.625</v>
      </c>
      <c r="E6" s="6">
        <f>1-(20^2)*(3+D6)/(9.81*(3*D6+(D6^2)/2)^3)</f>
        <v>0.2069271764999282</v>
      </c>
      <c r="F6" s="7">
        <f t="shared" si="0"/>
        <v>7.6923076923076925</v>
      </c>
    </row>
    <row r="7" spans="1:6" x14ac:dyDescent="0.25">
      <c r="A7" s="4">
        <v>5</v>
      </c>
      <c r="B7" s="4">
        <v>1.5</v>
      </c>
      <c r="C7" s="4">
        <v>1.625</v>
      </c>
      <c r="D7" s="4">
        <f>(B7+C7)/2</f>
        <v>1.5625</v>
      </c>
      <c r="E7" s="6">
        <f>1-(20^2)*(3+D7)/(9.81*(3*D7+(D7^2)/2)^3)</f>
        <v>9.7956238334014789E-2</v>
      </c>
      <c r="F7" s="7">
        <f t="shared" si="0"/>
        <v>4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H7"/>
    </sheetView>
  </sheetViews>
  <sheetFormatPr defaultRowHeight="15" x14ac:dyDescent="0.25"/>
  <sheetData>
    <row r="1" spans="1:8" x14ac:dyDescent="0.25">
      <c r="A1" s="12" t="s">
        <v>24</v>
      </c>
      <c r="B1" s="13"/>
      <c r="C1" s="13"/>
      <c r="D1" s="13"/>
      <c r="E1" s="13"/>
      <c r="F1" s="13"/>
      <c r="G1" s="13"/>
      <c r="H1" s="14"/>
    </row>
    <row r="2" spans="1:8" x14ac:dyDescent="0.25">
      <c r="A2" s="4" t="s">
        <v>11</v>
      </c>
      <c r="B2" s="5" t="s">
        <v>17</v>
      </c>
      <c r="C2" s="5" t="s">
        <v>19</v>
      </c>
      <c r="D2" s="5" t="s">
        <v>18</v>
      </c>
      <c r="E2" s="5" t="s">
        <v>20</v>
      </c>
      <c r="F2" s="5" t="s">
        <v>3</v>
      </c>
      <c r="G2" s="5" t="s">
        <v>21</v>
      </c>
      <c r="H2" s="5" t="s">
        <v>4</v>
      </c>
    </row>
    <row r="3" spans="1:8" x14ac:dyDescent="0.25">
      <c r="A3" s="4">
        <v>1</v>
      </c>
      <c r="B3" s="4">
        <v>0.5</v>
      </c>
      <c r="C3" s="4">
        <f>1-(20^2)*(3+B3)/(9.81*(3*B3+(B3^2)/2)^3)</f>
        <v>-32.258214681590175</v>
      </c>
      <c r="D3" s="4">
        <v>2.5</v>
      </c>
      <c r="E3" s="4">
        <f>1-(20^2)*(3+D3)/(9.81*(3*D3+(D3^2)/2)^3)</f>
        <v>0.81303218302230473</v>
      </c>
      <c r="F3" s="4">
        <f>D3-(E3*(B3-D3)/(C3-E3))</f>
        <v>2.4508314768807655</v>
      </c>
      <c r="G3" s="4">
        <f>1-(20^2)*(3+F3)/(9.81*(3*F3+(F3^2)/2)^3)</f>
        <v>0.79987329090442183</v>
      </c>
      <c r="H3" s="4">
        <f>ABS(F3-0.5)/F3*100</f>
        <v>79.598760473063507</v>
      </c>
    </row>
    <row r="4" spans="1:8" x14ac:dyDescent="0.25">
      <c r="A4" s="4">
        <v>2</v>
      </c>
      <c r="B4" s="4">
        <v>0.5</v>
      </c>
      <c r="C4" s="4">
        <f>1-(20^2)*(3+B4)/(9.81*(3*B4+(B4^2)/2)^3)</f>
        <v>-32.258214681590175</v>
      </c>
      <c r="D4" s="4">
        <f>F3</f>
        <v>2.4508314768807655</v>
      </c>
      <c r="E4" s="4">
        <f>1-(20^2)*(3+D4)/(9.81*(3*D4+(D4^2)/2)^3)</f>
        <v>0.79987329090442183</v>
      </c>
      <c r="F4" s="4">
        <f t="shared" ref="F4:F7" si="0">D4-(E4*(B4-D4)/(C4-E4))</f>
        <v>2.4036291706036792</v>
      </c>
      <c r="G4" s="4">
        <f t="shared" ref="G4:G7" si="1">1-(20^2)*(3+F4)/(9.81*(3*F4+(F4^2)/2)^3)</f>
        <v>0.7861233019120436</v>
      </c>
      <c r="H4" s="4">
        <f>ABS(F4-F3)/F4*100</f>
        <v>1.9637932029769514</v>
      </c>
    </row>
    <row r="5" spans="1:8" x14ac:dyDescent="0.25">
      <c r="A5" s="4">
        <v>3</v>
      </c>
      <c r="B5" s="4">
        <v>0.5</v>
      </c>
      <c r="C5" s="4">
        <f>1-(20^2)*(3+B5)/(9.81*(3*B5+(B5^2)/2)^3)</f>
        <v>-32.258214681590175</v>
      </c>
      <c r="D5" s="4">
        <f>F4</f>
        <v>2.4036291706036792</v>
      </c>
      <c r="E5" s="4">
        <f>1-(20^2)*(3+D5)/(9.81*(3*D5+(D5^2)/2)^3)</f>
        <v>0.7861233019120436</v>
      </c>
      <c r="F5" s="4">
        <f t="shared" si="0"/>
        <v>2.3583419189735153</v>
      </c>
      <c r="G5" s="4">
        <f t="shared" si="1"/>
        <v>0.7717920956618608</v>
      </c>
      <c r="H5" s="4">
        <f t="shared" ref="H5:H7" si="2">ABS(F5-F4)/F5*100</f>
        <v>1.9203004986603249</v>
      </c>
    </row>
    <row r="6" spans="1:8" x14ac:dyDescent="0.25">
      <c r="A6" s="4">
        <v>4</v>
      </c>
      <c r="B6" s="4">
        <v>0.5</v>
      </c>
      <c r="C6" s="4">
        <f>1-(20^2)*(3+B6)/(9.81*(3*B6+(B6^2)/2)^3)</f>
        <v>-32.258214681590175</v>
      </c>
      <c r="D6" s="4">
        <f>F5</f>
        <v>2.3583419189735153</v>
      </c>
      <c r="E6" s="4">
        <f>1-(20^2)*(3+D6)/(9.81*(3*D6+(D6^2)/2)^3)</f>
        <v>0.7717920956618608</v>
      </c>
      <c r="F6" s="4">
        <f t="shared" si="0"/>
        <v>2.3149191726878975</v>
      </c>
      <c r="G6" s="4">
        <f t="shared" si="1"/>
        <v>0.75689379494422437</v>
      </c>
      <c r="H6" s="4">
        <f t="shared" si="2"/>
        <v>1.8757780745838666</v>
      </c>
    </row>
    <row r="7" spans="1:8" x14ac:dyDescent="0.25">
      <c r="A7" s="4">
        <v>5</v>
      </c>
      <c r="B7" s="4">
        <v>0.5</v>
      </c>
      <c r="C7" s="4">
        <f>1-(20^2)*(3+B7)/(9.81*(3*B7+(B7^2)/2)^3)</f>
        <v>-32.258214681590175</v>
      </c>
      <c r="D7" s="4">
        <f>F6</f>
        <v>2.3149191726878975</v>
      </c>
      <c r="E7" s="4">
        <f>1-(20^2)*(3+D7)/(9.81*(3*D7+(D7^2)/2)^3)</f>
        <v>0.75689379494422437</v>
      </c>
      <c r="F7" s="4">
        <f t="shared" si="0"/>
        <v>2.2733109174519912</v>
      </c>
      <c r="G7" s="4">
        <f t="shared" si="1"/>
        <v>0.74144687028520162</v>
      </c>
      <c r="H7" s="4">
        <f t="shared" si="2"/>
        <v>1.8302932043515767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D3" sqref="D3"/>
    </sheetView>
  </sheetViews>
  <sheetFormatPr defaultRowHeight="15" x14ac:dyDescent="0.25"/>
  <sheetData>
    <row r="1" spans="1:7" x14ac:dyDescent="0.25">
      <c r="A1" s="12" t="s">
        <v>25</v>
      </c>
      <c r="B1" s="13"/>
      <c r="C1" s="13"/>
      <c r="D1" s="13"/>
      <c r="E1" s="13"/>
      <c r="F1" s="14"/>
    </row>
    <row r="2" spans="1:7" x14ac:dyDescent="0.25">
      <c r="A2" s="4" t="s">
        <v>11</v>
      </c>
      <c r="B2" s="5" t="s">
        <v>5</v>
      </c>
      <c r="C2" s="5"/>
      <c r="D2" s="5" t="s">
        <v>10</v>
      </c>
      <c r="E2" s="5" t="s">
        <v>22</v>
      </c>
      <c r="F2" s="5" t="s">
        <v>4</v>
      </c>
      <c r="G2" s="2"/>
    </row>
    <row r="3" spans="1:7" x14ac:dyDescent="0.25">
      <c r="A3" s="4">
        <v>1</v>
      </c>
      <c r="B3" s="4">
        <v>0.5</v>
      </c>
      <c r="C3" s="6">
        <f>(1-(20^2)*(3+B3)/(9.8*(3*B3+(B3^2)/2)^3))+B3</f>
        <v>-31.792151635346897</v>
      </c>
      <c r="D3" s="4">
        <f>((9.81*(3*B3+B3^2/2)^3)/400)-3</f>
        <v>-2.8947628417968749</v>
      </c>
      <c r="E3" s="4">
        <f>D3</f>
        <v>-2.8947628417968749</v>
      </c>
      <c r="F3" s="4">
        <f>(E3-B3)/E3*100</f>
        <v>117.27257213546494</v>
      </c>
      <c r="G3" s="1"/>
    </row>
    <row r="4" spans="1:7" x14ac:dyDescent="0.25">
      <c r="A4" s="4">
        <v>2</v>
      </c>
      <c r="B4" s="8">
        <f>C3</f>
        <v>-31.792151635346897</v>
      </c>
      <c r="C4" s="6">
        <f t="shared" ref="C4:C7" si="0">(1-(20^2)*(3+B4)/(9.8*(3*B4+(B4^2)/2)^3))+B4</f>
        <v>-30.792134583338424</v>
      </c>
      <c r="D4" s="4">
        <f t="shared" ref="D4:D7" si="1">((9.81*(3*B4+B4^2/2)^3)/400)-3</f>
        <v>1690210.2923245437</v>
      </c>
      <c r="E4" s="4">
        <f t="shared" ref="E4:E7" si="2">D4</f>
        <v>1690210.2923245437</v>
      </c>
      <c r="F4" s="4">
        <f>(E4-E3)/E4*100</f>
        <v>100.00017126643085</v>
      </c>
    </row>
    <row r="5" spans="1:7" x14ac:dyDescent="0.25">
      <c r="A5" s="4">
        <v>3</v>
      </c>
      <c r="B5" s="8">
        <f t="shared" ref="B5:B7" si="3">C4</f>
        <v>-30.792134583338424</v>
      </c>
      <c r="C5" s="6">
        <f t="shared" si="0"/>
        <v>-29.792114185476123</v>
      </c>
      <c r="D5" s="4">
        <f t="shared" si="1"/>
        <v>1363889.6225085435</v>
      </c>
      <c r="E5" s="4">
        <f t="shared" si="2"/>
        <v>1363889.6225085435</v>
      </c>
      <c r="F5" s="4">
        <f t="shared" ref="F5:F7" si="4">(E5-E4)/E5*100</f>
        <v>-23.925738889032132</v>
      </c>
    </row>
    <row r="6" spans="1:7" x14ac:dyDescent="0.25">
      <c r="A6" s="4">
        <v>4</v>
      </c>
      <c r="B6" s="8">
        <f t="shared" si="3"/>
        <v>-29.792114185476123</v>
      </c>
      <c r="C6" s="6">
        <f t="shared" si="0"/>
        <v>-28.79208961985157</v>
      </c>
      <c r="D6" s="4">
        <f t="shared" si="1"/>
        <v>1091744.2510405744</v>
      </c>
      <c r="E6" s="4">
        <f t="shared" si="2"/>
        <v>1091744.2510405744</v>
      </c>
      <c r="F6" s="4">
        <f t="shared" si="4"/>
        <v>-24.927575410502889</v>
      </c>
    </row>
    <row r="7" spans="1:7" x14ac:dyDescent="0.25">
      <c r="A7" s="4">
        <v>5</v>
      </c>
      <c r="B7" s="8">
        <f t="shared" si="3"/>
        <v>-28.79208961985157</v>
      </c>
      <c r="C7" s="6">
        <f t="shared" si="0"/>
        <v>-27.79205981832963</v>
      </c>
      <c r="D7" s="4">
        <f t="shared" si="1"/>
        <v>866342.2870251541</v>
      </c>
      <c r="E7" s="4">
        <f t="shared" si="2"/>
        <v>866342.2870251541</v>
      </c>
      <c r="F7" s="4">
        <f t="shared" si="4"/>
        <v>-26.017656922808825</v>
      </c>
    </row>
    <row r="8" spans="1:7" x14ac:dyDescent="0.25">
      <c r="B8" s="3"/>
      <c r="C8" s="1"/>
    </row>
    <row r="9" spans="1:7" x14ac:dyDescent="0.25">
      <c r="B9" s="3"/>
      <c r="C9" s="1"/>
    </row>
    <row r="10" spans="1:7" x14ac:dyDescent="0.25">
      <c r="B10" s="3"/>
      <c r="C10" s="1"/>
    </row>
    <row r="11" spans="1:7" x14ac:dyDescent="0.25">
      <c r="B11" s="3"/>
      <c r="C11" s="1"/>
    </row>
    <row r="12" spans="1:7" x14ac:dyDescent="0.25">
      <c r="B12" s="3"/>
      <c r="C12" s="1"/>
    </row>
    <row r="13" spans="1:7" x14ac:dyDescent="0.25">
      <c r="B13" s="3"/>
      <c r="C13" s="1"/>
    </row>
    <row r="14" spans="1:7" x14ac:dyDescent="0.25">
      <c r="B14" s="3"/>
      <c r="C14" s="1"/>
    </row>
    <row r="15" spans="1:7" x14ac:dyDescent="0.25">
      <c r="B15" s="3"/>
      <c r="C15" s="1"/>
    </row>
    <row r="16" spans="1:7" x14ac:dyDescent="0.25">
      <c r="B16" s="3"/>
      <c r="C16" s="1"/>
    </row>
    <row r="17" spans="2:3" x14ac:dyDescent="0.25">
      <c r="B17" s="3"/>
      <c r="C17" s="1"/>
    </row>
    <row r="18" spans="2:3" x14ac:dyDescent="0.25">
      <c r="B18" s="3"/>
      <c r="C18" s="1"/>
    </row>
    <row r="19" spans="2:3" x14ac:dyDescent="0.25">
      <c r="B19" s="3"/>
      <c r="C19" s="1"/>
    </row>
    <row r="20" spans="2:3" x14ac:dyDescent="0.25">
      <c r="B20" s="3"/>
      <c r="C20" s="1"/>
    </row>
    <row r="21" spans="2:3" x14ac:dyDescent="0.25">
      <c r="B21" s="3"/>
      <c r="C21" s="1"/>
    </row>
    <row r="22" spans="2:3" x14ac:dyDescent="0.25">
      <c r="B22" s="3"/>
      <c r="C22" s="1"/>
    </row>
    <row r="23" spans="2:3" x14ac:dyDescent="0.25">
      <c r="B23" s="3"/>
      <c r="C23" s="1"/>
    </row>
    <row r="24" spans="2:3" x14ac:dyDescent="0.25">
      <c r="B24" s="3"/>
      <c r="C24" s="1"/>
    </row>
    <row r="25" spans="2:3" x14ac:dyDescent="0.25">
      <c r="B25" s="3"/>
      <c r="C25" s="1"/>
    </row>
    <row r="26" spans="2:3" x14ac:dyDescent="0.25">
      <c r="B26" s="3"/>
      <c r="C26" s="1"/>
    </row>
    <row r="27" spans="2:3" x14ac:dyDescent="0.25">
      <c r="B27" s="3"/>
      <c r="C27" s="1"/>
    </row>
    <row r="28" spans="2:3" x14ac:dyDescent="0.25">
      <c r="B28" s="3"/>
      <c r="C28" s="1"/>
    </row>
    <row r="29" spans="2:3" x14ac:dyDescent="0.25">
      <c r="B29" s="3"/>
      <c r="C29" s="1"/>
    </row>
    <row r="30" spans="2:3" x14ac:dyDescent="0.25">
      <c r="B30" s="3"/>
      <c r="C30" s="1"/>
    </row>
    <row r="31" spans="2:3" x14ac:dyDescent="0.25">
      <c r="B31" s="3"/>
      <c r="C31" s="1"/>
    </row>
    <row r="32" spans="2:3" x14ac:dyDescent="0.25">
      <c r="B32" s="3"/>
      <c r="C32" s="1"/>
    </row>
    <row r="33" spans="2:3" x14ac:dyDescent="0.25">
      <c r="B33" s="3"/>
      <c r="C33" s="1"/>
    </row>
    <row r="34" spans="2:3" x14ac:dyDescent="0.25">
      <c r="B34" s="3"/>
      <c r="C34" s="1"/>
    </row>
    <row r="35" spans="2:3" x14ac:dyDescent="0.25">
      <c r="B35" s="3"/>
      <c r="C35" s="1"/>
    </row>
    <row r="36" spans="2:3" x14ac:dyDescent="0.25">
      <c r="B36" s="3"/>
      <c r="C36" s="1"/>
    </row>
    <row r="37" spans="2:3" x14ac:dyDescent="0.25">
      <c r="B37" s="3"/>
      <c r="C37" s="1"/>
    </row>
    <row r="38" spans="2:3" x14ac:dyDescent="0.25">
      <c r="B38" s="3"/>
      <c r="C38" s="1"/>
    </row>
    <row r="39" spans="2:3" x14ac:dyDescent="0.25">
      <c r="B39" s="3"/>
      <c r="C39" s="1"/>
    </row>
    <row r="40" spans="2:3" x14ac:dyDescent="0.25">
      <c r="B40" s="3"/>
      <c r="C40" s="1"/>
    </row>
    <row r="41" spans="2:3" x14ac:dyDescent="0.25">
      <c r="B41" s="3"/>
      <c r="C41" s="1"/>
    </row>
    <row r="42" spans="2:3" x14ac:dyDescent="0.25">
      <c r="B42" s="3"/>
      <c r="C42" s="1"/>
    </row>
    <row r="43" spans="2:3" x14ac:dyDescent="0.25">
      <c r="B43" s="3"/>
      <c r="C43" s="1"/>
    </row>
    <row r="44" spans="2:3" x14ac:dyDescent="0.25">
      <c r="B44" s="3"/>
      <c r="C44" s="1"/>
    </row>
    <row r="45" spans="2:3" x14ac:dyDescent="0.25">
      <c r="B45" s="3"/>
      <c r="C45" s="1"/>
    </row>
    <row r="46" spans="2:3" x14ac:dyDescent="0.25">
      <c r="B46" s="3"/>
      <c r="C46" s="1"/>
    </row>
    <row r="47" spans="2:3" x14ac:dyDescent="0.25">
      <c r="B47" s="3"/>
      <c r="C47" s="1"/>
    </row>
    <row r="48" spans="2:3" x14ac:dyDescent="0.25">
      <c r="B48" s="3"/>
      <c r="C48" s="1"/>
    </row>
    <row r="49" spans="2:3" x14ac:dyDescent="0.25">
      <c r="B49" s="3"/>
      <c r="C49" s="1"/>
    </row>
    <row r="50" spans="2:3" x14ac:dyDescent="0.25">
      <c r="B50" s="3"/>
      <c r="C50" s="1"/>
    </row>
    <row r="51" spans="2:3" x14ac:dyDescent="0.25">
      <c r="B51" s="3"/>
      <c r="C51" s="1"/>
    </row>
    <row r="52" spans="2:3" x14ac:dyDescent="0.25">
      <c r="B52" s="3"/>
      <c r="C52" s="1"/>
    </row>
    <row r="53" spans="2:3" x14ac:dyDescent="0.25">
      <c r="B53" s="3"/>
      <c r="C53" s="1"/>
    </row>
    <row r="54" spans="2:3" x14ac:dyDescent="0.25">
      <c r="B54" s="3"/>
      <c r="C54" s="1"/>
    </row>
    <row r="55" spans="2:3" x14ac:dyDescent="0.25">
      <c r="B55" s="3"/>
      <c r="C55" s="1"/>
    </row>
    <row r="56" spans="2:3" x14ac:dyDescent="0.25">
      <c r="B56" s="3"/>
      <c r="C56" s="1"/>
    </row>
    <row r="57" spans="2:3" x14ac:dyDescent="0.25">
      <c r="B57" s="3"/>
      <c r="C57" s="1"/>
    </row>
    <row r="58" spans="2:3" x14ac:dyDescent="0.25">
      <c r="B58" s="3"/>
      <c r="C58" s="1"/>
    </row>
    <row r="59" spans="2:3" x14ac:dyDescent="0.25">
      <c r="B59" s="3"/>
      <c r="C59" s="1"/>
    </row>
    <row r="60" spans="2:3" x14ac:dyDescent="0.25">
      <c r="B60" s="3"/>
      <c r="C60" s="1"/>
    </row>
    <row r="61" spans="2:3" x14ac:dyDescent="0.25">
      <c r="B61" s="3"/>
      <c r="C61" s="1"/>
    </row>
    <row r="62" spans="2:3" x14ac:dyDescent="0.25">
      <c r="B62" s="3"/>
      <c r="C62" s="1"/>
    </row>
    <row r="63" spans="2:3" x14ac:dyDescent="0.25">
      <c r="B63" s="3"/>
      <c r="C63" s="1"/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21" sqref="D21"/>
    </sheetView>
  </sheetViews>
  <sheetFormatPr defaultRowHeight="15" x14ac:dyDescent="0.25"/>
  <sheetData>
    <row r="1" spans="1:6" x14ac:dyDescent="0.25">
      <c r="A1" s="12" t="s">
        <v>26</v>
      </c>
      <c r="B1" s="13"/>
      <c r="C1" s="13"/>
      <c r="D1" s="13"/>
      <c r="E1" s="13"/>
      <c r="F1" s="14"/>
    </row>
    <row r="2" spans="1:6" x14ac:dyDescent="0.25">
      <c r="A2" s="4" t="s">
        <v>11</v>
      </c>
      <c r="B2" s="5" t="s">
        <v>1</v>
      </c>
      <c r="C2" s="5" t="s">
        <v>0</v>
      </c>
      <c r="D2" s="5" t="s">
        <v>2</v>
      </c>
      <c r="E2" s="5" t="s">
        <v>3</v>
      </c>
      <c r="F2" s="5" t="s">
        <v>4</v>
      </c>
    </row>
    <row r="3" spans="1:6" x14ac:dyDescent="0.25">
      <c r="A3" s="4">
        <v>1</v>
      </c>
      <c r="B3" s="4">
        <v>0.5</v>
      </c>
      <c r="C3" s="4">
        <f>1-(20^2)*(3+B3)/(9.81*(3*B3+(B3^2)/2)^3)</f>
        <v>-32.258214681590175</v>
      </c>
      <c r="D3" s="4">
        <f>400*(2.5*B3^2+15*B3+27)/(9.8*(3*B3+0.5*B3^2)^4)</f>
        <v>205.60647493477973</v>
      </c>
      <c r="E3" s="4">
        <f>B3-(C3/D3)</f>
        <v>0.65689299031960346</v>
      </c>
      <c r="F3" s="4">
        <f>(E3-B3)/E3*100</f>
        <v>23.884101768732386</v>
      </c>
    </row>
    <row r="4" spans="1:6" x14ac:dyDescent="0.25">
      <c r="A4" s="4">
        <v>2</v>
      </c>
      <c r="B4" s="4">
        <f>E3</f>
        <v>0.65689299031960346</v>
      </c>
      <c r="C4" s="4">
        <f t="shared" ref="C4:C7" si="0">1-(20^2)*(3+B4)/(9.81*(3*B4+(B4^2)/2)^3)</f>
        <v>-13.265750137079866</v>
      </c>
      <c r="D4" s="4">
        <f t="shared" ref="D4:D7" si="1">400*(2.5*B4^2+15*B4+27)/(9.8*(3*B4+0.5*B4^2)^4)</f>
        <v>67.748038559984764</v>
      </c>
      <c r="E4" s="4">
        <f t="shared" ref="E4:E7" si="2">B4-(C4/D4)</f>
        <v>0.85270308931360228</v>
      </c>
      <c r="F4" s="4">
        <f>(E4-B4)/E4*100</f>
        <v>22.96345603152669</v>
      </c>
    </row>
    <row r="5" spans="1:6" x14ac:dyDescent="0.25">
      <c r="A5" s="4">
        <v>3</v>
      </c>
      <c r="B5" s="4">
        <f t="shared" ref="B5:B7" si="3">E4</f>
        <v>0.85270308931360228</v>
      </c>
      <c r="C5" s="4">
        <f t="shared" si="0"/>
        <v>-5.2989368867176854</v>
      </c>
      <c r="D5" s="4">
        <f t="shared" si="1"/>
        <v>23.307457017021719</v>
      </c>
      <c r="E5" s="4">
        <f t="shared" si="2"/>
        <v>1.0800525115542099</v>
      </c>
      <c r="F5" s="4">
        <f t="shared" ref="F5:F7" si="4">(E5-B5)/E5*100</f>
        <v>21.049848947941317</v>
      </c>
    </row>
    <row r="6" spans="1:6" x14ac:dyDescent="0.25">
      <c r="A6" s="4">
        <v>4</v>
      </c>
      <c r="B6" s="4">
        <f t="shared" si="3"/>
        <v>1.0800525115542099</v>
      </c>
      <c r="C6" s="4">
        <f t="shared" si="0"/>
        <v>-1.9764779782312627</v>
      </c>
      <c r="D6" s="4">
        <f t="shared" si="1"/>
        <v>8.8082618599592966</v>
      </c>
      <c r="E6" s="4">
        <f t="shared" si="2"/>
        <v>1.3044416146093722</v>
      </c>
      <c r="F6" s="4">
        <f t="shared" si="4"/>
        <v>17.201927670971909</v>
      </c>
    </row>
    <row r="7" spans="1:6" x14ac:dyDescent="0.25">
      <c r="A7" s="4">
        <v>5</v>
      </c>
      <c r="B7" s="4">
        <f t="shared" si="3"/>
        <v>1.3044416146093722</v>
      </c>
      <c r="C7" s="4">
        <f t="shared" si="0"/>
        <v>-0.6231654511972442</v>
      </c>
      <c r="D7" s="4">
        <f t="shared" si="1"/>
        <v>4.0266746318525692</v>
      </c>
      <c r="E7" s="4">
        <f t="shared" si="2"/>
        <v>1.4592009403983899</v>
      </c>
      <c r="F7" s="4">
        <f t="shared" si="4"/>
        <v>10.605758364352846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5" x14ac:dyDescent="0.25"/>
  <cols>
    <col min="5" max="5" width="10.5703125" customWidth="1"/>
    <col min="6" max="6" width="9.42578125" customWidth="1"/>
  </cols>
  <sheetData>
    <row r="1" spans="1:7" x14ac:dyDescent="0.25">
      <c r="A1" s="12" t="s">
        <v>27</v>
      </c>
      <c r="B1" s="13"/>
      <c r="C1" s="13"/>
      <c r="D1" s="13"/>
      <c r="E1" s="13"/>
      <c r="F1" s="13"/>
      <c r="G1" s="14"/>
    </row>
    <row r="2" spans="1:7" x14ac:dyDescent="0.25">
      <c r="A2" s="4" t="s">
        <v>11</v>
      </c>
      <c r="B2" s="5" t="s">
        <v>7</v>
      </c>
      <c r="C2" s="5" t="s">
        <v>9</v>
      </c>
      <c r="D2" s="5" t="s">
        <v>5</v>
      </c>
      <c r="E2" s="5" t="s">
        <v>8</v>
      </c>
      <c r="F2" s="5" t="s">
        <v>3</v>
      </c>
      <c r="G2" s="5" t="s">
        <v>4</v>
      </c>
    </row>
    <row r="3" spans="1:7" x14ac:dyDescent="0.25">
      <c r="A3" s="4">
        <v>1</v>
      </c>
      <c r="B3" s="4">
        <v>0.5</v>
      </c>
      <c r="C3" s="4">
        <f>1-(20^2)*(3+B3)/(9.81*(3*B3+(B3^2)/2)^3)</f>
        <v>-32.258214681590175</v>
      </c>
      <c r="D3" s="4">
        <v>2.5</v>
      </c>
      <c r="E3" s="4">
        <f>1-(20^2)*(3+D3)/(9.81*(3*D3+(D3^2)/2)^3)</f>
        <v>0.81303218302230473</v>
      </c>
      <c r="F3" s="4">
        <f>D3-(E3*(B3-D3)/(C3-E3))</f>
        <v>2.4508314768807655</v>
      </c>
      <c r="G3" s="4"/>
    </row>
    <row r="4" spans="1:7" x14ac:dyDescent="0.25">
      <c r="A4" s="4">
        <v>2</v>
      </c>
      <c r="B4" s="4">
        <f>D3</f>
        <v>2.5</v>
      </c>
      <c r="C4" s="4">
        <f>1-(20^2)*(3+B4)/(9.81*(3*B4+(B4^2)/2)^3)</f>
        <v>0.81303218302230473</v>
      </c>
      <c r="D4" s="4">
        <f>F3</f>
        <v>2.4508314768807655</v>
      </c>
      <c r="E4" s="4">
        <f>1-(20^2)*(3+D4)/(9.81*(3*D4+(D4^2)/2)^3)</f>
        <v>0.79987329090442183</v>
      </c>
      <c r="F4" s="4">
        <f>D4-(E4*(B4-D4)/(C4-E4))</f>
        <v>-0.5379146914113786</v>
      </c>
      <c r="G4" s="4">
        <f>(F4-F3)/F4*100</f>
        <v>555.61712963263426</v>
      </c>
    </row>
    <row r="5" spans="1:7" x14ac:dyDescent="0.25">
      <c r="A5" s="4">
        <v>3</v>
      </c>
      <c r="B5" s="4">
        <f>D4</f>
        <v>2.4508314768807655</v>
      </c>
      <c r="C5" s="4">
        <f>1-(20^2)*(3+B5)/(9.81*(3*B5+(B5^2)/2)^3)</f>
        <v>0.79987329090442183</v>
      </c>
      <c r="D5" s="4">
        <f>F4</f>
        <v>-0.5379146914113786</v>
      </c>
      <c r="E5" s="4">
        <f>1-(20^2)*(3+D5)/(9.81*(3*D5+(D5^2)/2)^3)</f>
        <v>32.66419225751109</v>
      </c>
      <c r="F5" s="4">
        <f>D5-(E5*(B5-D5)/(C5-E5))</f>
        <v>2.5258564047888483</v>
      </c>
      <c r="G5" s="4">
        <f>(F5-F4)/F5*100</f>
        <v>121.2963290546339</v>
      </c>
    </row>
    <row r="6" spans="1:7" x14ac:dyDescent="0.25">
      <c r="A6" s="4">
        <v>4</v>
      </c>
      <c r="B6" s="4">
        <f>D5</f>
        <v>-0.5379146914113786</v>
      </c>
      <c r="C6" s="4">
        <f>1-(20^2)*(3+B6)/(9.81*(3*B6+(B6^2)/2)^3)</f>
        <v>32.66419225751109</v>
      </c>
      <c r="D6" s="4">
        <f>F5</f>
        <v>2.5258564047888483</v>
      </c>
      <c r="E6" s="4">
        <f>1-(20^2)*(3+D6)/(9.81*(3*D6+(D6^2)/2)^3)</f>
        <v>0.81951523312301422</v>
      </c>
      <c r="F6" s="4">
        <f>D6-(E6*(B6-D6)/(C6-E6))</f>
        <v>2.604701829479926</v>
      </c>
      <c r="G6" s="4">
        <f>(F6-F5)/F6*100</f>
        <v>3.0270422433273505</v>
      </c>
    </row>
    <row r="7" spans="1:7" x14ac:dyDescent="0.25">
      <c r="A7" s="4">
        <v>5</v>
      </c>
      <c r="B7" s="4">
        <f>D6</f>
        <v>2.5258564047888483</v>
      </c>
      <c r="C7" s="4">
        <f>1-(20^2)*(3+B7)/(9.81*(3*B7+(B7^2)/2)^3)</f>
        <v>0.81951523312301422</v>
      </c>
      <c r="D7" s="4">
        <f>F6</f>
        <v>2.604701829479926</v>
      </c>
      <c r="E7" s="4">
        <f>1-(20^2)*(3+D7)/(9.81*(3*D7+(D7^2)/2)^3)</f>
        <v>0.83761273713737228</v>
      </c>
      <c r="F7" s="4">
        <f>D7-(E7*(B7-D7)/(C7-E7))</f>
        <v>-1.0445269223886364</v>
      </c>
      <c r="G7" s="4">
        <f>(F7-F6)/F7*100</f>
        <v>349.36665332890254</v>
      </c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22" sqref="F22"/>
    </sheetView>
  </sheetViews>
  <sheetFormatPr defaultRowHeight="15" x14ac:dyDescent="0.25"/>
  <sheetData>
    <row r="1" spans="1:7" x14ac:dyDescent="0.25">
      <c r="A1" s="12" t="s">
        <v>28</v>
      </c>
      <c r="B1" s="13"/>
      <c r="C1" s="13"/>
      <c r="D1" s="13"/>
      <c r="E1" s="13"/>
      <c r="F1" s="13"/>
      <c r="G1" s="14"/>
    </row>
    <row r="2" spans="1:7" x14ac:dyDescent="0.25">
      <c r="A2" s="15" t="s">
        <v>14</v>
      </c>
      <c r="B2" s="16"/>
      <c r="C2" s="16"/>
      <c r="D2" s="16"/>
      <c r="E2" s="16"/>
      <c r="F2" s="16"/>
      <c r="G2" s="17"/>
    </row>
    <row r="3" spans="1:7" x14ac:dyDescent="0.25">
      <c r="A3" s="4"/>
      <c r="B3" s="4" t="s">
        <v>1</v>
      </c>
      <c r="C3" s="4" t="s">
        <v>12</v>
      </c>
      <c r="D3" s="4" t="s">
        <v>13</v>
      </c>
      <c r="E3" s="4" t="s">
        <v>15</v>
      </c>
      <c r="F3" s="5" t="s">
        <v>3</v>
      </c>
      <c r="G3" s="4" t="s">
        <v>4</v>
      </c>
    </row>
    <row r="4" spans="1:7" x14ac:dyDescent="0.25">
      <c r="A4" s="4">
        <v>1</v>
      </c>
      <c r="B4" s="4">
        <v>0.5</v>
      </c>
      <c r="C4" s="4">
        <f>1-(20^2)*(3+B4)/(9.81*(3*B4+(B4^2)/2)^3)</f>
        <v>-32.258214681590175</v>
      </c>
      <c r="D4" s="4">
        <f>B4+0.1</f>
        <v>0.6</v>
      </c>
      <c r="E4" s="4">
        <f>1-(20^2)*(3+D4)/(9.81*(3*D4+(D4^2)/2)^3)</f>
        <v>-17.910278020703942</v>
      </c>
      <c r="F4" s="4">
        <f>B4-(0.1*C4)/(E4-C4)</f>
        <v>0.72482824843748417</v>
      </c>
      <c r="G4" s="4">
        <f>(F4-B4)/F4*100</f>
        <v>31.018141045433527</v>
      </c>
    </row>
    <row r="5" spans="1:7" x14ac:dyDescent="0.25">
      <c r="A5" s="4">
        <v>2</v>
      </c>
      <c r="B5" s="4">
        <f>F4</f>
        <v>0.72482824843748417</v>
      </c>
      <c r="C5" s="4">
        <f>1-(20^2)*(3+B5)/(9.81*(3*B5+(B5^2)/2)^3)</f>
        <v>-9.4915172865909589</v>
      </c>
      <c r="D5" s="4">
        <f>B5+0.1</f>
        <v>0.82482824843748415</v>
      </c>
      <c r="E5" s="4">
        <f>1-(20^2)*(3+D5)/(9.81*(3*D5+(D5^2)/2)^3)</f>
        <v>-5.9940245314848433</v>
      </c>
      <c r="F5" s="4">
        <f>B5-(0.1*C5)/(E5-C5)</f>
        <v>0.99620886167060529</v>
      </c>
      <c r="G5" s="4">
        <f>(F5-F4)/F5*100</f>
        <v>27.241337000157369</v>
      </c>
    </row>
    <row r="6" spans="1:7" x14ac:dyDescent="0.25">
      <c r="A6" s="4">
        <v>3</v>
      </c>
      <c r="B6" s="4">
        <f>F5</f>
        <v>0.99620886167060529</v>
      </c>
      <c r="C6" s="4">
        <f>1-(20^2)*(3+B6)/(9.81*(3*B6+(B6^2)/2)^3)</f>
        <v>-2.8502563772953997</v>
      </c>
      <c r="D6" s="4">
        <f>B6+0.1</f>
        <v>1.0962088616706054</v>
      </c>
      <c r="E6" s="4">
        <f>1-(20^2)*(3+D6)/(9.81*(3*D6+(D6^2)/2)^3)</f>
        <v>-1.8385985033207333</v>
      </c>
      <c r="F6" s="4">
        <f>B6-(0.1*C6)/(E6-C6)</f>
        <v>1.2779499967538652</v>
      </c>
      <c r="G6" s="4">
        <f>(F6-F5)/F6*100</f>
        <v>22.046334817396115</v>
      </c>
    </row>
    <row r="7" spans="1:7" x14ac:dyDescent="0.25">
      <c r="A7" s="4">
        <v>4</v>
      </c>
      <c r="B7" s="4">
        <f>F6</f>
        <v>1.2779499967538652</v>
      </c>
      <c r="C7" s="4">
        <f>1-(20^2)*(3+B7)/(9.81*(3*B7+(B7^2)/2)^3)</f>
        <v>-0.73439450528202288</v>
      </c>
      <c r="D7" s="4">
        <f>B7+0.1</f>
        <v>1.3779499967538653</v>
      </c>
      <c r="E7" s="4">
        <f>1-(20^2)*(3+D7)/(9.81*(3*D7+(D7^2)/2)^3)</f>
        <v>-0.35907765120063129</v>
      </c>
      <c r="F7" s="4">
        <f>B7-(0.1*C7)/(E7-C7)</f>
        <v>1.4736231985554453</v>
      </c>
      <c r="G7" s="4">
        <f>(F7-F6)/F7*100</f>
        <v>13.278374145669902</v>
      </c>
    </row>
    <row r="8" spans="1:7" x14ac:dyDescent="0.25">
      <c r="A8" s="4">
        <v>5</v>
      </c>
      <c r="B8" s="4">
        <f>F7</f>
        <v>1.4736231985554453</v>
      </c>
      <c r="C8" s="4">
        <f>1-(20^2)*(3+B8)/(9.81*(3*B8+(B8^2)/2)^3)</f>
        <v>-9.2414432726619866E-2</v>
      </c>
      <c r="D8" s="4">
        <f>B8+0.1</f>
        <v>1.5736231985554454</v>
      </c>
      <c r="E8" s="4">
        <f>1-(20^2)*(3+D8)/(9.81*(3*D8+(D8^2)/2)^3)</f>
        <v>0.1186913723848988</v>
      </c>
      <c r="F8" s="4">
        <f>B8-(0.1*C8)/(E8-C8)</f>
        <v>1.5173995564238616</v>
      </c>
      <c r="G8" s="4">
        <f>(F8-F7)/F8*100</f>
        <v>2.8849591844870712</v>
      </c>
    </row>
  </sheetData>
  <mergeCells count="2">
    <mergeCell ref="A2:G2"/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22" workbookViewId="0">
      <selection activeCell="N46" sqref="N46"/>
    </sheetView>
  </sheetViews>
  <sheetFormatPr defaultRowHeight="15" x14ac:dyDescent="0.25"/>
  <sheetData>
    <row r="1" spans="1:8" x14ac:dyDescent="0.25">
      <c r="A1" s="12" t="s">
        <v>23</v>
      </c>
      <c r="B1" s="13"/>
      <c r="C1" s="13"/>
      <c r="D1" s="13"/>
      <c r="E1" s="13"/>
      <c r="F1" s="14"/>
    </row>
    <row r="2" spans="1:8" x14ac:dyDescent="0.25">
      <c r="A2" s="4" t="s">
        <v>11</v>
      </c>
      <c r="B2" s="5" t="s">
        <v>5</v>
      </c>
      <c r="C2" s="5" t="s">
        <v>6</v>
      </c>
      <c r="D2" s="5" t="s">
        <v>29</v>
      </c>
      <c r="E2" s="5" t="s">
        <v>0</v>
      </c>
      <c r="F2" s="5" t="s">
        <v>4</v>
      </c>
    </row>
    <row r="3" spans="1:8" x14ac:dyDescent="0.25">
      <c r="A3" s="4">
        <v>1</v>
      </c>
      <c r="B3" s="4">
        <v>0.5</v>
      </c>
      <c r="C3" s="4">
        <v>2.5</v>
      </c>
      <c r="D3" s="4">
        <f>(B3+C3)/2</f>
        <v>1.5</v>
      </c>
      <c r="E3" s="6">
        <f>1-(20^2)*(3+D3)/(9.81*(3*D3+(D3^2)/2)^3)</f>
        <v>-3.0945998666012331E-2</v>
      </c>
      <c r="F3" s="4"/>
    </row>
    <row r="4" spans="1:8" x14ac:dyDescent="0.25">
      <c r="A4" s="4">
        <v>2</v>
      </c>
      <c r="B4" s="4">
        <f>D3</f>
        <v>1.5</v>
      </c>
      <c r="C4" s="4">
        <f>C3</f>
        <v>2.5</v>
      </c>
      <c r="D4" s="4">
        <f>(B4+C4)/2</f>
        <v>2</v>
      </c>
      <c r="E4" s="6">
        <f>1-(20^2)*(3+D4)/(9.81*(3*D4+(D4^2)/2)^3)</f>
        <v>0.60180937818552493</v>
      </c>
      <c r="F4" s="7">
        <f>ABS(D4-D3)/D4*100</f>
        <v>25</v>
      </c>
    </row>
    <row r="5" spans="1:8" x14ac:dyDescent="0.25">
      <c r="A5" s="4">
        <v>3</v>
      </c>
      <c r="B5" s="4">
        <v>1.5</v>
      </c>
      <c r="C5" s="4">
        <v>2</v>
      </c>
      <c r="D5" s="4">
        <f>(B5+C5)/2</f>
        <v>1.75</v>
      </c>
      <c r="E5" s="6">
        <f>1-(20^2)*(3+D5)/(9.81*(3*D5+(D5^2)/2)^3)</f>
        <v>0.37890887000741014</v>
      </c>
      <c r="F5" s="7">
        <f t="shared" ref="F5:F7" si="0">ABS(D5-D4)/D5*100</f>
        <v>14.285714285714285</v>
      </c>
    </row>
    <row r="6" spans="1:8" x14ac:dyDescent="0.25">
      <c r="A6" s="4">
        <v>4</v>
      </c>
      <c r="B6" s="4">
        <v>1.5</v>
      </c>
      <c r="C6" s="4">
        <v>1.75</v>
      </c>
      <c r="D6" s="4">
        <f>(B6+C6)/2</f>
        <v>1.625</v>
      </c>
      <c r="E6" s="6">
        <f>1-(20^2)*(3+D6)/(9.81*(3*D6+(D6^2)/2)^3)</f>
        <v>0.2069271764999282</v>
      </c>
      <c r="F6" s="7">
        <f t="shared" si="0"/>
        <v>7.6923076923076925</v>
      </c>
    </row>
    <row r="7" spans="1:8" x14ac:dyDescent="0.25">
      <c r="A7" s="4">
        <v>5</v>
      </c>
      <c r="B7" s="4">
        <v>1.5</v>
      </c>
      <c r="C7" s="4">
        <v>1.625</v>
      </c>
      <c r="D7" s="4">
        <f>(B7+C7)/2</f>
        <v>1.5625</v>
      </c>
      <c r="E7" s="6">
        <f>1-(20^2)*(3+D7)/(9.81*(3*D7+(D7^2)/2)^3)</f>
        <v>9.7956238334014789E-2</v>
      </c>
      <c r="F7" s="7">
        <f t="shared" si="0"/>
        <v>4</v>
      </c>
    </row>
    <row r="10" spans="1:8" x14ac:dyDescent="0.25">
      <c r="A10" s="12" t="s">
        <v>24</v>
      </c>
      <c r="B10" s="13"/>
      <c r="C10" s="13"/>
      <c r="D10" s="13"/>
      <c r="E10" s="13"/>
      <c r="F10" s="13"/>
      <c r="G10" s="13"/>
      <c r="H10" s="14"/>
    </row>
    <row r="11" spans="1:8" x14ac:dyDescent="0.25">
      <c r="A11" s="4" t="s">
        <v>11</v>
      </c>
      <c r="B11" s="5" t="s">
        <v>17</v>
      </c>
      <c r="C11" s="5" t="s">
        <v>19</v>
      </c>
      <c r="D11" s="5" t="s">
        <v>18</v>
      </c>
      <c r="E11" s="5" t="s">
        <v>20</v>
      </c>
      <c r="F11" s="5" t="s">
        <v>3</v>
      </c>
      <c r="G11" s="5" t="s">
        <v>21</v>
      </c>
      <c r="H11" s="5" t="s">
        <v>4</v>
      </c>
    </row>
    <row r="12" spans="1:8" x14ac:dyDescent="0.25">
      <c r="A12" s="4">
        <v>1</v>
      </c>
      <c r="B12" s="4">
        <v>0.5</v>
      </c>
      <c r="C12" s="4">
        <f>1-(20^2)*(3+B12)/(9.81*(3*B12+(B12^2)/2)^3)</f>
        <v>-32.258214681590175</v>
      </c>
      <c r="D12" s="4">
        <v>2.5</v>
      </c>
      <c r="E12" s="4">
        <f>1-(20^2)*(3+D12)/(9.81*(3*D12+(D12^2)/2)^3)</f>
        <v>0.81303218302230473</v>
      </c>
      <c r="F12" s="4">
        <f>D12-(E12*(B12-D12)/(C12-E12))</f>
        <v>2.4508314768807655</v>
      </c>
      <c r="G12" s="4">
        <f>1-(20^2)*(3+F12)/(9.81*(3*F12+(F12^2)/2)^3)</f>
        <v>0.79987329090442183</v>
      </c>
      <c r="H12" s="4">
        <f>ABS(F12-0.5)/F12*100</f>
        <v>79.598760473063507</v>
      </c>
    </row>
    <row r="13" spans="1:8" x14ac:dyDescent="0.25">
      <c r="A13" s="4">
        <v>2</v>
      </c>
      <c r="B13" s="4">
        <v>0.5</v>
      </c>
      <c r="C13" s="4">
        <f>1-(20^2)*(3+B13)/(9.81*(3*B13+(B13^2)/2)^3)</f>
        <v>-32.258214681590175</v>
      </c>
      <c r="D13" s="4">
        <f>F12</f>
        <v>2.4508314768807655</v>
      </c>
      <c r="E13" s="4">
        <f>1-(20^2)*(3+D13)/(9.81*(3*D13+(D13^2)/2)^3)</f>
        <v>0.79987329090442183</v>
      </c>
      <c r="F13" s="4">
        <f t="shared" ref="F13:F16" si="1">D13-(E13*(B13-D13)/(C13-E13))</f>
        <v>2.4036291706036792</v>
      </c>
      <c r="G13" s="4">
        <f t="shared" ref="G13:G16" si="2">1-(20^2)*(3+F13)/(9.81*(3*F13+(F13^2)/2)^3)</f>
        <v>0.7861233019120436</v>
      </c>
      <c r="H13" s="4">
        <f>ABS(F13-F12)/F13*100</f>
        <v>1.9637932029769514</v>
      </c>
    </row>
    <row r="14" spans="1:8" x14ac:dyDescent="0.25">
      <c r="A14" s="4">
        <v>3</v>
      </c>
      <c r="B14" s="4">
        <v>0.5</v>
      </c>
      <c r="C14" s="4">
        <f>1-(20^2)*(3+B14)/(9.81*(3*B14+(B14^2)/2)^3)</f>
        <v>-32.258214681590175</v>
      </c>
      <c r="D14" s="4">
        <f>F13</f>
        <v>2.4036291706036792</v>
      </c>
      <c r="E14" s="4">
        <f>1-(20^2)*(3+D14)/(9.81*(3*D14+(D14^2)/2)^3)</f>
        <v>0.7861233019120436</v>
      </c>
      <c r="F14" s="4">
        <f t="shared" si="1"/>
        <v>2.3583419189735153</v>
      </c>
      <c r="G14" s="4">
        <f t="shared" si="2"/>
        <v>0.7717920956618608</v>
      </c>
      <c r="H14" s="4">
        <f t="shared" ref="H14:H16" si="3">ABS(F14-F13)/F14*100</f>
        <v>1.9203004986603249</v>
      </c>
    </row>
    <row r="15" spans="1:8" x14ac:dyDescent="0.25">
      <c r="A15" s="4">
        <v>4</v>
      </c>
      <c r="B15" s="4">
        <v>0.5</v>
      </c>
      <c r="C15" s="4">
        <f>1-(20^2)*(3+B15)/(9.81*(3*B15+(B15^2)/2)^3)</f>
        <v>-32.258214681590175</v>
      </c>
      <c r="D15" s="4">
        <f>F14</f>
        <v>2.3583419189735153</v>
      </c>
      <c r="E15" s="4">
        <f>1-(20^2)*(3+D15)/(9.81*(3*D15+(D15^2)/2)^3)</f>
        <v>0.7717920956618608</v>
      </c>
      <c r="F15" s="4">
        <f t="shared" si="1"/>
        <v>2.3149191726878975</v>
      </c>
      <c r="G15" s="4">
        <f t="shared" si="2"/>
        <v>0.75689379494422437</v>
      </c>
      <c r="H15" s="4">
        <f t="shared" si="3"/>
        <v>1.8757780745838666</v>
      </c>
    </row>
    <row r="16" spans="1:8" x14ac:dyDescent="0.25">
      <c r="A16" s="4">
        <v>5</v>
      </c>
      <c r="B16" s="4">
        <v>0.5</v>
      </c>
      <c r="C16" s="4">
        <f>1-(20^2)*(3+B16)/(9.81*(3*B16+(B16^2)/2)^3)</f>
        <v>-32.258214681590175</v>
      </c>
      <c r="D16" s="4">
        <f>F15</f>
        <v>2.3149191726878975</v>
      </c>
      <c r="E16" s="4">
        <f>1-(20^2)*(3+D16)/(9.81*(3*D16+(D16^2)/2)^3)</f>
        <v>0.75689379494422437</v>
      </c>
      <c r="F16" s="4">
        <f t="shared" si="1"/>
        <v>2.2733109174519912</v>
      </c>
      <c r="G16" s="4">
        <f t="shared" si="2"/>
        <v>0.74144687028520162</v>
      </c>
      <c r="H16" s="4">
        <f t="shared" si="3"/>
        <v>1.8302932043515767</v>
      </c>
    </row>
    <row r="19" spans="1:6" x14ac:dyDescent="0.25">
      <c r="A19" s="12" t="s">
        <v>25</v>
      </c>
      <c r="B19" s="13"/>
      <c r="C19" s="13"/>
      <c r="D19" s="13"/>
      <c r="E19" s="14"/>
      <c r="F19" s="19"/>
    </row>
    <row r="20" spans="1:6" x14ac:dyDescent="0.25">
      <c r="A20" s="4" t="s">
        <v>11</v>
      </c>
      <c r="B20" s="5" t="s">
        <v>5</v>
      </c>
      <c r="C20" s="5" t="s">
        <v>10</v>
      </c>
      <c r="D20" s="5" t="s">
        <v>22</v>
      </c>
      <c r="E20" s="5" t="s">
        <v>4</v>
      </c>
    </row>
    <row r="21" spans="1:6" x14ac:dyDescent="0.25">
      <c r="A21" s="4">
        <v>1</v>
      </c>
      <c r="B21" s="4">
        <v>0.5</v>
      </c>
      <c r="C21" s="4">
        <f>((9.81*(3*B21+B21^2/2)^3)/400)-3</f>
        <v>-2.8947628417968749</v>
      </c>
      <c r="D21" s="4">
        <f>C21</f>
        <v>-2.8947628417968749</v>
      </c>
      <c r="E21" s="4">
        <f>(D21-B21)/D21*100</f>
        <v>117.27257213546494</v>
      </c>
    </row>
    <row r="22" spans="1:6" x14ac:dyDescent="0.25">
      <c r="A22" s="4">
        <v>2</v>
      </c>
      <c r="B22" s="8">
        <f>D21</f>
        <v>-2.8947628417968749</v>
      </c>
      <c r="C22" s="4">
        <f>((9.81*(3*B22+B22^2/2)^3)/400)-3</f>
        <v>-5.2266005910634279</v>
      </c>
      <c r="D22" s="4">
        <f>C22</f>
        <v>-5.2266005910634279</v>
      </c>
      <c r="E22" s="4">
        <f>(D22-D21)/D22*100</f>
        <v>44.614806672880022</v>
      </c>
    </row>
    <row r="23" spans="1:6" x14ac:dyDescent="0.25">
      <c r="A23" s="4">
        <v>3</v>
      </c>
      <c r="B23" s="8">
        <f t="shared" ref="B23:B25" si="4">D22</f>
        <v>-5.2266005910634279</v>
      </c>
      <c r="C23" s="4">
        <f>((9.81*(3*B23+B23^2/2)^3)/400)-3</f>
        <v>-3.2024829578213292</v>
      </c>
      <c r="D23" s="4">
        <f t="shared" ref="D23:D25" si="5">C23</f>
        <v>-3.2024829578213292</v>
      </c>
      <c r="E23" s="4">
        <f>ABS(D23-D22)/D23*100</f>
        <v>-63.204634026190718</v>
      </c>
    </row>
    <row r="24" spans="1:6" x14ac:dyDescent="0.25">
      <c r="A24" s="4">
        <v>4</v>
      </c>
      <c r="B24" s="8">
        <f t="shared" si="4"/>
        <v>-3.2024829578213292</v>
      </c>
      <c r="C24" s="4">
        <f>((9.81*(3*B24+B24^2/2)^3)/400)-3</f>
        <v>-5.2044372124975009</v>
      </c>
      <c r="D24" s="4">
        <f t="shared" si="5"/>
        <v>-5.2044372124975009</v>
      </c>
      <c r="E24" s="4">
        <f t="shared" ref="E24" si="6">(D24-D23)/D24*100</f>
        <v>38.46629660299957</v>
      </c>
    </row>
    <row r="25" spans="1:6" x14ac:dyDescent="0.25">
      <c r="A25" s="4">
        <v>5</v>
      </c>
      <c r="B25" s="8">
        <f t="shared" si="4"/>
        <v>-5.2044372124975009</v>
      </c>
      <c r="C25" s="4">
        <f>((9.81*(3*B25+B25^2/2)^3)/400)-3</f>
        <v>-3.2176024254584235</v>
      </c>
      <c r="D25" s="4">
        <f t="shared" si="5"/>
        <v>-3.2176024254584235</v>
      </c>
      <c r="E25" s="4">
        <f>ABS(D25-D24)/D25*100</f>
        <v>-61.748921225281769</v>
      </c>
    </row>
    <row r="28" spans="1:6" x14ac:dyDescent="0.25">
      <c r="A28" s="12" t="s">
        <v>26</v>
      </c>
      <c r="B28" s="13"/>
      <c r="C28" s="13"/>
      <c r="D28" s="13"/>
      <c r="E28" s="13"/>
      <c r="F28" s="14"/>
    </row>
    <row r="29" spans="1:6" x14ac:dyDescent="0.25">
      <c r="A29" s="4" t="s">
        <v>11</v>
      </c>
      <c r="B29" s="5" t="s">
        <v>1</v>
      </c>
      <c r="C29" s="5" t="s">
        <v>0</v>
      </c>
      <c r="D29" s="5" t="s">
        <v>2</v>
      </c>
      <c r="E29" s="5" t="s">
        <v>3</v>
      </c>
      <c r="F29" s="5" t="s">
        <v>4</v>
      </c>
    </row>
    <row r="30" spans="1:6" x14ac:dyDescent="0.25">
      <c r="A30" s="4">
        <v>1</v>
      </c>
      <c r="B30" s="4">
        <v>0.5</v>
      </c>
      <c r="C30" s="4">
        <f>1-(20^2)*(3+B30)/(9.81*(3*B30+(B30^2)/2)^3)</f>
        <v>-32.258214681590175</v>
      </c>
      <c r="D30" s="4">
        <f>400*(2.5*B30^2+15*B30+27)/(9.8*(3*B30+0.5*B30^2)^4)</f>
        <v>205.60647493477973</v>
      </c>
      <c r="E30" s="4">
        <f>B30-(C30/D30)</f>
        <v>0.65689299031960346</v>
      </c>
      <c r="F30" s="4">
        <f>(E30-B30)/E30*100</f>
        <v>23.884101768732386</v>
      </c>
    </row>
    <row r="31" spans="1:6" x14ac:dyDescent="0.25">
      <c r="A31" s="4">
        <v>2</v>
      </c>
      <c r="B31" s="4">
        <f>E30</f>
        <v>0.65689299031960346</v>
      </c>
      <c r="C31" s="4">
        <f t="shared" ref="C31:C34" si="7">1-(20^2)*(3+B31)/(9.81*(3*B31+(B31^2)/2)^3)</f>
        <v>-13.265750137079866</v>
      </c>
      <c r="D31" s="4">
        <f t="shared" ref="D31:D34" si="8">400*(2.5*B31^2+15*B31+27)/(9.8*(3*B31+0.5*B31^2)^4)</f>
        <v>67.748038559984764</v>
      </c>
      <c r="E31" s="4">
        <f t="shared" ref="E31:E34" si="9">B31-(C31/D31)</f>
        <v>0.85270308931360228</v>
      </c>
      <c r="F31" s="4">
        <f>(E31-B31)/E31*100</f>
        <v>22.96345603152669</v>
      </c>
    </row>
    <row r="32" spans="1:6" x14ac:dyDescent="0.25">
      <c r="A32" s="4">
        <v>3</v>
      </c>
      <c r="B32" s="4">
        <f t="shared" ref="B32:B34" si="10">E31</f>
        <v>0.85270308931360228</v>
      </c>
      <c r="C32" s="4">
        <f t="shared" si="7"/>
        <v>-5.2989368867176854</v>
      </c>
      <c r="D32" s="4">
        <f t="shared" si="8"/>
        <v>23.307457017021719</v>
      </c>
      <c r="E32" s="4">
        <f t="shared" si="9"/>
        <v>1.0800525115542099</v>
      </c>
      <c r="F32" s="4">
        <f t="shared" ref="F32:F34" si="11">(E32-B32)/E32*100</f>
        <v>21.049848947941317</v>
      </c>
    </row>
    <row r="33" spans="1:7" x14ac:dyDescent="0.25">
      <c r="A33" s="4">
        <v>4</v>
      </c>
      <c r="B33" s="4">
        <f t="shared" si="10"/>
        <v>1.0800525115542099</v>
      </c>
      <c r="C33" s="4">
        <f t="shared" si="7"/>
        <v>-1.9764779782312627</v>
      </c>
      <c r="D33" s="4">
        <f t="shared" si="8"/>
        <v>8.8082618599592966</v>
      </c>
      <c r="E33" s="4">
        <f t="shared" si="9"/>
        <v>1.3044416146093722</v>
      </c>
      <c r="F33" s="4">
        <f t="shared" si="11"/>
        <v>17.201927670971909</v>
      </c>
    </row>
    <row r="34" spans="1:7" x14ac:dyDescent="0.25">
      <c r="A34" s="4">
        <v>5</v>
      </c>
      <c r="B34" s="4">
        <f t="shared" si="10"/>
        <v>1.3044416146093722</v>
      </c>
      <c r="C34" s="4">
        <f t="shared" si="7"/>
        <v>-0.6231654511972442</v>
      </c>
      <c r="D34" s="4">
        <f t="shared" si="8"/>
        <v>4.0266746318525692</v>
      </c>
      <c r="E34" s="4">
        <f t="shared" si="9"/>
        <v>1.4592009403983899</v>
      </c>
      <c r="F34" s="4">
        <f t="shared" si="11"/>
        <v>10.605758364352846</v>
      </c>
    </row>
    <row r="37" spans="1:7" x14ac:dyDescent="0.25">
      <c r="A37" s="12" t="s">
        <v>27</v>
      </c>
      <c r="B37" s="13"/>
      <c r="C37" s="13"/>
      <c r="D37" s="13"/>
      <c r="E37" s="13"/>
      <c r="F37" s="13"/>
      <c r="G37" s="14"/>
    </row>
    <row r="38" spans="1:7" x14ac:dyDescent="0.25">
      <c r="A38" s="4" t="s">
        <v>11</v>
      </c>
      <c r="B38" s="5" t="s">
        <v>7</v>
      </c>
      <c r="C38" s="5" t="s">
        <v>9</v>
      </c>
      <c r="D38" s="5" t="s">
        <v>5</v>
      </c>
      <c r="E38" s="5" t="s">
        <v>8</v>
      </c>
      <c r="F38" s="5" t="s">
        <v>3</v>
      </c>
      <c r="G38" s="5" t="s">
        <v>4</v>
      </c>
    </row>
    <row r="39" spans="1:7" x14ac:dyDescent="0.25">
      <c r="A39" s="4">
        <v>1</v>
      </c>
      <c r="B39" s="4">
        <v>0.5</v>
      </c>
      <c r="C39" s="4">
        <f>1-(20^2)*(3+B39)/(9.81*(3*B39+(B39^2)/2)^3)</f>
        <v>-32.258214681590175</v>
      </c>
      <c r="D39" s="4">
        <v>2.5</v>
      </c>
      <c r="E39" s="4">
        <f>1-(20^2)*(3+D39)/(9.81*(3*D39+(D39^2)/2)^3)</f>
        <v>0.81303218302230473</v>
      </c>
      <c r="F39" s="4">
        <f>D39-(E39*(B39-D39)/(C39-E39))</f>
        <v>2.4508314768807655</v>
      </c>
      <c r="G39" s="4">
        <f>(F39-B39)/F39*100</f>
        <v>79.598760473063507</v>
      </c>
    </row>
    <row r="40" spans="1:7" x14ac:dyDescent="0.25">
      <c r="A40" s="4">
        <v>2</v>
      </c>
      <c r="B40" s="4">
        <f>D39</f>
        <v>2.5</v>
      </c>
      <c r="C40" s="4">
        <f>1-(20^2)*(3+B40)/(9.81*(3*B40+(B40^2)/2)^3)</f>
        <v>0.81303218302230473</v>
      </c>
      <c r="D40" s="4">
        <f>F39</f>
        <v>2.4508314768807655</v>
      </c>
      <c r="E40" s="4">
        <f>1-(20^2)*(3+D40)/(9.81*(3*D40+(D40^2)/2)^3)</f>
        <v>0.79987329090442183</v>
      </c>
      <c r="F40" s="4">
        <f>D40-(E40*(B40-D40)/(C40-E40))</f>
        <v>-0.5379146914113786</v>
      </c>
      <c r="G40" s="4">
        <f>(F40-F39)/F40*100</f>
        <v>555.61712963263426</v>
      </c>
    </row>
    <row r="41" spans="1:7" x14ac:dyDescent="0.25">
      <c r="A41" s="4">
        <v>3</v>
      </c>
      <c r="B41" s="4">
        <f>D40</f>
        <v>2.4508314768807655</v>
      </c>
      <c r="C41" s="4">
        <f>1-(20^2)*(3+B41)/(9.81*(3*B41+(B41^2)/2)^3)</f>
        <v>0.79987329090442183</v>
      </c>
      <c r="D41" s="4">
        <f>F40</f>
        <v>-0.5379146914113786</v>
      </c>
      <c r="E41" s="4">
        <f>1-(20^2)*(3+D41)/(9.81*(3*D41+(D41^2)/2)^3)</f>
        <v>32.66419225751109</v>
      </c>
      <c r="F41" s="4">
        <f>D41-(E41*(B41-D41)/(C41-E41))</f>
        <v>2.5258564047888483</v>
      </c>
      <c r="G41" s="4">
        <f>(F41-F40)/F41*100</f>
        <v>121.2963290546339</v>
      </c>
    </row>
    <row r="42" spans="1:7" x14ac:dyDescent="0.25">
      <c r="A42" s="4">
        <v>4</v>
      </c>
      <c r="B42" s="4">
        <f>D41</f>
        <v>-0.5379146914113786</v>
      </c>
      <c r="C42" s="4">
        <f>1-(20^2)*(3+B42)/(9.81*(3*B42+(B42^2)/2)^3)</f>
        <v>32.66419225751109</v>
      </c>
      <c r="D42" s="4">
        <f>F41</f>
        <v>2.5258564047888483</v>
      </c>
      <c r="E42" s="4">
        <f>1-(20^2)*(3+D42)/(9.81*(3*D42+(D42^2)/2)^3)</f>
        <v>0.81951523312301422</v>
      </c>
      <c r="F42" s="4">
        <f>D42-(E42*(B42-D42)/(C42-E42))</f>
        <v>2.604701829479926</v>
      </c>
      <c r="G42" s="4">
        <f>(F42-F41)/F42*100</f>
        <v>3.0270422433273505</v>
      </c>
    </row>
    <row r="43" spans="1:7" x14ac:dyDescent="0.25">
      <c r="A43" s="4">
        <v>5</v>
      </c>
      <c r="B43" s="4">
        <f>D42</f>
        <v>2.5258564047888483</v>
      </c>
      <c r="C43" s="4">
        <f>1-(20^2)*(3+B43)/(9.81*(3*B43+(B43^2)/2)^3)</f>
        <v>0.81951523312301422</v>
      </c>
      <c r="D43" s="4">
        <f>F42</f>
        <v>2.604701829479926</v>
      </c>
      <c r="E43" s="4">
        <f>1-(20^2)*(3+D43)/(9.81*(3*D43+(D43^2)/2)^3)</f>
        <v>0.83761273713737228</v>
      </c>
      <c r="F43" s="4">
        <f>D43-(E43*(B43-D43)/(C43-E43))</f>
        <v>-1.0445269223886364</v>
      </c>
      <c r="G43" s="4">
        <f>(F43-F42)/F43*100</f>
        <v>349.36665332890254</v>
      </c>
    </row>
    <row r="44" spans="1:7" x14ac:dyDescent="0.25">
      <c r="A44" s="18"/>
      <c r="B44" s="18"/>
      <c r="C44" s="18"/>
      <c r="D44" s="18"/>
      <c r="E44" s="18"/>
      <c r="F44" s="18"/>
      <c r="G44" s="18"/>
    </row>
    <row r="45" spans="1:7" x14ac:dyDescent="0.25">
      <c r="A45" s="18"/>
      <c r="B45" s="18"/>
      <c r="C45" s="18"/>
      <c r="D45" s="18"/>
      <c r="E45" s="18"/>
      <c r="F45" s="18"/>
      <c r="G45" s="18"/>
    </row>
    <row r="48" spans="1:7" x14ac:dyDescent="0.25">
      <c r="A48" s="12" t="s">
        <v>28</v>
      </c>
      <c r="B48" s="13"/>
      <c r="C48" s="13"/>
      <c r="D48" s="13"/>
      <c r="E48" s="13"/>
      <c r="F48" s="13"/>
      <c r="G48" s="14"/>
    </row>
    <row r="49" spans="1:7" x14ac:dyDescent="0.25">
      <c r="A49" s="15" t="s">
        <v>14</v>
      </c>
      <c r="B49" s="16"/>
      <c r="C49" s="16"/>
      <c r="D49" s="16"/>
      <c r="E49" s="16"/>
      <c r="F49" s="16"/>
      <c r="G49" s="17"/>
    </row>
    <row r="50" spans="1:7" x14ac:dyDescent="0.25">
      <c r="A50" s="4"/>
      <c r="B50" s="4" t="s">
        <v>1</v>
      </c>
      <c r="C50" s="4" t="s">
        <v>12</v>
      </c>
      <c r="D50" s="4" t="s">
        <v>13</v>
      </c>
      <c r="E50" s="4" t="s">
        <v>15</v>
      </c>
      <c r="F50" s="5" t="s">
        <v>3</v>
      </c>
      <c r="G50" s="4" t="s">
        <v>4</v>
      </c>
    </row>
    <row r="51" spans="1:7" x14ac:dyDescent="0.25">
      <c r="A51" s="4">
        <v>1</v>
      </c>
      <c r="B51" s="4">
        <v>0.5</v>
      </c>
      <c r="C51" s="4">
        <f>1-(20^2)*(3+B51)/(9.81*(3*B51+(B51^2)/2)^3)</f>
        <v>-32.258214681590175</v>
      </c>
      <c r="D51" s="4">
        <f>B51+0.1</f>
        <v>0.6</v>
      </c>
      <c r="E51" s="4">
        <f>1-(20^2)*(3+D51)/(9.81*(3*D51+(D51^2)/2)^3)</f>
        <v>-17.910278020703942</v>
      </c>
      <c r="F51" s="4">
        <f>B51-(0.1*C51)/(E51-C51)</f>
        <v>0.72482824843748417</v>
      </c>
      <c r="G51" s="4">
        <f>(F51-B51)/F51*100</f>
        <v>31.018141045433527</v>
      </c>
    </row>
    <row r="52" spans="1:7" x14ac:dyDescent="0.25">
      <c r="A52" s="4">
        <v>2</v>
      </c>
      <c r="B52" s="4">
        <f>F51</f>
        <v>0.72482824843748417</v>
      </c>
      <c r="C52" s="4">
        <f>1-(20^2)*(3+B52)/(9.81*(3*B52+(B52^2)/2)^3)</f>
        <v>-9.4915172865909589</v>
      </c>
      <c r="D52" s="4">
        <f>B52+0.1</f>
        <v>0.82482824843748415</v>
      </c>
      <c r="E52" s="4">
        <f>1-(20^2)*(3+D52)/(9.81*(3*D52+(D52^2)/2)^3)</f>
        <v>-5.9940245314848433</v>
      </c>
      <c r="F52" s="4">
        <f>B52-(0.1*C52)/(E52-C52)</f>
        <v>0.99620886167060529</v>
      </c>
      <c r="G52" s="4">
        <f>(F52-F51)/F52*100</f>
        <v>27.241337000157369</v>
      </c>
    </row>
    <row r="53" spans="1:7" x14ac:dyDescent="0.25">
      <c r="A53" s="4">
        <v>3</v>
      </c>
      <c r="B53" s="4">
        <f>F52</f>
        <v>0.99620886167060529</v>
      </c>
      <c r="C53" s="4">
        <f>1-(20^2)*(3+B53)/(9.81*(3*B53+(B53^2)/2)^3)</f>
        <v>-2.8502563772953997</v>
      </c>
      <c r="D53" s="4">
        <f>B53+0.1</f>
        <v>1.0962088616706054</v>
      </c>
      <c r="E53" s="4">
        <f>1-(20^2)*(3+D53)/(9.81*(3*D53+(D53^2)/2)^3)</f>
        <v>-1.8385985033207333</v>
      </c>
      <c r="F53" s="4">
        <f>B53-(0.1*C53)/(E53-C53)</f>
        <v>1.2779499967538652</v>
      </c>
      <c r="G53" s="4">
        <f>(F53-F52)/F53*100</f>
        <v>22.046334817396115</v>
      </c>
    </row>
    <row r="54" spans="1:7" x14ac:dyDescent="0.25">
      <c r="A54" s="4">
        <v>4</v>
      </c>
      <c r="B54" s="4">
        <f>F53</f>
        <v>1.2779499967538652</v>
      </c>
      <c r="C54" s="4">
        <f>1-(20^2)*(3+B54)/(9.81*(3*B54+(B54^2)/2)^3)</f>
        <v>-0.73439450528202288</v>
      </c>
      <c r="D54" s="4">
        <f>B54+0.1</f>
        <v>1.3779499967538653</v>
      </c>
      <c r="E54" s="4">
        <f>1-(20^2)*(3+D54)/(9.81*(3*D54+(D54^2)/2)^3)</f>
        <v>-0.35907765120063129</v>
      </c>
      <c r="F54" s="4">
        <f>B54-(0.1*C54)/(E54-C54)</f>
        <v>1.4736231985554453</v>
      </c>
      <c r="G54" s="4">
        <f>(F54-F53)/F54*100</f>
        <v>13.278374145669902</v>
      </c>
    </row>
    <row r="55" spans="1:7" x14ac:dyDescent="0.25">
      <c r="A55" s="4">
        <v>5</v>
      </c>
      <c r="B55" s="4">
        <f>F54</f>
        <v>1.4736231985554453</v>
      </c>
      <c r="C55" s="4">
        <f>1-(20^2)*(3+B55)/(9.81*(3*B55+(B55^2)/2)^3)</f>
        <v>-9.2414432726619866E-2</v>
      </c>
      <c r="D55" s="4">
        <f>B55+0.1</f>
        <v>1.5736231985554454</v>
      </c>
      <c r="E55" s="4">
        <f>1-(20^2)*(3+D55)/(9.81*(3*D55+(D55^2)/2)^3)</f>
        <v>0.1186913723848988</v>
      </c>
      <c r="F55" s="4">
        <f>B55-(0.1*C55)/(E55-C55)</f>
        <v>1.5173995564238616</v>
      </c>
      <c r="G55" s="4">
        <f>(F55-F54)/F55*100</f>
        <v>2.8849591844870712</v>
      </c>
    </row>
  </sheetData>
  <mergeCells count="7">
    <mergeCell ref="A37:G37"/>
    <mergeCell ref="A1:F1"/>
    <mergeCell ref="A10:H10"/>
    <mergeCell ref="A48:G48"/>
    <mergeCell ref="A49:G49"/>
    <mergeCell ref="A28:F28"/>
    <mergeCell ref="A19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Graphical Method</vt:lpstr>
      <vt:lpstr>Bisection Method</vt:lpstr>
      <vt:lpstr>False Position</vt:lpstr>
      <vt:lpstr>Fixed Point Iteration</vt:lpstr>
      <vt:lpstr>Newton Raphson</vt:lpstr>
      <vt:lpstr>Secant Method</vt:lpstr>
      <vt:lpstr>Modified Secant Method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LibPub</dc:creator>
  <cp:lastModifiedBy>samkruse</cp:lastModifiedBy>
  <cp:lastPrinted>2012-09-24T17:04:55Z</cp:lastPrinted>
  <dcterms:created xsi:type="dcterms:W3CDTF">2012-09-19T19:39:21Z</dcterms:created>
  <dcterms:modified xsi:type="dcterms:W3CDTF">2012-09-24T17:04:59Z</dcterms:modified>
</cp:coreProperties>
</file>