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rish\Downloads\"/>
    </mc:Choice>
  </mc:AlternateContent>
  <xr:revisionPtr revIDLastSave="0" documentId="13_ncr:1_{F38C58D8-2103-4B32-9744-F5A944F47CF7}" xr6:coauthVersionLast="47" xr6:coauthVersionMax="47" xr10:uidLastSave="{00000000-0000-0000-0000-000000000000}"/>
  <bookViews>
    <workbookView xWindow="-108" yWindow="-108" windowWidth="23256" windowHeight="12456" xr2:uid="{8DA33408-62C1-4279-9564-589169C9BCCD}"/>
  </bookViews>
  <sheets>
    <sheet name="Sheet1" sheetId="1" r:id="rId1"/>
    <sheet name="Sheet2" sheetId="2" r:id="rId2"/>
    <sheet name="Sheet3" sheetId="3" r:id="rId3"/>
  </sheets>
  <externalReferences>
    <externalReference r:id="rId4"/>
  </externalReferences>
  <definedNames>
    <definedName name="_xlchart.v1.0" hidden="1">Sheet1!$I$214:$I$220</definedName>
    <definedName name="_xlchart.v1.1" hidden="1">Sheet1!$J$214:$J$220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46" i="1" l="1"/>
  <c r="K359" i="1" l="1"/>
  <c r="K358" i="1"/>
  <c r="K357" i="1"/>
  <c r="J359" i="1"/>
  <c r="J358" i="1"/>
  <c r="J357" i="1"/>
  <c r="I359" i="1"/>
  <c r="I358" i="1"/>
  <c r="I357" i="1"/>
  <c r="M213" i="1"/>
  <c r="J165" i="1"/>
  <c r="I72" i="1"/>
  <c r="I71" i="1"/>
  <c r="L357" i="1" l="1"/>
  <c r="L358" i="1"/>
  <c r="L359" i="1"/>
  <c r="M496" i="1"/>
  <c r="M495" i="1"/>
  <c r="M494" i="1"/>
  <c r="J496" i="1"/>
  <c r="J495" i="1"/>
  <c r="J494" i="1"/>
  <c r="J468" i="1"/>
  <c r="N470" i="1"/>
  <c r="N469" i="1"/>
  <c r="N468" i="1"/>
  <c r="J470" i="1"/>
  <c r="J469" i="1"/>
  <c r="L448" i="1"/>
  <c r="L447" i="1"/>
  <c r="I448" i="1"/>
  <c r="I447" i="1"/>
  <c r="I446" i="1"/>
  <c r="L427" i="1"/>
  <c r="L426" i="1"/>
  <c r="L425" i="1"/>
  <c r="I427" i="1"/>
  <c r="I426" i="1"/>
  <c r="I425" i="1"/>
  <c r="M404" i="1"/>
  <c r="M403" i="1"/>
  <c r="M402" i="1"/>
  <c r="M401" i="1"/>
  <c r="J403" i="1"/>
  <c r="J402" i="1"/>
  <c r="J401" i="1"/>
  <c r="I328" i="1" l="1"/>
  <c r="I327" i="1"/>
  <c r="I326" i="1"/>
  <c r="J291" i="1"/>
  <c r="J290" i="1"/>
  <c r="J289" i="1"/>
  <c r="J256" i="1"/>
  <c r="J255" i="1"/>
  <c r="J254" i="1"/>
  <c r="J207" i="1" l="1"/>
  <c r="J206" i="1"/>
  <c r="J204" i="1" l="1"/>
  <c r="J203" i="1"/>
  <c r="J201" i="1"/>
  <c r="J200" i="1"/>
  <c r="J188" i="1"/>
  <c r="J187" i="1"/>
  <c r="J186" i="1"/>
  <c r="J185" i="1"/>
  <c r="J166" i="1"/>
  <c r="J163" i="1"/>
  <c r="J162" i="1"/>
  <c r="J150" i="1"/>
  <c r="J145" i="1"/>
  <c r="J144" i="1"/>
  <c r="J141" i="1"/>
  <c r="M123" i="1"/>
  <c r="M122" i="1"/>
  <c r="L106" i="1"/>
  <c r="L105" i="1"/>
  <c r="M102" i="1"/>
  <c r="J92" i="1"/>
  <c r="J91" i="1"/>
  <c r="J88" i="1"/>
  <c r="J87" i="1"/>
  <c r="I68" i="1"/>
  <c r="I67" i="1"/>
  <c r="M49" i="1"/>
  <c r="M48" i="1"/>
  <c r="M45" i="1"/>
  <c r="M44" i="1"/>
  <c r="J33" i="1"/>
  <c r="J32" i="1"/>
  <c r="J31" i="1"/>
  <c r="J20" i="1"/>
  <c r="J19" i="1"/>
  <c r="J18" i="1"/>
  <c r="J9" i="1"/>
  <c r="J10" i="1"/>
  <c r="J8" i="1"/>
  <c r="J189" i="1" l="1"/>
  <c r="J205" i="1"/>
  <c r="J167" i="1"/>
  <c r="J146" i="1"/>
  <c r="L107" i="1"/>
  <c r="M46" i="1"/>
  <c r="I69" i="1"/>
  <c r="J89" i="1"/>
</calcChain>
</file>

<file path=xl/sharedStrings.xml><?xml version="1.0" encoding="utf-8"?>
<sst xmlns="http://schemas.openxmlformats.org/spreadsheetml/2006/main" count="228" uniqueCount="102">
  <si>
    <t>Q-1</t>
  </si>
  <si>
    <t>Week 1</t>
  </si>
  <si>
    <t>Week 2</t>
  </si>
  <si>
    <t>Week 3</t>
  </si>
  <si>
    <t>Week 4</t>
  </si>
  <si>
    <t>units</t>
  </si>
  <si>
    <t>Median</t>
  </si>
  <si>
    <t>Mode</t>
  </si>
  <si>
    <t>Mean</t>
  </si>
  <si>
    <t>Q-2</t>
  </si>
  <si>
    <t>Q-3</t>
  </si>
  <si>
    <t>Q-4</t>
  </si>
  <si>
    <t>Questions on measure  of dispersion</t>
  </si>
  <si>
    <t>min</t>
  </si>
  <si>
    <t>max</t>
  </si>
  <si>
    <t>range</t>
  </si>
  <si>
    <t>variance</t>
  </si>
  <si>
    <t>Standard Deviation</t>
  </si>
  <si>
    <t>Measure of Central Tendency</t>
  </si>
  <si>
    <t>average</t>
  </si>
  <si>
    <t>Measure of Dispersion</t>
  </si>
  <si>
    <t>Q-5</t>
  </si>
  <si>
    <t>Average</t>
  </si>
  <si>
    <t>standard deviation</t>
  </si>
  <si>
    <t>Q-6</t>
  </si>
  <si>
    <t>Questions: 1. Measure of Central Tendency: What is the average wait time for customers at the call center?</t>
  </si>
  <si>
    <t>2. Measure of Dispersion: What is the range of wait times for customers at the call center?</t>
  </si>
  <si>
    <t>Min</t>
  </si>
  <si>
    <t>Max</t>
  </si>
  <si>
    <t xml:space="preserve">3. Measure of Dispersion: What is the standard deviation of the wait times for customers at the call center?
</t>
  </si>
  <si>
    <t>STD</t>
  </si>
  <si>
    <t>Q-7</t>
  </si>
  <si>
    <t>Model A</t>
  </si>
  <si>
    <t>Model B</t>
  </si>
  <si>
    <t>Model C</t>
  </si>
  <si>
    <t>Model D</t>
  </si>
  <si>
    <t>Model E</t>
  </si>
  <si>
    <t>AVARAGE</t>
  </si>
  <si>
    <t>RANGE</t>
  </si>
  <si>
    <t>VARIANCE</t>
  </si>
  <si>
    <t>MAX</t>
  </si>
  <si>
    <t>MIN</t>
  </si>
  <si>
    <t>Q-8</t>
  </si>
  <si>
    <t>More Statistics Questions</t>
  </si>
  <si>
    <t>MODE</t>
  </si>
  <si>
    <t>MEDIAN</t>
  </si>
  <si>
    <t>Q-9</t>
  </si>
  <si>
    <t>Interquartile Range</t>
  </si>
  <si>
    <t>Q3</t>
  </si>
  <si>
    <t>Q1</t>
  </si>
  <si>
    <t>Q3-Q1</t>
  </si>
  <si>
    <t>Q-10</t>
  </si>
  <si>
    <t>Defect Type</t>
  </si>
  <si>
    <t>Frequency</t>
  </si>
  <si>
    <t>A</t>
  </si>
  <si>
    <t>B</t>
  </si>
  <si>
    <t>C</t>
  </si>
  <si>
    <t>D</t>
  </si>
  <si>
    <t>E</t>
  </si>
  <si>
    <t>F</t>
  </si>
  <si>
    <t>G</t>
  </si>
  <si>
    <t>BARCHART</t>
  </si>
  <si>
    <t>HISTOGRAM</t>
  </si>
  <si>
    <t>Bin</t>
  </si>
  <si>
    <t>More</t>
  </si>
  <si>
    <t>Q-11</t>
  </si>
  <si>
    <t>Q-12</t>
  </si>
  <si>
    <t>AVERAGE</t>
  </si>
  <si>
    <t>Q-13</t>
  </si>
  <si>
    <t xml:space="preserve"> </t>
  </si>
  <si>
    <t>Q-14</t>
  </si>
  <si>
    <t>Region 1</t>
  </si>
  <si>
    <t>Region 2</t>
  </si>
  <si>
    <t>Region 3</t>
  </si>
  <si>
    <t>REGION 1</t>
  </si>
  <si>
    <t>REGION2</t>
  </si>
  <si>
    <t>REGION3</t>
  </si>
  <si>
    <t>Questions on Percentile and Quartiles</t>
  </si>
  <si>
    <t>Quartiles</t>
  </si>
  <si>
    <t>Q2</t>
  </si>
  <si>
    <t>Percentiles</t>
  </si>
  <si>
    <t>10TH</t>
  </si>
  <si>
    <t>25TH</t>
  </si>
  <si>
    <t>75TH</t>
  </si>
  <si>
    <t>90TH</t>
  </si>
  <si>
    <t>15TH</t>
  </si>
  <si>
    <t>50TH</t>
  </si>
  <si>
    <t>85TH</t>
  </si>
  <si>
    <t>20TH</t>
  </si>
  <si>
    <t>40TH</t>
  </si>
  <si>
    <t>80TH</t>
  </si>
  <si>
    <t>30TH</t>
  </si>
  <si>
    <t>70TH</t>
  </si>
  <si>
    <t>REGION1</t>
  </si>
  <si>
    <t>REGION 2</t>
  </si>
  <si>
    <t>REGION 3</t>
  </si>
  <si>
    <t>Interpretation</t>
  </si>
  <si>
    <t>Given the monthly Salary data of all Employees we noticed that  the Highest Percentile Salary in Doller 450.5  and the Lowest Percentile Salary in Doller 74.7  and otherside  in Quartiles the Higest Quartile Salary is 376.3 and the Lowest Quartile 128.8.</t>
  </si>
  <si>
    <t>Given the weights of a sample data of 100 individuals we noticed that  the Highest Percentile weights in kg 440.75  and the Lowest Percentile S weights in kg 94.55  and otherside  in Quartiles the Higest Quartile weight is 391.25 and the Lowest Quartile is 143.75.</t>
  </si>
  <si>
    <t>Given the purchase amounts data of 150 customers we noticed that  the Highest Percentile amounts in Doller 456  and the Lowest Percentile amounts in Doller 129  and otherside  in Quartiles the Higest Quartile amounts is 428.75 and the Lowest Quartile 156.25</t>
  </si>
  <si>
    <t>Given the commute times data of 250 employees we noticed that  the Highest Percentile times in minutes 431.5  and the Lowest Percentile times in minutes  193.5  and otherside  in Quartiles the Higest Quartile minutes is 461.25 and the Lowest Quartile 163.75</t>
  </si>
  <si>
    <t>Given the defect rates data of 300 products we noticed that  the Highest Percentile rates in percentage 0.9  and the Lowest Percentile  rates in percentage  0.4  and otherside  in Quartiles the Higest Quartile rate and the Lowest Quartile are same as percentile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</si>
</sst>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0"/>
      <color theme="1"/>
      <name val="Arial"/>
      <family val="2"/>
    </font>
    <font>
      <b/>
      <sz val="14"/>
      <color theme="1"/>
      <name val="Calibri"/>
      <family val="2"/>
      <scheme val="minor"/>
    </font>
    <font>
      <sz val="9"/>
      <color theme="1"/>
      <name val="Google Sans Mono"/>
    </font>
    <font>
      <sz val="9"/>
      <color rgb="FF000000"/>
      <name val="Arial"/>
      <family val="2"/>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indexed="64"/>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5">
    <xf numFmtId="0" fontId="0" fillId="0" borderId="0" xfId="0"/>
    <xf numFmtId="0" fontId="2"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horizontal="center" wrapText="1"/>
    </xf>
    <xf numFmtId="0" fontId="0" fillId="2" borderId="0" xfId="0" applyFill="1"/>
    <xf numFmtId="0" fontId="2" fillId="0" borderId="2" xfId="0" applyFont="1" applyBorder="1" applyAlignment="1">
      <alignment horizontal="right" wrapText="1"/>
    </xf>
    <xf numFmtId="0" fontId="2" fillId="0" borderId="0" xfId="0" applyFont="1" applyAlignment="1">
      <alignment horizontal="right" wrapText="1"/>
    </xf>
    <xf numFmtId="0" fontId="3" fillId="0" borderId="0" xfId="0" applyFont="1"/>
    <xf numFmtId="0" fontId="4" fillId="3" borderId="1" xfId="0" applyFont="1" applyFill="1" applyBorder="1" applyAlignment="1">
      <alignment wrapText="1"/>
    </xf>
    <xf numFmtId="0" fontId="2" fillId="0" borderId="1" xfId="0" applyFont="1" applyBorder="1" applyAlignment="1">
      <alignment vertical="center"/>
    </xf>
    <xf numFmtId="0" fontId="0" fillId="0" borderId="3" xfId="0" applyBorder="1"/>
    <xf numFmtId="0" fontId="4" fillId="3" borderId="1" xfId="0" applyFont="1" applyFill="1" applyBorder="1" applyAlignment="1">
      <alignment vertical="center"/>
    </xf>
    <xf numFmtId="0" fontId="2" fillId="3" borderId="1" xfId="0" applyFont="1" applyFill="1" applyBorder="1" applyAlignment="1">
      <alignment wrapText="1"/>
    </xf>
    <xf numFmtId="0" fontId="5" fillId="0" borderId="0" xfId="0" applyFont="1"/>
    <xf numFmtId="0" fontId="0" fillId="0" borderId="0" xfId="0" applyAlignment="1">
      <alignment vertical="center"/>
    </xf>
    <xf numFmtId="0" fontId="0" fillId="0" borderId="3" xfId="0" applyBorder="1"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4" xfId="0" applyBorder="1"/>
    <xf numFmtId="0" fontId="6" fillId="0" borderId="5" xfId="0" applyFont="1" applyBorder="1" applyAlignment="1">
      <alignment horizontal="center"/>
    </xf>
    <xf numFmtId="0" fontId="2" fillId="0" borderId="0" xfId="0" applyFont="1" applyAlignment="1">
      <alignment wrapText="1"/>
    </xf>
    <xf numFmtId="0" fontId="0" fillId="0" borderId="3" xfId="0" applyBorder="1" applyAlignment="1">
      <alignment horizontal="center" vertical="center"/>
    </xf>
    <xf numFmtId="0" fontId="1" fillId="0" borderId="0" xfId="0" applyFont="1"/>
    <xf numFmtId="0" fontId="0" fillId="0" borderId="0" xfId="0" applyAlignment="1">
      <alignment horizontal="left" vertical="center" wrapText="1"/>
    </xf>
    <xf numFmtId="0" fontId="0" fillId="4"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Sheet1!$I$214</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Sheet1!$J$214</c:f>
              <c:numCache>
                <c:formatCode>General</c:formatCode>
                <c:ptCount val="1"/>
                <c:pt idx="0">
                  <c:v>30</c:v>
                </c:pt>
              </c:numCache>
            </c:numRef>
          </c:val>
          <c:extLst>
            <c:ext xmlns:c16="http://schemas.microsoft.com/office/drawing/2014/chart" uri="{C3380CC4-5D6E-409C-BE32-E72D297353CC}">
              <c16:uniqueId val="{00000002-AFB7-475D-B2B2-4A4A4599DB3D}"/>
            </c:ext>
          </c:extLst>
        </c:ser>
        <c:ser>
          <c:idx val="1"/>
          <c:order val="1"/>
          <c:tx>
            <c:strRef>
              <c:f>Sheet1!$I$215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Sheet1!$J$215</c:f>
              <c:numCache>
                <c:formatCode>General</c:formatCode>
                <c:ptCount val="1"/>
                <c:pt idx="0">
                  <c:v>40</c:v>
                </c:pt>
              </c:numCache>
            </c:numRef>
          </c:val>
          <c:extLst>
            <c:ext xmlns:c16="http://schemas.microsoft.com/office/drawing/2014/chart" uri="{C3380CC4-5D6E-409C-BE32-E72D297353CC}">
              <c16:uniqueId val="{00000003-AFB7-475D-B2B2-4A4A4599DB3D}"/>
            </c:ext>
          </c:extLst>
        </c:ser>
        <c:ser>
          <c:idx val="2"/>
          <c:order val="2"/>
          <c:tx>
            <c:strRef>
              <c:f>Sheet1!$I$216</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Sheet1!$J$216</c:f>
              <c:numCache>
                <c:formatCode>General</c:formatCode>
                <c:ptCount val="1"/>
                <c:pt idx="0">
                  <c:v>20</c:v>
                </c:pt>
              </c:numCache>
            </c:numRef>
          </c:val>
          <c:extLst>
            <c:ext xmlns:c16="http://schemas.microsoft.com/office/drawing/2014/chart" uri="{C3380CC4-5D6E-409C-BE32-E72D297353CC}">
              <c16:uniqueId val="{00000004-AFB7-475D-B2B2-4A4A4599DB3D}"/>
            </c:ext>
          </c:extLst>
        </c:ser>
        <c:ser>
          <c:idx val="3"/>
          <c:order val="3"/>
          <c:tx>
            <c:strRef>
              <c:f>Sheet1!$I$218</c:f>
              <c:strCache>
                <c:ptCount val="1"/>
                <c:pt idx="0">
                  <c: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Sheet1!$J$218</c:f>
              <c:numCache>
                <c:formatCode>General</c:formatCode>
                <c:ptCount val="1"/>
                <c:pt idx="0">
                  <c:v>45</c:v>
                </c:pt>
              </c:numCache>
            </c:numRef>
          </c:val>
          <c:extLst>
            <c:ext xmlns:c16="http://schemas.microsoft.com/office/drawing/2014/chart" uri="{C3380CC4-5D6E-409C-BE32-E72D297353CC}">
              <c16:uniqueId val="{00000005-AFB7-475D-B2B2-4A4A4599DB3D}"/>
            </c:ext>
          </c:extLst>
        </c:ser>
        <c:ser>
          <c:idx val="5"/>
          <c:order val="4"/>
          <c:tx>
            <c:strRef>
              <c:f>Sheet1!$I$219</c:f>
              <c:strCache>
                <c:ptCount val="1"/>
                <c:pt idx="0">
                  <c:v>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Sheet1!$J$219</c:f>
              <c:numCache>
                <c:formatCode>General</c:formatCode>
                <c:ptCount val="1"/>
                <c:pt idx="0">
                  <c:v>25</c:v>
                </c:pt>
              </c:numCache>
            </c:numRef>
          </c:val>
          <c:extLst>
            <c:ext xmlns:c16="http://schemas.microsoft.com/office/drawing/2014/chart" uri="{C3380CC4-5D6E-409C-BE32-E72D297353CC}">
              <c16:uniqueId val="{00000007-AFB7-475D-B2B2-4A4A4599DB3D}"/>
            </c:ext>
          </c:extLst>
        </c:ser>
        <c:ser>
          <c:idx val="6"/>
          <c:order val="5"/>
          <c:tx>
            <c:strRef>
              <c:f>Sheet1!$I$220</c:f>
              <c:strCache>
                <c:ptCount val="1"/>
                <c:pt idx="0">
                  <c:v>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Sheet1!$J$213</c:f>
              <c:strCache>
                <c:ptCount val="1"/>
                <c:pt idx="0">
                  <c:v>Frequency</c:v>
                </c:pt>
              </c:strCache>
            </c:strRef>
          </c:cat>
          <c:val>
            <c:numRef>
              <c:f>Sheet1!$J$220</c:f>
              <c:numCache>
                <c:formatCode>General</c:formatCode>
                <c:ptCount val="1"/>
                <c:pt idx="0">
                  <c:v>30</c:v>
                </c:pt>
              </c:numCache>
            </c:numRef>
          </c:val>
          <c:extLst>
            <c:ext xmlns:c16="http://schemas.microsoft.com/office/drawing/2014/chart" uri="{C3380CC4-5D6E-409C-BE32-E72D297353CC}">
              <c16:uniqueId val="{00000008-AFB7-475D-B2B2-4A4A4599DB3D}"/>
            </c:ext>
          </c:extLst>
        </c:ser>
        <c:ser>
          <c:idx val="4"/>
          <c:order val="6"/>
          <c:tx>
            <c:strRef>
              <c:f>Sheet1!$I$217</c:f>
              <c:strCache>
                <c:ptCount val="1"/>
                <c:pt idx="0">
                  <c:v>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Sheet1!$J$217</c:f>
              <c:numCache>
                <c:formatCode>General</c:formatCode>
                <c:ptCount val="1"/>
                <c:pt idx="0">
                  <c:v>10</c:v>
                </c:pt>
              </c:numCache>
            </c:numRef>
          </c:val>
          <c:extLst>
            <c:ext xmlns:c16="http://schemas.microsoft.com/office/drawing/2014/chart" uri="{C3380CC4-5D6E-409C-BE32-E72D297353CC}">
              <c16:uniqueId val="{00000000-455A-4A84-9B36-611FFC44679B}"/>
            </c:ext>
          </c:extLst>
        </c:ser>
        <c:dLbls>
          <c:dLblPos val="outEnd"/>
          <c:showLegendKey val="0"/>
          <c:showVal val="1"/>
          <c:showCatName val="0"/>
          <c:showSerName val="0"/>
          <c:showPercent val="0"/>
          <c:showBubbleSize val="0"/>
        </c:dLbls>
        <c:gapWidth val="182"/>
        <c:axId val="782834335"/>
        <c:axId val="1067883039"/>
      </c:barChart>
      <c:catAx>
        <c:axId val="78283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883039"/>
        <c:crosses val="autoZero"/>
        <c:auto val="1"/>
        <c:lblAlgn val="ctr"/>
        <c:lblOffset val="100"/>
        <c:noMultiLvlLbl val="0"/>
      </c:catAx>
      <c:valAx>
        <c:axId val="106788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Sheet3!$A$2:$A$7</c:f>
              <c:strCache>
                <c:ptCount val="6"/>
                <c:pt idx="0">
                  <c:v>1</c:v>
                </c:pt>
                <c:pt idx="1">
                  <c:v>2</c:v>
                </c:pt>
                <c:pt idx="2">
                  <c:v>3</c:v>
                </c:pt>
                <c:pt idx="3">
                  <c:v>4</c:v>
                </c:pt>
                <c:pt idx="4">
                  <c:v>5</c:v>
                </c:pt>
                <c:pt idx="5">
                  <c:v>More</c:v>
                </c:pt>
              </c:strCache>
            </c:strRef>
          </c:cat>
          <c:val>
            <c:numRef>
              <c:f>Sheet3!$B$2:$B$7</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1-04E1-4983-8BC1-7845C009AE02}"/>
            </c:ext>
          </c:extLst>
        </c:ser>
        <c:dLbls>
          <c:showLegendKey val="0"/>
          <c:showVal val="0"/>
          <c:showCatName val="0"/>
          <c:showSerName val="0"/>
          <c:showPercent val="0"/>
          <c:showBubbleSize val="0"/>
        </c:dLbls>
        <c:gapWidth val="150"/>
        <c:axId val="1471669151"/>
        <c:axId val="1446572991"/>
      </c:barChart>
      <c:catAx>
        <c:axId val="1471669151"/>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46572991"/>
        <c:crosses val="autoZero"/>
        <c:auto val="1"/>
        <c:lblAlgn val="ctr"/>
        <c:lblOffset val="100"/>
        <c:noMultiLvlLbl val="0"/>
      </c:catAx>
      <c:valAx>
        <c:axId val="1446572991"/>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716691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Sheet1!$N$255</c:f>
              <c:strCache>
                <c:ptCount val="1"/>
                <c:pt idx="0">
                  <c:v>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Sheet1!$O$254</c:f>
              <c:strCache>
                <c:ptCount val="1"/>
                <c:pt idx="0">
                  <c:v>Frequency</c:v>
                </c:pt>
              </c:strCache>
            </c:strRef>
          </c:cat>
          <c:val>
            <c:numRef>
              <c:f>Sheet1!$O$255</c:f>
              <c:numCache>
                <c:formatCode>General</c:formatCode>
                <c:ptCount val="1"/>
                <c:pt idx="0">
                  <c:v>0</c:v>
                </c:pt>
              </c:numCache>
            </c:numRef>
          </c:val>
          <c:extLst>
            <c:ext xmlns:c16="http://schemas.microsoft.com/office/drawing/2014/chart" uri="{C3380CC4-5D6E-409C-BE32-E72D297353CC}">
              <c16:uniqueId val="{00000000-80F8-4191-9695-881F5EC95AC3}"/>
            </c:ext>
          </c:extLst>
        </c:ser>
        <c:ser>
          <c:idx val="1"/>
          <c:order val="1"/>
          <c:tx>
            <c:strRef>
              <c:f>Sheet1!$N$256</c:f>
              <c:strCache>
                <c:ptCount val="1"/>
                <c:pt idx="0">
                  <c:v>2</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Sheet1!$O$254</c:f>
              <c:strCache>
                <c:ptCount val="1"/>
                <c:pt idx="0">
                  <c:v>Frequency</c:v>
                </c:pt>
              </c:strCache>
            </c:strRef>
          </c:cat>
          <c:val>
            <c:numRef>
              <c:f>Sheet1!$O$256</c:f>
              <c:numCache>
                <c:formatCode>General</c:formatCode>
                <c:ptCount val="1"/>
                <c:pt idx="0">
                  <c:v>8</c:v>
                </c:pt>
              </c:numCache>
            </c:numRef>
          </c:val>
          <c:extLst>
            <c:ext xmlns:c16="http://schemas.microsoft.com/office/drawing/2014/chart" uri="{C3380CC4-5D6E-409C-BE32-E72D297353CC}">
              <c16:uniqueId val="{00000001-80F8-4191-9695-881F5EC95AC3}"/>
            </c:ext>
          </c:extLst>
        </c:ser>
        <c:ser>
          <c:idx val="2"/>
          <c:order val="2"/>
          <c:tx>
            <c:strRef>
              <c:f>Sheet1!$N$257</c:f>
              <c:strCache>
                <c:ptCount val="1"/>
                <c:pt idx="0">
                  <c:v>3</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Sheet1!$O$254</c:f>
              <c:strCache>
                <c:ptCount val="1"/>
                <c:pt idx="0">
                  <c:v>Frequency</c:v>
                </c:pt>
              </c:strCache>
            </c:strRef>
          </c:cat>
          <c:val>
            <c:numRef>
              <c:f>Sheet1!$O$257</c:f>
              <c:numCache>
                <c:formatCode>General</c:formatCode>
                <c:ptCount val="1"/>
                <c:pt idx="0">
                  <c:v>30</c:v>
                </c:pt>
              </c:numCache>
            </c:numRef>
          </c:val>
          <c:extLst>
            <c:ext xmlns:c16="http://schemas.microsoft.com/office/drawing/2014/chart" uri="{C3380CC4-5D6E-409C-BE32-E72D297353CC}">
              <c16:uniqueId val="{00000002-80F8-4191-9695-881F5EC95AC3}"/>
            </c:ext>
          </c:extLst>
        </c:ser>
        <c:ser>
          <c:idx val="3"/>
          <c:order val="3"/>
          <c:tx>
            <c:strRef>
              <c:f>Sheet1!$N$258</c:f>
              <c:strCache>
                <c:ptCount val="1"/>
                <c:pt idx="0">
                  <c:v>4</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Sheet1!$O$254</c:f>
              <c:strCache>
                <c:ptCount val="1"/>
                <c:pt idx="0">
                  <c:v>Frequency</c:v>
                </c:pt>
              </c:strCache>
            </c:strRef>
          </c:cat>
          <c:val>
            <c:numRef>
              <c:f>Sheet1!$O$258</c:f>
              <c:numCache>
                <c:formatCode>General</c:formatCode>
                <c:ptCount val="1"/>
                <c:pt idx="0">
                  <c:v>39</c:v>
                </c:pt>
              </c:numCache>
            </c:numRef>
          </c:val>
          <c:extLst>
            <c:ext xmlns:c16="http://schemas.microsoft.com/office/drawing/2014/chart" uri="{C3380CC4-5D6E-409C-BE32-E72D297353CC}">
              <c16:uniqueId val="{00000003-80F8-4191-9695-881F5EC95AC3}"/>
            </c:ext>
          </c:extLst>
        </c:ser>
        <c:ser>
          <c:idx val="4"/>
          <c:order val="4"/>
          <c:tx>
            <c:strRef>
              <c:f>Sheet1!$N$259</c:f>
              <c:strCache>
                <c:ptCount val="1"/>
                <c:pt idx="0">
                  <c:v>5</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Sheet1!$O$254</c:f>
              <c:strCache>
                <c:ptCount val="1"/>
                <c:pt idx="0">
                  <c:v>Frequency</c:v>
                </c:pt>
              </c:strCache>
            </c:strRef>
          </c:cat>
          <c:val>
            <c:numRef>
              <c:f>Sheet1!$O$259</c:f>
              <c:numCache>
                <c:formatCode>General</c:formatCode>
                <c:ptCount val="1"/>
                <c:pt idx="0">
                  <c:v>23</c:v>
                </c:pt>
              </c:numCache>
            </c:numRef>
          </c:val>
          <c:extLst>
            <c:ext xmlns:c16="http://schemas.microsoft.com/office/drawing/2014/chart" uri="{C3380CC4-5D6E-409C-BE32-E72D297353CC}">
              <c16:uniqueId val="{00000004-80F8-4191-9695-881F5EC95AC3}"/>
            </c:ext>
          </c:extLst>
        </c:ser>
        <c:dLbls>
          <c:dLblPos val="outEnd"/>
          <c:showLegendKey val="0"/>
          <c:showVal val="1"/>
          <c:showCatName val="0"/>
          <c:showSerName val="0"/>
          <c:showPercent val="0"/>
          <c:showBubbleSize val="0"/>
        </c:dLbls>
        <c:gapWidth val="100"/>
        <c:axId val="1869757519"/>
        <c:axId val="1874670479"/>
      </c:barChart>
      <c:catAx>
        <c:axId val="18697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4670479"/>
        <c:crosses val="autoZero"/>
        <c:auto val="1"/>
        <c:lblAlgn val="ctr"/>
        <c:lblOffset val="100"/>
        <c:noMultiLvlLbl val="0"/>
      </c:catAx>
      <c:valAx>
        <c:axId val="187467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697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Sheet1!$N$289</c:f>
              <c:strCache>
                <c:ptCount val="1"/>
                <c:pt idx="0">
                  <c:v>Bin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Sheet1!$N$290:$N$295</c:f>
              <c:numCache>
                <c:formatCode>General</c:formatCode>
                <c:ptCount val="6"/>
                <c:pt idx="0">
                  <c:v>25</c:v>
                </c:pt>
                <c:pt idx="1">
                  <c:v>30</c:v>
                </c:pt>
                <c:pt idx="2">
                  <c:v>35</c:v>
                </c:pt>
                <c:pt idx="3">
                  <c:v>40</c:v>
                </c:pt>
                <c:pt idx="4">
                  <c:v>45</c:v>
                </c:pt>
                <c:pt idx="5">
                  <c:v>50</c:v>
                </c:pt>
              </c:numCache>
            </c:numRef>
          </c:val>
          <c:extLst>
            <c:ext xmlns:c16="http://schemas.microsoft.com/office/drawing/2014/chart" uri="{C3380CC4-5D6E-409C-BE32-E72D297353CC}">
              <c16:uniqueId val="{00000006-46B7-4B32-B2AC-69A71669B20E}"/>
            </c:ext>
          </c:extLst>
        </c:ser>
        <c:ser>
          <c:idx val="1"/>
          <c:order val="1"/>
          <c:tx>
            <c:strRef>
              <c:f>Sheet1!$O$289</c:f>
              <c:strCache>
                <c:ptCount val="1"/>
                <c:pt idx="0">
                  <c:v>Frequency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Sheet1!$O$290:$O$295</c:f>
              <c:numCache>
                <c:formatCode>General</c:formatCode>
                <c:ptCount val="6"/>
                <c:pt idx="0">
                  <c:v>0</c:v>
                </c:pt>
                <c:pt idx="1">
                  <c:v>10</c:v>
                </c:pt>
                <c:pt idx="2">
                  <c:v>13</c:v>
                </c:pt>
                <c:pt idx="3">
                  <c:v>15</c:v>
                </c:pt>
                <c:pt idx="4">
                  <c:v>10</c:v>
                </c:pt>
                <c:pt idx="5">
                  <c:v>2</c:v>
                </c:pt>
              </c:numCache>
            </c:numRef>
          </c:val>
          <c:extLst>
            <c:ext xmlns:c16="http://schemas.microsoft.com/office/drawing/2014/chart" uri="{C3380CC4-5D6E-409C-BE32-E72D297353CC}">
              <c16:uniqueId val="{00000007-46B7-4B32-B2AC-69A71669B20E}"/>
            </c:ext>
          </c:extLst>
        </c:ser>
        <c:dLbls>
          <c:dLblPos val="outEnd"/>
          <c:showLegendKey val="0"/>
          <c:showVal val="1"/>
          <c:showCatName val="0"/>
          <c:showSerName val="0"/>
          <c:showPercent val="0"/>
          <c:showBubbleSize val="0"/>
        </c:dLbls>
        <c:gapWidth val="115"/>
        <c:overlap val="-20"/>
        <c:axId val="1889661487"/>
        <c:axId val="1891842111"/>
      </c:barChart>
      <c:catAx>
        <c:axId val="1889661487"/>
        <c:scaling>
          <c:orientation val="minMax"/>
        </c:scaling>
        <c:delete val="0"/>
        <c:axPos val="l"/>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42111"/>
        <c:crosses val="autoZero"/>
        <c:auto val="1"/>
        <c:lblAlgn val="ctr"/>
        <c:lblOffset val="100"/>
        <c:noMultiLvlLbl val="0"/>
      </c:catAx>
      <c:valAx>
        <c:axId val="189184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66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Sheet1!$M$326</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Sheet1!$M$327:$M$331</c:f>
              <c:numCache>
                <c:formatCode>General</c:formatCode>
                <c:ptCount val="5"/>
                <c:pt idx="0">
                  <c:v>115</c:v>
                </c:pt>
                <c:pt idx="1">
                  <c:v>125</c:v>
                </c:pt>
                <c:pt idx="2">
                  <c:v>135</c:v>
                </c:pt>
                <c:pt idx="3">
                  <c:v>145</c:v>
                </c:pt>
                <c:pt idx="4">
                  <c:v>155</c:v>
                </c:pt>
              </c:numCache>
            </c:numRef>
          </c:val>
          <c:extLst>
            <c:ext xmlns:c16="http://schemas.microsoft.com/office/drawing/2014/chart" uri="{C3380CC4-5D6E-409C-BE32-E72D297353CC}">
              <c16:uniqueId val="{00000000-6DE1-48EC-9E17-F2EC2D104E9B}"/>
            </c:ext>
          </c:extLst>
        </c:ser>
        <c:ser>
          <c:idx val="1"/>
          <c:order val="1"/>
          <c:tx>
            <c:strRef>
              <c:f>Sheet1!$N$326</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Sheet1!$N$327:$N$331</c:f>
              <c:numCache>
                <c:formatCode>General</c:formatCode>
                <c:ptCount val="5"/>
                <c:pt idx="0">
                  <c:v>0</c:v>
                </c:pt>
                <c:pt idx="1">
                  <c:v>21</c:v>
                </c:pt>
                <c:pt idx="2">
                  <c:v>41</c:v>
                </c:pt>
                <c:pt idx="3">
                  <c:v>17</c:v>
                </c:pt>
                <c:pt idx="4">
                  <c:v>1</c:v>
                </c:pt>
              </c:numCache>
            </c:numRef>
          </c:val>
          <c:extLst>
            <c:ext xmlns:c16="http://schemas.microsoft.com/office/drawing/2014/chart" uri="{C3380CC4-5D6E-409C-BE32-E72D297353CC}">
              <c16:uniqueId val="{00000001-6DE1-48EC-9E17-F2EC2D104E9B}"/>
            </c:ext>
          </c:extLst>
        </c:ser>
        <c:dLbls>
          <c:dLblPos val="outEnd"/>
          <c:showLegendKey val="0"/>
          <c:showVal val="1"/>
          <c:showCatName val="0"/>
          <c:showSerName val="0"/>
          <c:showPercent val="0"/>
          <c:showBubbleSize val="0"/>
        </c:dLbls>
        <c:gapWidth val="182"/>
        <c:axId val="1979545600"/>
        <c:axId val="1980475072"/>
      </c:barChart>
      <c:catAx>
        <c:axId val="197954560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75072"/>
        <c:crosses val="autoZero"/>
        <c:auto val="1"/>
        <c:lblAlgn val="ctr"/>
        <c:lblOffset val="100"/>
        <c:noMultiLvlLbl val="0"/>
      </c:catAx>
      <c:valAx>
        <c:axId val="19804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4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Sheet1!$N$355</c:f>
              <c:strCache>
                <c:ptCount val="1"/>
                <c:pt idx="0">
                  <c:v>REGION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Sheet1!$N$356:$N$362</c15:sqref>
                  </c15:fullRef>
                </c:ext>
              </c:extLst>
              <c:f>Sheet1!$N$357:$N$362</c:f>
              <c:strCache>
                <c:ptCount val="6"/>
                <c:pt idx="0">
                  <c:v>25</c:v>
                </c:pt>
                <c:pt idx="1">
                  <c:v>30</c:v>
                </c:pt>
                <c:pt idx="2">
                  <c:v>35</c:v>
                </c:pt>
                <c:pt idx="3">
                  <c:v>40</c:v>
                </c:pt>
                <c:pt idx="4">
                  <c:v>45</c:v>
                </c:pt>
                <c:pt idx="5">
                  <c:v>50</c:v>
                </c:pt>
              </c:strCache>
            </c:strRef>
          </c:cat>
          <c:val>
            <c:numRef>
              <c:extLst>
                <c:ext xmlns:c15="http://schemas.microsoft.com/office/drawing/2012/chart" uri="{02D57815-91ED-43cb-92C2-25804820EDAC}">
                  <c15:fullRef>
                    <c15:sqref>Sheet1!$O$357:$O$362</c15:sqref>
                  </c15:fullRef>
                </c:ext>
              </c:extLst>
              <c:f>Sheet1!$O$358:$O$362</c:f>
              <c:numCache>
                <c:formatCode>General</c:formatCode>
                <c:ptCount val="5"/>
                <c:pt idx="0">
                  <c:v>0</c:v>
                </c:pt>
                <c:pt idx="1">
                  <c:v>1</c:v>
                </c:pt>
                <c:pt idx="2">
                  <c:v>4</c:v>
                </c:pt>
                <c:pt idx="3">
                  <c:v>5</c:v>
                </c:pt>
                <c:pt idx="4">
                  <c:v>0</c:v>
                </c:pt>
              </c:numCache>
            </c:numRef>
          </c:val>
          <c:extLst>
            <c:ext xmlns:c16="http://schemas.microsoft.com/office/drawing/2014/chart" uri="{C3380CC4-5D6E-409C-BE32-E72D297353CC}">
              <c16:uniqueId val="{00000000-CB7F-4A27-BC54-06BF2E5FC0FA}"/>
            </c:ext>
          </c:extLst>
        </c:ser>
        <c:ser>
          <c:idx val="1"/>
          <c:order val="1"/>
          <c:tx>
            <c:strRef>
              <c:f>Sheet1!$Q$355</c:f>
              <c:strCache>
                <c:ptCount val="1"/>
                <c:pt idx="0">
                  <c:v>REGION2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Sheet1!$N$356:$N$362</c15:sqref>
                  </c15:fullRef>
                </c:ext>
              </c:extLst>
              <c:f>Sheet1!$N$357:$N$362</c:f>
              <c:strCache>
                <c:ptCount val="6"/>
                <c:pt idx="0">
                  <c:v>25</c:v>
                </c:pt>
                <c:pt idx="1">
                  <c:v>30</c:v>
                </c:pt>
                <c:pt idx="2">
                  <c:v>35</c:v>
                </c:pt>
                <c:pt idx="3">
                  <c:v>40</c:v>
                </c:pt>
                <c:pt idx="4">
                  <c:v>45</c:v>
                </c:pt>
                <c:pt idx="5">
                  <c:v>50</c:v>
                </c:pt>
              </c:strCache>
            </c:strRef>
          </c:cat>
          <c:val>
            <c:numRef>
              <c:extLst>
                <c:ext xmlns:c15="http://schemas.microsoft.com/office/drawing/2012/chart" uri="{02D57815-91ED-43cb-92C2-25804820EDAC}">
                  <c15:fullRef>
                    <c15:sqref>Sheet1!$R$357:$R$362</c15:sqref>
                  </c15:fullRef>
                </c:ext>
              </c:extLst>
              <c:f>Sheet1!$R$358:$R$362</c:f>
              <c:numCache>
                <c:formatCode>General</c:formatCode>
                <c:ptCount val="5"/>
                <c:pt idx="0">
                  <c:v>3</c:v>
                </c:pt>
                <c:pt idx="1">
                  <c:v>5</c:v>
                </c:pt>
                <c:pt idx="2">
                  <c:v>2</c:v>
                </c:pt>
                <c:pt idx="3">
                  <c:v>0</c:v>
                </c:pt>
                <c:pt idx="4">
                  <c:v>0</c:v>
                </c:pt>
              </c:numCache>
            </c:numRef>
          </c:val>
          <c:extLst>
            <c:ext xmlns:c16="http://schemas.microsoft.com/office/drawing/2014/chart" uri="{C3380CC4-5D6E-409C-BE32-E72D297353CC}">
              <c16:uniqueId val="{00000001-CB7F-4A27-BC54-06BF2E5FC0FA}"/>
            </c:ext>
          </c:extLst>
        </c:ser>
        <c:ser>
          <c:idx val="2"/>
          <c:order val="2"/>
          <c:tx>
            <c:strRef>
              <c:f>Sheet1!$T$355</c:f>
              <c:strCache>
                <c:ptCount val="1"/>
                <c:pt idx="0">
                  <c:v>REGION3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Sheet1!$N$356:$N$362</c15:sqref>
                  </c15:fullRef>
                </c:ext>
              </c:extLst>
              <c:f>Sheet1!$N$357:$N$362</c:f>
              <c:strCache>
                <c:ptCount val="6"/>
                <c:pt idx="0">
                  <c:v>25</c:v>
                </c:pt>
                <c:pt idx="1">
                  <c:v>30</c:v>
                </c:pt>
                <c:pt idx="2">
                  <c:v>35</c:v>
                </c:pt>
                <c:pt idx="3">
                  <c:v>40</c:v>
                </c:pt>
                <c:pt idx="4">
                  <c:v>45</c:v>
                </c:pt>
                <c:pt idx="5">
                  <c:v>50</c:v>
                </c:pt>
              </c:strCache>
            </c:strRef>
          </c:cat>
          <c:val>
            <c:numRef>
              <c:extLst>
                <c:ext xmlns:c15="http://schemas.microsoft.com/office/drawing/2012/chart" uri="{02D57815-91ED-43cb-92C2-25804820EDAC}">
                  <c15:fullRef>
                    <c15:sqref>Sheet1!$U$357:$U$361</c15:sqref>
                  </c15:fullRef>
                </c:ext>
              </c:extLst>
              <c:f>Sheet1!$U$358:$U$361</c:f>
              <c:numCache>
                <c:formatCode>General</c:formatCode>
                <c:ptCount val="4"/>
                <c:pt idx="0">
                  <c:v>0</c:v>
                </c:pt>
                <c:pt idx="1">
                  <c:v>0</c:v>
                </c:pt>
                <c:pt idx="2">
                  <c:v>4</c:v>
                </c:pt>
                <c:pt idx="3">
                  <c:v>6</c:v>
                </c:pt>
              </c:numCache>
            </c:numRef>
          </c:val>
          <c:extLst>
            <c:ext xmlns:c16="http://schemas.microsoft.com/office/drawing/2014/chart" uri="{C3380CC4-5D6E-409C-BE32-E72D297353CC}">
              <c16:uniqueId val="{00000002-CB7F-4A27-BC54-06BF2E5FC0FA}"/>
            </c:ext>
          </c:extLst>
        </c:ser>
        <c:dLbls>
          <c:dLblPos val="outEnd"/>
          <c:showLegendKey val="0"/>
          <c:showVal val="1"/>
          <c:showCatName val="0"/>
          <c:showSerName val="0"/>
          <c:showPercent val="0"/>
          <c:showBubbleSize val="0"/>
        </c:dLbls>
        <c:gapWidth val="115"/>
        <c:overlap val="-20"/>
        <c:axId val="1979532640"/>
        <c:axId val="1980469120"/>
      </c:barChart>
      <c:catAx>
        <c:axId val="1979532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469120"/>
        <c:crosses val="autoZero"/>
        <c:auto val="1"/>
        <c:lblAlgn val="ctr"/>
        <c:lblOffset val="100"/>
        <c:noMultiLvlLbl val="0"/>
      </c:catAx>
      <c:valAx>
        <c:axId val="1980469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953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Sheet2!$A$2:$A$8</c:f>
              <c:strCache>
                <c:ptCount val="7"/>
                <c:pt idx="0">
                  <c:v>25</c:v>
                </c:pt>
                <c:pt idx="1">
                  <c:v>30</c:v>
                </c:pt>
                <c:pt idx="2">
                  <c:v>35</c:v>
                </c:pt>
                <c:pt idx="3">
                  <c:v>40</c:v>
                </c:pt>
                <c:pt idx="4">
                  <c:v>45</c:v>
                </c:pt>
                <c:pt idx="5">
                  <c:v>50</c:v>
                </c:pt>
                <c:pt idx="6">
                  <c:v>More</c:v>
                </c:pt>
              </c:strCache>
            </c:strRef>
          </c:cat>
          <c:val>
            <c:numRef>
              <c:f>Sheet2!$B$2:$B$8</c:f>
              <c:numCache>
                <c:formatCode>General</c:formatCode>
                <c:ptCount val="7"/>
                <c:pt idx="0">
                  <c:v>0</c:v>
                </c:pt>
                <c:pt idx="1">
                  <c:v>10</c:v>
                </c:pt>
                <c:pt idx="2">
                  <c:v>13</c:v>
                </c:pt>
                <c:pt idx="3">
                  <c:v>15</c:v>
                </c:pt>
                <c:pt idx="4">
                  <c:v>10</c:v>
                </c:pt>
                <c:pt idx="5">
                  <c:v>2</c:v>
                </c:pt>
                <c:pt idx="6">
                  <c:v>0</c:v>
                </c:pt>
              </c:numCache>
            </c:numRef>
          </c:val>
          <c:extLst>
            <c:ext xmlns:c16="http://schemas.microsoft.com/office/drawing/2014/chart" uri="{C3380CC4-5D6E-409C-BE32-E72D297353CC}">
              <c16:uniqueId val="{00000000-1400-4FE6-8FA8-D85A9451CC69}"/>
            </c:ext>
          </c:extLst>
        </c:ser>
        <c:dLbls>
          <c:showLegendKey val="0"/>
          <c:showVal val="0"/>
          <c:showCatName val="0"/>
          <c:showSerName val="0"/>
          <c:showPercent val="0"/>
          <c:showBubbleSize val="0"/>
        </c:dLbls>
        <c:gapWidth val="150"/>
        <c:axId val="1322771263"/>
        <c:axId val="1443630015"/>
      </c:barChart>
      <c:catAx>
        <c:axId val="1322771263"/>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43630015"/>
        <c:crosses val="autoZero"/>
        <c:auto val="1"/>
        <c:lblAlgn val="ctr"/>
        <c:lblOffset val="100"/>
        <c:noMultiLvlLbl val="0"/>
      </c:catAx>
      <c:valAx>
        <c:axId val="144363001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32277126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[1]Sheet1!$A$2:$A$7</c:f>
              <c:strCache>
                <c:ptCount val="6"/>
                <c:pt idx="0">
                  <c:v>115</c:v>
                </c:pt>
                <c:pt idx="1">
                  <c:v>125</c:v>
                </c:pt>
                <c:pt idx="2">
                  <c:v>135</c:v>
                </c:pt>
                <c:pt idx="3">
                  <c:v>145</c:v>
                </c:pt>
                <c:pt idx="4">
                  <c:v>155</c:v>
                </c:pt>
                <c:pt idx="5">
                  <c:v>More</c:v>
                </c:pt>
              </c:strCache>
            </c:strRef>
          </c:cat>
          <c:val>
            <c:numRef>
              <c:f>[1]Sheet1!$B$2:$B$7</c:f>
              <c:numCache>
                <c:formatCode>General</c:formatCode>
                <c:ptCount val="6"/>
                <c:pt idx="0">
                  <c:v>0</c:v>
                </c:pt>
                <c:pt idx="1">
                  <c:v>21</c:v>
                </c:pt>
                <c:pt idx="2">
                  <c:v>41</c:v>
                </c:pt>
                <c:pt idx="3">
                  <c:v>17</c:v>
                </c:pt>
                <c:pt idx="4">
                  <c:v>1</c:v>
                </c:pt>
                <c:pt idx="5">
                  <c:v>0</c:v>
                </c:pt>
              </c:numCache>
            </c:numRef>
          </c:val>
          <c:extLst>
            <c:ext xmlns:c16="http://schemas.microsoft.com/office/drawing/2014/chart" uri="{C3380CC4-5D6E-409C-BE32-E72D297353CC}">
              <c16:uniqueId val="{00000000-82A6-48FD-95F5-92B1F1F80043}"/>
            </c:ext>
          </c:extLst>
        </c:ser>
        <c:dLbls>
          <c:showLegendKey val="0"/>
          <c:showVal val="0"/>
          <c:showCatName val="0"/>
          <c:showSerName val="0"/>
          <c:showPercent val="0"/>
          <c:showBubbleSize val="0"/>
        </c:dLbls>
        <c:gapWidth val="150"/>
        <c:axId val="1471668191"/>
        <c:axId val="1443638943"/>
      </c:barChart>
      <c:catAx>
        <c:axId val="1471668191"/>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43638943"/>
        <c:crosses val="autoZero"/>
        <c:auto val="1"/>
        <c:lblAlgn val="ctr"/>
        <c:lblOffset val="100"/>
        <c:noMultiLvlLbl val="0"/>
      </c:catAx>
      <c:valAx>
        <c:axId val="1443638943"/>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7166819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Sheet3!$A$2:$A$7</c:f>
              <c:strCache>
                <c:ptCount val="6"/>
                <c:pt idx="0">
                  <c:v>1</c:v>
                </c:pt>
                <c:pt idx="1">
                  <c:v>2</c:v>
                </c:pt>
                <c:pt idx="2">
                  <c:v>3</c:v>
                </c:pt>
                <c:pt idx="3">
                  <c:v>4</c:v>
                </c:pt>
                <c:pt idx="4">
                  <c:v>5</c:v>
                </c:pt>
                <c:pt idx="5">
                  <c:v>More</c:v>
                </c:pt>
              </c:strCache>
            </c:strRef>
          </c:cat>
          <c:val>
            <c:numRef>
              <c:f>Sheet3!$B$2:$B$7</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1E4B-49D6-A7A2-802AB666335E}"/>
            </c:ext>
          </c:extLst>
        </c:ser>
        <c:dLbls>
          <c:showLegendKey val="0"/>
          <c:showVal val="0"/>
          <c:showCatName val="0"/>
          <c:showSerName val="0"/>
          <c:showPercent val="0"/>
          <c:showBubbleSize val="0"/>
        </c:dLbls>
        <c:gapWidth val="150"/>
        <c:axId val="1471669151"/>
        <c:axId val="1446572991"/>
      </c:barChart>
      <c:catAx>
        <c:axId val="1471669151"/>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46572991"/>
        <c:crosses val="autoZero"/>
        <c:auto val="1"/>
        <c:lblAlgn val="ctr"/>
        <c:lblOffset val="100"/>
        <c:noMultiLvlLbl val="0"/>
      </c:catAx>
      <c:valAx>
        <c:axId val="1446572991"/>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716691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Sheet2!$A$2:$A$8</c:f>
              <c:strCache>
                <c:ptCount val="7"/>
                <c:pt idx="0">
                  <c:v>25</c:v>
                </c:pt>
                <c:pt idx="1">
                  <c:v>30</c:v>
                </c:pt>
                <c:pt idx="2">
                  <c:v>35</c:v>
                </c:pt>
                <c:pt idx="3">
                  <c:v>40</c:v>
                </c:pt>
                <c:pt idx="4">
                  <c:v>45</c:v>
                </c:pt>
                <c:pt idx="5">
                  <c:v>50</c:v>
                </c:pt>
                <c:pt idx="6">
                  <c:v>More</c:v>
                </c:pt>
              </c:strCache>
            </c:strRef>
          </c:cat>
          <c:val>
            <c:numRef>
              <c:f>Sheet2!$B$2:$B$8</c:f>
              <c:numCache>
                <c:formatCode>General</c:formatCode>
                <c:ptCount val="7"/>
                <c:pt idx="0">
                  <c:v>0</c:v>
                </c:pt>
                <c:pt idx="1">
                  <c:v>10</c:v>
                </c:pt>
                <c:pt idx="2">
                  <c:v>13</c:v>
                </c:pt>
                <c:pt idx="3">
                  <c:v>15</c:v>
                </c:pt>
                <c:pt idx="4">
                  <c:v>10</c:v>
                </c:pt>
                <c:pt idx="5">
                  <c:v>2</c:v>
                </c:pt>
                <c:pt idx="6">
                  <c:v>0</c:v>
                </c:pt>
              </c:numCache>
            </c:numRef>
          </c:val>
          <c:extLst>
            <c:ext xmlns:c16="http://schemas.microsoft.com/office/drawing/2014/chart" uri="{C3380CC4-5D6E-409C-BE32-E72D297353CC}">
              <c16:uniqueId val="{00000001-1CE7-49EA-B8F9-F0F826F6483A}"/>
            </c:ext>
          </c:extLst>
        </c:ser>
        <c:dLbls>
          <c:showLegendKey val="0"/>
          <c:showVal val="0"/>
          <c:showCatName val="0"/>
          <c:showSerName val="0"/>
          <c:showPercent val="0"/>
          <c:showBubbleSize val="0"/>
        </c:dLbls>
        <c:gapWidth val="150"/>
        <c:axId val="1322771263"/>
        <c:axId val="1443630015"/>
      </c:barChart>
      <c:catAx>
        <c:axId val="1322771263"/>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43630015"/>
        <c:crosses val="autoZero"/>
        <c:auto val="1"/>
        <c:lblAlgn val="ctr"/>
        <c:lblOffset val="100"/>
        <c:noMultiLvlLbl val="0"/>
      </c:catAx>
      <c:valAx>
        <c:axId val="144363001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32277126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A16E7A25-544E-4AAD-9DAF-A65EFD4D8F05}" formatIdx="0">
          <cx:dataLabels>
            <cx:visibility seriesName="0" categoryName="0" value="1"/>
          </cx:dataLabels>
          <cx:dataId val="0"/>
          <cx:layoutPr>
            <cx:aggregation/>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5.png"/><Relationship Id="rId26" Type="http://schemas.openxmlformats.org/officeDocument/2006/relationships/image" Target="../media/image20.png"/><Relationship Id="rId3" Type="http://schemas.openxmlformats.org/officeDocument/2006/relationships/image" Target="../media/image3.png"/><Relationship Id="rId21" Type="http://schemas.openxmlformats.org/officeDocument/2006/relationships/chart" Target="../charts/chart4.xml"/><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2.xml"/><Relationship Id="rId25" Type="http://schemas.openxmlformats.org/officeDocument/2006/relationships/image" Target="../media/image19.png"/><Relationship Id="rId2" Type="http://schemas.openxmlformats.org/officeDocument/2006/relationships/image" Target="../media/image2.png"/><Relationship Id="rId16" Type="http://schemas.openxmlformats.org/officeDocument/2006/relationships/image" Target="../media/image14.png"/><Relationship Id="rId20" Type="http://schemas.openxmlformats.org/officeDocument/2006/relationships/image" Target="../media/image16.png"/><Relationship Id="rId29"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8.png"/><Relationship Id="rId5" Type="http://schemas.openxmlformats.org/officeDocument/2006/relationships/image" Target="../media/image5.png"/><Relationship Id="rId15" Type="http://schemas.microsoft.com/office/2014/relationships/chartEx" Target="../charts/chartEx1.xml"/><Relationship Id="rId23" Type="http://schemas.openxmlformats.org/officeDocument/2006/relationships/chart" Target="../charts/chart5.xml"/><Relationship Id="rId28" Type="http://schemas.openxmlformats.org/officeDocument/2006/relationships/image" Target="../media/image22.png"/><Relationship Id="rId10" Type="http://schemas.openxmlformats.org/officeDocument/2006/relationships/image" Target="../media/image10.png"/><Relationship Id="rId19" Type="http://schemas.openxmlformats.org/officeDocument/2006/relationships/chart" Target="../charts/chart3.xml"/><Relationship Id="rId31"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1.xml"/><Relationship Id="rId22" Type="http://schemas.openxmlformats.org/officeDocument/2006/relationships/image" Target="../media/image17.png"/><Relationship Id="rId27" Type="http://schemas.openxmlformats.org/officeDocument/2006/relationships/image" Target="../media/image21.png"/><Relationship Id="rId30"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0</xdr:rowOff>
    </xdr:from>
    <xdr:to>
      <xdr:col>6</xdr:col>
      <xdr:colOff>114300</xdr:colOff>
      <xdr:row>11</xdr:row>
      <xdr:rowOff>0</xdr:rowOff>
    </xdr:to>
    <xdr:pic>
      <xdr:nvPicPr>
        <xdr:cNvPr id="2" name="Picture 1">
          <a:extLst>
            <a:ext uri="{FF2B5EF4-FFF2-40B4-BE49-F238E27FC236}">
              <a16:creationId xmlns:a16="http://schemas.microsoft.com/office/drawing/2014/main" id="{5352651C-1B52-E133-8043-EE2D8D732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0"/>
          <a:ext cx="310515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209550</xdr:colOff>
      <xdr:row>14</xdr:row>
      <xdr:rowOff>0</xdr:rowOff>
    </xdr:from>
    <xdr:to>
      <xdr:col>5</xdr:col>
      <xdr:colOff>476250</xdr:colOff>
      <xdr:row>19</xdr:row>
      <xdr:rowOff>76200</xdr:rowOff>
    </xdr:to>
    <xdr:pic>
      <xdr:nvPicPr>
        <xdr:cNvPr id="3" name="Picture 2">
          <a:extLst>
            <a:ext uri="{FF2B5EF4-FFF2-40B4-BE49-F238E27FC236}">
              <a16:creationId xmlns:a16="http://schemas.microsoft.com/office/drawing/2014/main" id="{294C2ECF-9B9C-969C-0C8F-EEC214323E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2752725"/>
          <a:ext cx="331470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23</xdr:row>
      <xdr:rowOff>85947</xdr:rowOff>
    </xdr:from>
    <xdr:to>
      <xdr:col>6</xdr:col>
      <xdr:colOff>95250</xdr:colOff>
      <xdr:row>34</xdr:row>
      <xdr:rowOff>94143</xdr:rowOff>
    </xdr:to>
    <xdr:pic>
      <xdr:nvPicPr>
        <xdr:cNvPr id="4" name="Picture 3">
          <a:extLst>
            <a:ext uri="{FF2B5EF4-FFF2-40B4-BE49-F238E27FC236}">
              <a16:creationId xmlns:a16="http://schemas.microsoft.com/office/drawing/2014/main" id="{CD2D5DBC-0CEF-F8A2-1222-13A5DD4D0731}"/>
            </a:ext>
          </a:extLst>
        </xdr:cNvPr>
        <xdr:cNvPicPr>
          <a:picLocks noChangeAspect="1"/>
        </xdr:cNvPicPr>
      </xdr:nvPicPr>
      <xdr:blipFill>
        <a:blip xmlns:r="http://schemas.openxmlformats.org/officeDocument/2006/relationships" r:embed="rId3"/>
        <a:stretch>
          <a:fillRect/>
        </a:stretch>
      </xdr:blipFill>
      <xdr:spPr>
        <a:xfrm>
          <a:off x="390525" y="4619847"/>
          <a:ext cx="3362325" cy="2189421"/>
        </a:xfrm>
        <a:prstGeom prst="rect">
          <a:avLst/>
        </a:prstGeom>
      </xdr:spPr>
    </xdr:pic>
    <xdr:clientData/>
  </xdr:twoCellAnchor>
  <xdr:twoCellAnchor editAs="oneCell">
    <xdr:from>
      <xdr:col>0</xdr:col>
      <xdr:colOff>238125</xdr:colOff>
      <xdr:row>42</xdr:row>
      <xdr:rowOff>47625</xdr:rowOff>
    </xdr:from>
    <xdr:to>
      <xdr:col>5</xdr:col>
      <xdr:colOff>565032</xdr:colOff>
      <xdr:row>55</xdr:row>
      <xdr:rowOff>66675</xdr:rowOff>
    </xdr:to>
    <xdr:pic>
      <xdr:nvPicPr>
        <xdr:cNvPr id="5" name="Picture 4">
          <a:extLst>
            <a:ext uri="{FF2B5EF4-FFF2-40B4-BE49-F238E27FC236}">
              <a16:creationId xmlns:a16="http://schemas.microsoft.com/office/drawing/2014/main" id="{6DB71BDB-CDDA-4481-B787-17E4E17FB7B8}"/>
            </a:ext>
          </a:extLst>
        </xdr:cNvPr>
        <xdr:cNvPicPr>
          <a:picLocks noChangeAspect="1"/>
        </xdr:cNvPicPr>
      </xdr:nvPicPr>
      <xdr:blipFill>
        <a:blip xmlns:r="http://schemas.openxmlformats.org/officeDocument/2006/relationships" r:embed="rId4"/>
        <a:stretch>
          <a:fillRect/>
        </a:stretch>
      </xdr:blipFill>
      <xdr:spPr>
        <a:xfrm>
          <a:off x="238125" y="8343900"/>
          <a:ext cx="3374907" cy="2733675"/>
        </a:xfrm>
        <a:prstGeom prst="rect">
          <a:avLst/>
        </a:prstGeom>
      </xdr:spPr>
    </xdr:pic>
    <xdr:clientData/>
  </xdr:twoCellAnchor>
  <xdr:twoCellAnchor editAs="oneCell">
    <xdr:from>
      <xdr:col>0</xdr:col>
      <xdr:colOff>178416</xdr:colOff>
      <xdr:row>60</xdr:row>
      <xdr:rowOff>9525</xdr:rowOff>
    </xdr:from>
    <xdr:to>
      <xdr:col>5</xdr:col>
      <xdr:colOff>180976</xdr:colOff>
      <xdr:row>73</xdr:row>
      <xdr:rowOff>107807</xdr:rowOff>
    </xdr:to>
    <xdr:pic>
      <xdr:nvPicPr>
        <xdr:cNvPr id="6" name="Picture 5">
          <a:extLst>
            <a:ext uri="{FF2B5EF4-FFF2-40B4-BE49-F238E27FC236}">
              <a16:creationId xmlns:a16="http://schemas.microsoft.com/office/drawing/2014/main" id="{6A3056A3-2E96-D7F5-5C26-CA012DDD18BA}"/>
            </a:ext>
          </a:extLst>
        </xdr:cNvPr>
        <xdr:cNvPicPr>
          <a:picLocks noChangeAspect="1"/>
        </xdr:cNvPicPr>
      </xdr:nvPicPr>
      <xdr:blipFill>
        <a:blip xmlns:r="http://schemas.openxmlformats.org/officeDocument/2006/relationships" r:embed="rId5"/>
        <a:stretch>
          <a:fillRect/>
        </a:stretch>
      </xdr:blipFill>
      <xdr:spPr>
        <a:xfrm>
          <a:off x="178416" y="11982450"/>
          <a:ext cx="3050560" cy="2822432"/>
        </a:xfrm>
        <a:prstGeom prst="rect">
          <a:avLst/>
        </a:prstGeom>
      </xdr:spPr>
    </xdr:pic>
    <xdr:clientData/>
  </xdr:twoCellAnchor>
  <xdr:twoCellAnchor editAs="oneCell">
    <xdr:from>
      <xdr:col>0</xdr:col>
      <xdr:colOff>161925</xdr:colOff>
      <xdr:row>78</xdr:row>
      <xdr:rowOff>0</xdr:rowOff>
    </xdr:from>
    <xdr:to>
      <xdr:col>6</xdr:col>
      <xdr:colOff>367300</xdr:colOff>
      <xdr:row>90</xdr:row>
      <xdr:rowOff>104775</xdr:rowOff>
    </xdr:to>
    <xdr:pic>
      <xdr:nvPicPr>
        <xdr:cNvPr id="7" name="Picture 6">
          <a:extLst>
            <a:ext uri="{FF2B5EF4-FFF2-40B4-BE49-F238E27FC236}">
              <a16:creationId xmlns:a16="http://schemas.microsoft.com/office/drawing/2014/main" id="{18FDC0A2-46B9-517A-28D5-715BF15FBAB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1925" y="15668625"/>
          <a:ext cx="3862975"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304800</xdr:colOff>
      <xdr:row>97</xdr:row>
      <xdr:rowOff>19050</xdr:rowOff>
    </xdr:from>
    <xdr:to>
      <xdr:col>6</xdr:col>
      <xdr:colOff>415252</xdr:colOff>
      <xdr:row>111</xdr:row>
      <xdr:rowOff>10113</xdr:rowOff>
    </xdr:to>
    <xdr:pic>
      <xdr:nvPicPr>
        <xdr:cNvPr id="8" name="Picture 7">
          <a:extLst>
            <a:ext uri="{FF2B5EF4-FFF2-40B4-BE49-F238E27FC236}">
              <a16:creationId xmlns:a16="http://schemas.microsoft.com/office/drawing/2014/main" id="{F8FA1222-E373-1C85-CF64-117B5CDB6EAF}"/>
            </a:ext>
          </a:extLst>
        </xdr:cNvPr>
        <xdr:cNvPicPr>
          <a:picLocks noChangeAspect="1"/>
        </xdr:cNvPicPr>
      </xdr:nvPicPr>
      <xdr:blipFill>
        <a:blip xmlns:r="http://schemas.openxmlformats.org/officeDocument/2006/relationships" r:embed="rId7"/>
        <a:stretch>
          <a:fillRect/>
        </a:stretch>
      </xdr:blipFill>
      <xdr:spPr>
        <a:xfrm>
          <a:off x="304800" y="19573875"/>
          <a:ext cx="3768052" cy="2743788"/>
        </a:xfrm>
        <a:prstGeom prst="rect">
          <a:avLst/>
        </a:prstGeom>
      </xdr:spPr>
    </xdr:pic>
    <xdr:clientData/>
  </xdr:twoCellAnchor>
  <xdr:twoCellAnchor editAs="oneCell">
    <xdr:from>
      <xdr:col>0</xdr:col>
      <xdr:colOff>457200</xdr:colOff>
      <xdr:row>114</xdr:row>
      <xdr:rowOff>173470</xdr:rowOff>
    </xdr:from>
    <xdr:to>
      <xdr:col>6</xdr:col>
      <xdr:colOff>460998</xdr:colOff>
      <xdr:row>123</xdr:row>
      <xdr:rowOff>142875</xdr:rowOff>
    </xdr:to>
    <xdr:pic>
      <xdr:nvPicPr>
        <xdr:cNvPr id="9" name="Picture 8">
          <a:extLst>
            <a:ext uri="{FF2B5EF4-FFF2-40B4-BE49-F238E27FC236}">
              <a16:creationId xmlns:a16="http://schemas.microsoft.com/office/drawing/2014/main" id="{B7F55912-76B8-E0BC-07CD-4FF3032D57E0}"/>
            </a:ext>
          </a:extLst>
        </xdr:cNvPr>
        <xdr:cNvPicPr>
          <a:picLocks noChangeAspect="1"/>
        </xdr:cNvPicPr>
      </xdr:nvPicPr>
      <xdr:blipFill>
        <a:blip xmlns:r="http://schemas.openxmlformats.org/officeDocument/2006/relationships" r:embed="rId8"/>
        <a:stretch>
          <a:fillRect/>
        </a:stretch>
      </xdr:blipFill>
      <xdr:spPr>
        <a:xfrm>
          <a:off x="457200" y="23062045"/>
          <a:ext cx="3661398" cy="1855355"/>
        </a:xfrm>
        <a:prstGeom prst="rect">
          <a:avLst/>
        </a:prstGeom>
      </xdr:spPr>
    </xdr:pic>
    <xdr:clientData/>
  </xdr:twoCellAnchor>
  <xdr:twoCellAnchor editAs="oneCell">
    <xdr:from>
      <xdr:col>0</xdr:col>
      <xdr:colOff>304800</xdr:colOff>
      <xdr:row>127</xdr:row>
      <xdr:rowOff>28218</xdr:rowOff>
    </xdr:from>
    <xdr:to>
      <xdr:col>6</xdr:col>
      <xdr:colOff>200702</xdr:colOff>
      <xdr:row>148</xdr:row>
      <xdr:rowOff>133350</xdr:rowOff>
    </xdr:to>
    <xdr:pic>
      <xdr:nvPicPr>
        <xdr:cNvPr id="10" name="Picture 9">
          <a:extLst>
            <a:ext uri="{FF2B5EF4-FFF2-40B4-BE49-F238E27FC236}">
              <a16:creationId xmlns:a16="http://schemas.microsoft.com/office/drawing/2014/main" id="{6BD2128E-403C-69D1-03AF-7437A4F65343}"/>
            </a:ext>
          </a:extLst>
        </xdr:cNvPr>
        <xdr:cNvPicPr>
          <a:picLocks noChangeAspect="1"/>
        </xdr:cNvPicPr>
      </xdr:nvPicPr>
      <xdr:blipFill>
        <a:blip xmlns:r="http://schemas.openxmlformats.org/officeDocument/2006/relationships" r:embed="rId9"/>
        <a:stretch>
          <a:fillRect/>
        </a:stretch>
      </xdr:blipFill>
      <xdr:spPr>
        <a:xfrm>
          <a:off x="304800" y="25564743"/>
          <a:ext cx="3553502" cy="4200882"/>
        </a:xfrm>
        <a:prstGeom prst="rect">
          <a:avLst/>
        </a:prstGeom>
      </xdr:spPr>
    </xdr:pic>
    <xdr:clientData/>
  </xdr:twoCellAnchor>
  <xdr:twoCellAnchor editAs="oneCell">
    <xdr:from>
      <xdr:col>0</xdr:col>
      <xdr:colOff>83145</xdr:colOff>
      <xdr:row>155</xdr:row>
      <xdr:rowOff>0</xdr:rowOff>
    </xdr:from>
    <xdr:to>
      <xdr:col>6</xdr:col>
      <xdr:colOff>371177</xdr:colOff>
      <xdr:row>167</xdr:row>
      <xdr:rowOff>66675</xdr:rowOff>
    </xdr:to>
    <xdr:pic>
      <xdr:nvPicPr>
        <xdr:cNvPr id="11" name="Picture 10">
          <a:extLst>
            <a:ext uri="{FF2B5EF4-FFF2-40B4-BE49-F238E27FC236}">
              <a16:creationId xmlns:a16="http://schemas.microsoft.com/office/drawing/2014/main" id="{F0624E88-9A83-FA61-D8C5-508B55BC2195}"/>
            </a:ext>
          </a:extLst>
        </xdr:cNvPr>
        <xdr:cNvPicPr>
          <a:picLocks noChangeAspect="1"/>
        </xdr:cNvPicPr>
      </xdr:nvPicPr>
      <xdr:blipFill>
        <a:blip xmlns:r="http://schemas.openxmlformats.org/officeDocument/2006/relationships" r:embed="rId10"/>
        <a:stretch>
          <a:fillRect/>
        </a:stretch>
      </xdr:blipFill>
      <xdr:spPr>
        <a:xfrm>
          <a:off x="83145" y="30965775"/>
          <a:ext cx="3945632" cy="2352675"/>
        </a:xfrm>
        <a:prstGeom prst="rect">
          <a:avLst/>
        </a:prstGeom>
      </xdr:spPr>
    </xdr:pic>
    <xdr:clientData/>
  </xdr:twoCellAnchor>
  <xdr:twoCellAnchor editAs="oneCell">
    <xdr:from>
      <xdr:col>0</xdr:col>
      <xdr:colOff>252172</xdr:colOff>
      <xdr:row>173</xdr:row>
      <xdr:rowOff>57149</xdr:rowOff>
    </xdr:from>
    <xdr:to>
      <xdr:col>6</xdr:col>
      <xdr:colOff>314909</xdr:colOff>
      <xdr:row>188</xdr:row>
      <xdr:rowOff>1797</xdr:rowOff>
    </xdr:to>
    <xdr:pic>
      <xdr:nvPicPr>
        <xdr:cNvPr id="12" name="Picture 11">
          <a:extLst>
            <a:ext uri="{FF2B5EF4-FFF2-40B4-BE49-F238E27FC236}">
              <a16:creationId xmlns:a16="http://schemas.microsoft.com/office/drawing/2014/main" id="{663D664F-FDAB-ABFC-686B-E6CA3192D40C}"/>
            </a:ext>
          </a:extLst>
        </xdr:cNvPr>
        <xdr:cNvPicPr>
          <a:picLocks noChangeAspect="1"/>
        </xdr:cNvPicPr>
      </xdr:nvPicPr>
      <xdr:blipFill>
        <a:blip xmlns:r="http://schemas.openxmlformats.org/officeDocument/2006/relationships" r:embed="rId11"/>
        <a:stretch>
          <a:fillRect/>
        </a:stretch>
      </xdr:blipFill>
      <xdr:spPr>
        <a:xfrm>
          <a:off x="252172" y="34499549"/>
          <a:ext cx="3720337" cy="2809875"/>
        </a:xfrm>
        <a:prstGeom prst="rect">
          <a:avLst/>
        </a:prstGeom>
      </xdr:spPr>
    </xdr:pic>
    <xdr:clientData/>
  </xdr:twoCellAnchor>
  <xdr:twoCellAnchor editAs="oneCell">
    <xdr:from>
      <xdr:col>0</xdr:col>
      <xdr:colOff>175198</xdr:colOff>
      <xdr:row>193</xdr:row>
      <xdr:rowOff>28575</xdr:rowOff>
    </xdr:from>
    <xdr:to>
      <xdr:col>5</xdr:col>
      <xdr:colOff>371476</xdr:colOff>
      <xdr:row>208</xdr:row>
      <xdr:rowOff>163815</xdr:rowOff>
    </xdr:to>
    <xdr:pic>
      <xdr:nvPicPr>
        <xdr:cNvPr id="13" name="Picture 12">
          <a:extLst>
            <a:ext uri="{FF2B5EF4-FFF2-40B4-BE49-F238E27FC236}">
              <a16:creationId xmlns:a16="http://schemas.microsoft.com/office/drawing/2014/main" id="{746AD2F1-7DAB-A35B-41D3-2278ED78A50D}"/>
            </a:ext>
          </a:extLst>
        </xdr:cNvPr>
        <xdr:cNvPicPr>
          <a:picLocks noChangeAspect="1"/>
        </xdr:cNvPicPr>
      </xdr:nvPicPr>
      <xdr:blipFill>
        <a:blip xmlns:r="http://schemas.openxmlformats.org/officeDocument/2006/relationships" r:embed="rId12"/>
        <a:stretch>
          <a:fillRect/>
        </a:stretch>
      </xdr:blipFill>
      <xdr:spPr>
        <a:xfrm>
          <a:off x="175198" y="38280975"/>
          <a:ext cx="3244278" cy="3049890"/>
        </a:xfrm>
        <a:prstGeom prst="rect">
          <a:avLst/>
        </a:prstGeom>
      </xdr:spPr>
    </xdr:pic>
    <xdr:clientData/>
  </xdr:twoCellAnchor>
  <xdr:twoCellAnchor editAs="oneCell">
    <xdr:from>
      <xdr:col>0</xdr:col>
      <xdr:colOff>171450</xdr:colOff>
      <xdr:row>212</xdr:row>
      <xdr:rowOff>39003</xdr:rowOff>
    </xdr:from>
    <xdr:to>
      <xdr:col>7</xdr:col>
      <xdr:colOff>201490</xdr:colOff>
      <xdr:row>222</xdr:row>
      <xdr:rowOff>133350</xdr:rowOff>
    </xdr:to>
    <xdr:pic>
      <xdr:nvPicPr>
        <xdr:cNvPr id="14" name="Picture 13">
          <a:extLst>
            <a:ext uri="{FF2B5EF4-FFF2-40B4-BE49-F238E27FC236}">
              <a16:creationId xmlns:a16="http://schemas.microsoft.com/office/drawing/2014/main" id="{89F34BB7-631E-7085-7470-C145C1F27585}"/>
            </a:ext>
          </a:extLst>
        </xdr:cNvPr>
        <xdr:cNvPicPr>
          <a:picLocks noChangeAspect="1"/>
        </xdr:cNvPicPr>
      </xdr:nvPicPr>
      <xdr:blipFill>
        <a:blip xmlns:r="http://schemas.openxmlformats.org/officeDocument/2006/relationships" r:embed="rId13"/>
        <a:stretch>
          <a:fillRect/>
        </a:stretch>
      </xdr:blipFill>
      <xdr:spPr>
        <a:xfrm>
          <a:off x="171450" y="41949003"/>
          <a:ext cx="4297240" cy="1999347"/>
        </a:xfrm>
        <a:prstGeom prst="rect">
          <a:avLst/>
        </a:prstGeom>
      </xdr:spPr>
    </xdr:pic>
    <xdr:clientData/>
  </xdr:twoCellAnchor>
  <xdr:twoCellAnchor>
    <xdr:from>
      <xdr:col>0</xdr:col>
      <xdr:colOff>590550</xdr:colOff>
      <xdr:row>226</xdr:row>
      <xdr:rowOff>0</xdr:rowOff>
    </xdr:from>
    <xdr:to>
      <xdr:col>7</xdr:col>
      <xdr:colOff>19050</xdr:colOff>
      <xdr:row>235</xdr:row>
      <xdr:rowOff>104776</xdr:rowOff>
    </xdr:to>
    <xdr:graphicFrame macro="">
      <xdr:nvGraphicFramePr>
        <xdr:cNvPr id="15" name="Chart 14">
          <a:extLst>
            <a:ext uri="{FF2B5EF4-FFF2-40B4-BE49-F238E27FC236}">
              <a16:creationId xmlns:a16="http://schemas.microsoft.com/office/drawing/2014/main" id="{D946A910-D9F7-2717-95B1-387AA8FA5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80962</xdr:colOff>
      <xdr:row>226</xdr:row>
      <xdr:rowOff>4762</xdr:rowOff>
    </xdr:from>
    <xdr:to>
      <xdr:col>14</xdr:col>
      <xdr:colOff>171450</xdr:colOff>
      <xdr:row>236</xdr:row>
      <xdr:rowOff>133350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48F7C6EB-F845-0463-EC00-F23D1DFCED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750242" y="42783442"/>
              <a:ext cx="3527108" cy="19573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473242</xdr:colOff>
      <xdr:row>242</xdr:row>
      <xdr:rowOff>19050</xdr:rowOff>
    </xdr:from>
    <xdr:to>
      <xdr:col>6</xdr:col>
      <xdr:colOff>191146</xdr:colOff>
      <xdr:row>260</xdr:row>
      <xdr:rowOff>134032</xdr:rowOff>
    </xdr:to>
    <xdr:pic>
      <xdr:nvPicPr>
        <xdr:cNvPr id="17" name="Picture 16">
          <a:extLst>
            <a:ext uri="{FF2B5EF4-FFF2-40B4-BE49-F238E27FC236}">
              <a16:creationId xmlns:a16="http://schemas.microsoft.com/office/drawing/2014/main" id="{3951747E-9BAC-F606-5B54-BF78896E03DE}"/>
            </a:ext>
          </a:extLst>
        </xdr:cNvPr>
        <xdr:cNvPicPr>
          <a:picLocks noChangeAspect="1"/>
        </xdr:cNvPicPr>
      </xdr:nvPicPr>
      <xdr:blipFill>
        <a:blip xmlns:r="http://schemas.openxmlformats.org/officeDocument/2006/relationships" r:embed="rId16"/>
        <a:stretch>
          <a:fillRect/>
        </a:stretch>
      </xdr:blipFill>
      <xdr:spPr>
        <a:xfrm>
          <a:off x="473242" y="47682150"/>
          <a:ext cx="3375504" cy="3563032"/>
        </a:xfrm>
        <a:prstGeom prst="rect">
          <a:avLst/>
        </a:prstGeom>
      </xdr:spPr>
    </xdr:pic>
    <xdr:clientData/>
  </xdr:twoCellAnchor>
  <xdr:twoCellAnchor>
    <xdr:from>
      <xdr:col>2</xdr:col>
      <xdr:colOff>76200</xdr:colOff>
      <xdr:row>263</xdr:row>
      <xdr:rowOff>147637</xdr:rowOff>
    </xdr:from>
    <xdr:to>
      <xdr:col>8</xdr:col>
      <xdr:colOff>28575</xdr:colOff>
      <xdr:row>276</xdr:row>
      <xdr:rowOff>142875</xdr:rowOff>
    </xdr:to>
    <xdr:graphicFrame macro="">
      <xdr:nvGraphicFramePr>
        <xdr:cNvPr id="18" name="Chart 17">
          <a:extLst>
            <a:ext uri="{FF2B5EF4-FFF2-40B4-BE49-F238E27FC236}">
              <a16:creationId xmlns:a16="http://schemas.microsoft.com/office/drawing/2014/main" id="{72FAB7A5-3103-2FF5-FC60-23E5ECDD0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280808</xdr:colOff>
      <xdr:row>282</xdr:row>
      <xdr:rowOff>85725</xdr:rowOff>
    </xdr:from>
    <xdr:to>
      <xdr:col>6</xdr:col>
      <xdr:colOff>410251</xdr:colOff>
      <xdr:row>295</xdr:row>
      <xdr:rowOff>181436</xdr:rowOff>
    </xdr:to>
    <xdr:pic>
      <xdr:nvPicPr>
        <xdr:cNvPr id="20" name="Picture 19">
          <a:extLst>
            <a:ext uri="{FF2B5EF4-FFF2-40B4-BE49-F238E27FC236}">
              <a16:creationId xmlns:a16="http://schemas.microsoft.com/office/drawing/2014/main" id="{E40FACEE-36FB-2687-C673-A0A69C1DF27E}"/>
            </a:ext>
          </a:extLst>
        </xdr:cNvPr>
        <xdr:cNvPicPr>
          <a:picLocks noChangeAspect="1"/>
        </xdr:cNvPicPr>
      </xdr:nvPicPr>
      <xdr:blipFill>
        <a:blip xmlns:r="http://schemas.openxmlformats.org/officeDocument/2006/relationships" r:embed="rId18"/>
        <a:stretch>
          <a:fillRect/>
        </a:stretch>
      </xdr:blipFill>
      <xdr:spPr>
        <a:xfrm>
          <a:off x="280808" y="55387875"/>
          <a:ext cx="3787043" cy="2581736"/>
        </a:xfrm>
        <a:prstGeom prst="rect">
          <a:avLst/>
        </a:prstGeom>
      </xdr:spPr>
    </xdr:pic>
    <xdr:clientData/>
  </xdr:twoCellAnchor>
  <xdr:twoCellAnchor>
    <xdr:from>
      <xdr:col>0</xdr:col>
      <xdr:colOff>600075</xdr:colOff>
      <xdr:row>299</xdr:row>
      <xdr:rowOff>23812</xdr:rowOff>
    </xdr:from>
    <xdr:to>
      <xdr:col>6</xdr:col>
      <xdr:colOff>571500</xdr:colOff>
      <xdr:row>312</xdr:row>
      <xdr:rowOff>47625</xdr:rowOff>
    </xdr:to>
    <xdr:graphicFrame macro="">
      <xdr:nvGraphicFramePr>
        <xdr:cNvPr id="21" name="Chart 20">
          <a:extLst>
            <a:ext uri="{FF2B5EF4-FFF2-40B4-BE49-F238E27FC236}">
              <a16:creationId xmlns:a16="http://schemas.microsoft.com/office/drawing/2014/main" id="{352DE759-F984-DCB2-93BE-686B4E531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158017</xdr:colOff>
      <xdr:row>316</xdr:row>
      <xdr:rowOff>57149</xdr:rowOff>
    </xdr:from>
    <xdr:to>
      <xdr:col>5</xdr:col>
      <xdr:colOff>429255</xdr:colOff>
      <xdr:row>329</xdr:row>
      <xdr:rowOff>29042</xdr:rowOff>
    </xdr:to>
    <xdr:pic>
      <xdr:nvPicPr>
        <xdr:cNvPr id="22" name="Picture 21">
          <a:extLst>
            <a:ext uri="{FF2B5EF4-FFF2-40B4-BE49-F238E27FC236}">
              <a16:creationId xmlns:a16="http://schemas.microsoft.com/office/drawing/2014/main" id="{E4EE5EC3-9426-5253-5F52-BEBBC67CC1F5}"/>
            </a:ext>
          </a:extLst>
        </xdr:cNvPr>
        <xdr:cNvPicPr>
          <a:picLocks noChangeAspect="1"/>
        </xdr:cNvPicPr>
      </xdr:nvPicPr>
      <xdr:blipFill>
        <a:blip xmlns:r="http://schemas.openxmlformats.org/officeDocument/2006/relationships" r:embed="rId20"/>
        <a:stretch>
          <a:fillRect/>
        </a:stretch>
      </xdr:blipFill>
      <xdr:spPr>
        <a:xfrm>
          <a:off x="158017" y="61855349"/>
          <a:ext cx="3319238" cy="2457917"/>
        </a:xfrm>
        <a:prstGeom prst="rect">
          <a:avLst/>
        </a:prstGeom>
      </xdr:spPr>
    </xdr:pic>
    <xdr:clientData/>
  </xdr:twoCellAnchor>
  <xdr:twoCellAnchor>
    <xdr:from>
      <xdr:col>1</xdr:col>
      <xdr:colOff>38100</xdr:colOff>
      <xdr:row>334</xdr:row>
      <xdr:rowOff>19051</xdr:rowOff>
    </xdr:from>
    <xdr:to>
      <xdr:col>8</xdr:col>
      <xdr:colOff>209550</xdr:colOff>
      <xdr:row>346</xdr:row>
      <xdr:rowOff>33337</xdr:rowOff>
    </xdr:to>
    <xdr:graphicFrame macro="">
      <xdr:nvGraphicFramePr>
        <xdr:cNvPr id="23" name="Chart 22">
          <a:extLst>
            <a:ext uri="{FF2B5EF4-FFF2-40B4-BE49-F238E27FC236}">
              <a16:creationId xmlns:a16="http://schemas.microsoft.com/office/drawing/2014/main" id="{936EA2A6-5B24-B26B-B9D4-46E2FC969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213130</xdr:colOff>
      <xdr:row>350</xdr:row>
      <xdr:rowOff>66675</xdr:rowOff>
    </xdr:from>
    <xdr:to>
      <xdr:col>6</xdr:col>
      <xdr:colOff>172080</xdr:colOff>
      <xdr:row>368</xdr:row>
      <xdr:rowOff>19644</xdr:rowOff>
    </xdr:to>
    <xdr:pic>
      <xdr:nvPicPr>
        <xdr:cNvPr id="24" name="Picture 23">
          <a:extLst>
            <a:ext uri="{FF2B5EF4-FFF2-40B4-BE49-F238E27FC236}">
              <a16:creationId xmlns:a16="http://schemas.microsoft.com/office/drawing/2014/main" id="{293197E5-4F0E-C0F4-D52B-DD359451BD9F}"/>
            </a:ext>
          </a:extLst>
        </xdr:cNvPr>
        <xdr:cNvPicPr>
          <a:picLocks noChangeAspect="1"/>
        </xdr:cNvPicPr>
      </xdr:nvPicPr>
      <xdr:blipFill>
        <a:blip xmlns:r="http://schemas.openxmlformats.org/officeDocument/2006/relationships" r:embed="rId22"/>
        <a:stretch>
          <a:fillRect/>
        </a:stretch>
      </xdr:blipFill>
      <xdr:spPr>
        <a:xfrm>
          <a:off x="213130" y="68360925"/>
          <a:ext cx="3616550" cy="3410544"/>
        </a:xfrm>
        <a:prstGeom prst="rect">
          <a:avLst/>
        </a:prstGeom>
      </xdr:spPr>
    </xdr:pic>
    <xdr:clientData/>
  </xdr:twoCellAnchor>
  <xdr:twoCellAnchor>
    <xdr:from>
      <xdr:col>7</xdr:col>
      <xdr:colOff>161926</xdr:colOff>
      <xdr:row>367</xdr:row>
      <xdr:rowOff>47624</xdr:rowOff>
    </xdr:from>
    <xdr:to>
      <xdr:col>13</xdr:col>
      <xdr:colOff>161925</xdr:colOff>
      <xdr:row>381</xdr:row>
      <xdr:rowOff>38099</xdr:rowOff>
    </xdr:to>
    <xdr:graphicFrame macro="">
      <xdr:nvGraphicFramePr>
        <xdr:cNvPr id="25" name="Chart 24">
          <a:extLst>
            <a:ext uri="{FF2B5EF4-FFF2-40B4-BE49-F238E27FC236}">
              <a16:creationId xmlns:a16="http://schemas.microsoft.com/office/drawing/2014/main" id="{EDE6F596-53BE-D25D-64B7-AD41C3136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268674</xdr:colOff>
      <xdr:row>387</xdr:row>
      <xdr:rowOff>9525</xdr:rowOff>
    </xdr:from>
    <xdr:to>
      <xdr:col>6</xdr:col>
      <xdr:colOff>66675</xdr:colOff>
      <xdr:row>407</xdr:row>
      <xdr:rowOff>35242</xdr:rowOff>
    </xdr:to>
    <xdr:pic>
      <xdr:nvPicPr>
        <xdr:cNvPr id="26" name="Picture 25">
          <a:extLst>
            <a:ext uri="{FF2B5EF4-FFF2-40B4-BE49-F238E27FC236}">
              <a16:creationId xmlns:a16="http://schemas.microsoft.com/office/drawing/2014/main" id="{5342B0BD-1BDF-0EA2-8908-C5D90067BB63}"/>
            </a:ext>
          </a:extLst>
        </xdr:cNvPr>
        <xdr:cNvPicPr>
          <a:picLocks noChangeAspect="1"/>
        </xdr:cNvPicPr>
      </xdr:nvPicPr>
      <xdr:blipFill>
        <a:blip xmlns:r="http://schemas.openxmlformats.org/officeDocument/2006/relationships" r:embed="rId24"/>
        <a:stretch>
          <a:fillRect/>
        </a:stretch>
      </xdr:blipFill>
      <xdr:spPr>
        <a:xfrm>
          <a:off x="268674" y="75428475"/>
          <a:ext cx="3455601" cy="3835717"/>
        </a:xfrm>
        <a:prstGeom prst="rect">
          <a:avLst/>
        </a:prstGeom>
      </xdr:spPr>
    </xdr:pic>
    <xdr:clientData/>
  </xdr:twoCellAnchor>
  <xdr:twoCellAnchor editAs="oneCell">
    <xdr:from>
      <xdr:col>0</xdr:col>
      <xdr:colOff>157344</xdr:colOff>
      <xdr:row>411</xdr:row>
      <xdr:rowOff>19049</xdr:rowOff>
    </xdr:from>
    <xdr:to>
      <xdr:col>6</xdr:col>
      <xdr:colOff>10195</xdr:colOff>
      <xdr:row>426</xdr:row>
      <xdr:rowOff>67230</xdr:rowOff>
    </xdr:to>
    <xdr:pic>
      <xdr:nvPicPr>
        <xdr:cNvPr id="27" name="Picture 26">
          <a:extLst>
            <a:ext uri="{FF2B5EF4-FFF2-40B4-BE49-F238E27FC236}">
              <a16:creationId xmlns:a16="http://schemas.microsoft.com/office/drawing/2014/main" id="{F57FFE59-10E2-8890-F156-61D0F9B04019}"/>
            </a:ext>
          </a:extLst>
        </xdr:cNvPr>
        <xdr:cNvPicPr>
          <a:picLocks noChangeAspect="1"/>
        </xdr:cNvPicPr>
      </xdr:nvPicPr>
      <xdr:blipFill>
        <a:blip xmlns:r="http://schemas.openxmlformats.org/officeDocument/2006/relationships" r:embed="rId25"/>
        <a:stretch>
          <a:fillRect/>
        </a:stretch>
      </xdr:blipFill>
      <xdr:spPr>
        <a:xfrm>
          <a:off x="157344" y="80009999"/>
          <a:ext cx="3510451" cy="2905681"/>
        </a:xfrm>
        <a:prstGeom prst="rect">
          <a:avLst/>
        </a:prstGeom>
      </xdr:spPr>
    </xdr:pic>
    <xdr:clientData/>
  </xdr:twoCellAnchor>
  <xdr:twoCellAnchor editAs="oneCell">
    <xdr:from>
      <xdr:col>0</xdr:col>
      <xdr:colOff>140970</xdr:colOff>
      <xdr:row>431</xdr:row>
      <xdr:rowOff>57150</xdr:rowOff>
    </xdr:from>
    <xdr:to>
      <xdr:col>5</xdr:col>
      <xdr:colOff>572162</xdr:colOff>
      <xdr:row>445</xdr:row>
      <xdr:rowOff>114818</xdr:rowOff>
    </xdr:to>
    <xdr:pic>
      <xdr:nvPicPr>
        <xdr:cNvPr id="28" name="Picture 27">
          <a:extLst>
            <a:ext uri="{FF2B5EF4-FFF2-40B4-BE49-F238E27FC236}">
              <a16:creationId xmlns:a16="http://schemas.microsoft.com/office/drawing/2014/main" id="{722E6E45-82A6-02E7-DAFB-0BD804FCA11B}"/>
            </a:ext>
          </a:extLst>
        </xdr:cNvPr>
        <xdr:cNvPicPr>
          <a:picLocks noChangeAspect="1"/>
        </xdr:cNvPicPr>
      </xdr:nvPicPr>
      <xdr:blipFill>
        <a:blip xmlns:r="http://schemas.openxmlformats.org/officeDocument/2006/relationships" r:embed="rId26"/>
        <a:stretch>
          <a:fillRect/>
        </a:stretch>
      </xdr:blipFill>
      <xdr:spPr>
        <a:xfrm>
          <a:off x="140970" y="83667600"/>
          <a:ext cx="3479192" cy="2724668"/>
        </a:xfrm>
        <a:prstGeom prst="rect">
          <a:avLst/>
        </a:prstGeom>
      </xdr:spPr>
    </xdr:pic>
    <xdr:clientData/>
  </xdr:twoCellAnchor>
  <xdr:twoCellAnchor editAs="oneCell">
    <xdr:from>
      <xdr:col>0</xdr:col>
      <xdr:colOff>208755</xdr:colOff>
      <xdr:row>452</xdr:row>
      <xdr:rowOff>76200</xdr:rowOff>
    </xdr:from>
    <xdr:to>
      <xdr:col>6</xdr:col>
      <xdr:colOff>210158</xdr:colOff>
      <xdr:row>474</xdr:row>
      <xdr:rowOff>95967</xdr:rowOff>
    </xdr:to>
    <xdr:pic>
      <xdr:nvPicPr>
        <xdr:cNvPr id="29" name="Picture 28">
          <a:extLst>
            <a:ext uri="{FF2B5EF4-FFF2-40B4-BE49-F238E27FC236}">
              <a16:creationId xmlns:a16="http://schemas.microsoft.com/office/drawing/2014/main" id="{7C8C0B38-3CBB-0493-B417-D6FAA42EEBFA}"/>
            </a:ext>
          </a:extLst>
        </xdr:cNvPr>
        <xdr:cNvPicPr>
          <a:picLocks noChangeAspect="1"/>
        </xdr:cNvPicPr>
      </xdr:nvPicPr>
      <xdr:blipFill>
        <a:blip xmlns:r="http://schemas.openxmlformats.org/officeDocument/2006/relationships" r:embed="rId27"/>
        <a:stretch>
          <a:fillRect/>
        </a:stretch>
      </xdr:blipFill>
      <xdr:spPr>
        <a:xfrm>
          <a:off x="208755" y="87687150"/>
          <a:ext cx="3659003" cy="4315542"/>
        </a:xfrm>
        <a:prstGeom prst="rect">
          <a:avLst/>
        </a:prstGeom>
      </xdr:spPr>
    </xdr:pic>
    <xdr:clientData/>
  </xdr:twoCellAnchor>
  <xdr:twoCellAnchor editAs="oneCell">
    <xdr:from>
      <xdr:col>0</xdr:col>
      <xdr:colOff>128072</xdr:colOff>
      <xdr:row>478</xdr:row>
      <xdr:rowOff>0</xdr:rowOff>
    </xdr:from>
    <xdr:to>
      <xdr:col>6</xdr:col>
      <xdr:colOff>438791</xdr:colOff>
      <xdr:row>501</xdr:row>
      <xdr:rowOff>1983</xdr:rowOff>
    </xdr:to>
    <xdr:pic>
      <xdr:nvPicPr>
        <xdr:cNvPr id="30" name="Picture 29">
          <a:extLst>
            <a:ext uri="{FF2B5EF4-FFF2-40B4-BE49-F238E27FC236}">
              <a16:creationId xmlns:a16="http://schemas.microsoft.com/office/drawing/2014/main" id="{06E2D13C-21FE-31FE-E240-83A1CF24F56B}"/>
            </a:ext>
          </a:extLst>
        </xdr:cNvPr>
        <xdr:cNvPicPr>
          <a:picLocks noChangeAspect="1"/>
        </xdr:cNvPicPr>
      </xdr:nvPicPr>
      <xdr:blipFill>
        <a:blip xmlns:r="http://schemas.openxmlformats.org/officeDocument/2006/relationships" r:embed="rId28"/>
        <a:stretch>
          <a:fillRect/>
        </a:stretch>
      </xdr:blipFill>
      <xdr:spPr>
        <a:xfrm>
          <a:off x="128072" y="92678250"/>
          <a:ext cx="3968319" cy="4487000"/>
        </a:xfrm>
        <a:prstGeom prst="rect">
          <a:avLst/>
        </a:prstGeom>
      </xdr:spPr>
    </xdr:pic>
    <xdr:clientData/>
  </xdr:twoCellAnchor>
  <xdr:twoCellAnchor>
    <xdr:from>
      <xdr:col>11</xdr:col>
      <xdr:colOff>152758</xdr:colOff>
      <xdr:row>298</xdr:row>
      <xdr:rowOff>35943</xdr:rowOff>
    </xdr:from>
    <xdr:to>
      <xdr:col>16</xdr:col>
      <xdr:colOff>593424</xdr:colOff>
      <xdr:row>308</xdr:row>
      <xdr:rowOff>45468</xdr:rowOff>
    </xdr:to>
    <xdr:graphicFrame macro="">
      <xdr:nvGraphicFramePr>
        <xdr:cNvPr id="34" name="Chart 33">
          <a:extLst>
            <a:ext uri="{FF2B5EF4-FFF2-40B4-BE49-F238E27FC236}">
              <a16:creationId xmlns:a16="http://schemas.microsoft.com/office/drawing/2014/main" id="{A28F5081-48C5-468C-B80F-1FFDCC960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10</xdr:col>
      <xdr:colOff>0</xdr:colOff>
      <xdr:row>335</xdr:row>
      <xdr:rowOff>0</xdr:rowOff>
    </xdr:from>
    <xdr:to>
      <xdr:col>15</xdr:col>
      <xdr:colOff>440666</xdr:colOff>
      <xdr:row>345</xdr:row>
      <xdr:rowOff>27496</xdr:rowOff>
    </xdr:to>
    <xdr:graphicFrame macro="">
      <xdr:nvGraphicFramePr>
        <xdr:cNvPr id="35" name="Chart 34">
          <a:extLst>
            <a:ext uri="{FF2B5EF4-FFF2-40B4-BE49-F238E27FC236}">
              <a16:creationId xmlns:a16="http://schemas.microsoft.com/office/drawing/2014/main" id="{6952052C-9B5C-44F2-9970-94E27219D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9</xdr:col>
      <xdr:colOff>0</xdr:colOff>
      <xdr:row>264</xdr:row>
      <xdr:rowOff>0</xdr:rowOff>
    </xdr:from>
    <xdr:to>
      <xdr:col>14</xdr:col>
      <xdr:colOff>278921</xdr:colOff>
      <xdr:row>274</xdr:row>
      <xdr:rowOff>27496</xdr:rowOff>
    </xdr:to>
    <xdr:graphicFrame macro="">
      <xdr:nvGraphicFramePr>
        <xdr:cNvPr id="36" name="Chart 35">
          <a:extLst>
            <a:ext uri="{FF2B5EF4-FFF2-40B4-BE49-F238E27FC236}">
              <a16:creationId xmlns:a16="http://schemas.microsoft.com/office/drawing/2014/main" id="{79AF2BA0-7D62-4916-B610-38CC7FF2E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0</xdr:row>
      <xdr:rowOff>180975</xdr:rowOff>
    </xdr:from>
    <xdr:to>
      <xdr:col>9</xdr:col>
      <xdr:colOff>238125</xdr:colOff>
      <xdr:row>10</xdr:row>
      <xdr:rowOff>180975</xdr:rowOff>
    </xdr:to>
    <xdr:graphicFrame macro="">
      <xdr:nvGraphicFramePr>
        <xdr:cNvPr id="2" name="Chart 1">
          <a:extLst>
            <a:ext uri="{FF2B5EF4-FFF2-40B4-BE49-F238E27FC236}">
              <a16:creationId xmlns:a16="http://schemas.microsoft.com/office/drawing/2014/main" id="{F2C67015-C126-DBC4-7D96-5A23D5EC2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238125</xdr:colOff>
      <xdr:row>0</xdr:row>
      <xdr:rowOff>180975</xdr:rowOff>
    </xdr:from>
    <xdr:to>
      <xdr:col>9</xdr:col>
      <xdr:colOff>238125</xdr:colOff>
      <xdr:row>10</xdr:row>
      <xdr:rowOff>180975</xdr:rowOff>
    </xdr:to>
    <xdr:graphicFrame macro="">
      <xdr:nvGraphicFramePr>
        <xdr:cNvPr id="2" name="Chart 1">
          <a:extLst>
            <a:ext uri="{FF2B5EF4-FFF2-40B4-BE49-F238E27FC236}">
              <a16:creationId xmlns:a16="http://schemas.microsoft.com/office/drawing/2014/main" id="{586CB94E-42DC-3DC7-B902-829B775A4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A2">
            <v>115</v>
          </cell>
          <cell r="B2">
            <v>0</v>
          </cell>
        </row>
        <row r="3">
          <cell r="A3">
            <v>125</v>
          </cell>
          <cell r="B3">
            <v>21</v>
          </cell>
        </row>
        <row r="4">
          <cell r="A4">
            <v>135</v>
          </cell>
          <cell r="B4">
            <v>41</v>
          </cell>
        </row>
        <row r="5">
          <cell r="A5">
            <v>145</v>
          </cell>
          <cell r="B5">
            <v>17</v>
          </cell>
        </row>
        <row r="6">
          <cell r="A6">
            <v>155</v>
          </cell>
          <cell r="B6">
            <v>1</v>
          </cell>
        </row>
        <row r="7">
          <cell r="A7" t="str">
            <v>More</v>
          </cell>
          <cell r="B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A766-6E58-4A6A-B490-BA503C379DD2}">
  <dimension ref="A1:AA507"/>
  <sheetViews>
    <sheetView tabSelected="1" topLeftCell="A29" zoomScale="106" zoomScaleNormal="106" workbookViewId="0">
      <selection activeCell="H36" sqref="H36"/>
    </sheetView>
  </sheetViews>
  <sheetFormatPr defaultRowHeight="14.4"/>
  <cols>
    <col min="9" max="10" width="11.5546875" bestFit="1" customWidth="1"/>
    <col min="12" max="12" width="9.33203125" customWidth="1"/>
    <col min="13" max="13" width="11.44140625" bestFit="1" customWidth="1"/>
  </cols>
  <sheetData>
    <row r="1" spans="1:27" s="4" customFormat="1">
      <c r="A1" s="4" t="s">
        <v>0</v>
      </c>
    </row>
    <row r="2" spans="1:27" ht="15" thickBot="1"/>
    <row r="3" spans="1:27" ht="15" thickBot="1">
      <c r="I3" s="1" t="s">
        <v>1</v>
      </c>
      <c r="J3" s="2">
        <v>50</v>
      </c>
      <c r="K3" s="1" t="s">
        <v>5</v>
      </c>
    </row>
    <row r="4" spans="1:27" ht="15" thickBot="1">
      <c r="I4" s="1" t="s">
        <v>2</v>
      </c>
      <c r="J4" s="2">
        <v>60</v>
      </c>
      <c r="K4" s="1" t="s">
        <v>5</v>
      </c>
    </row>
    <row r="5" spans="1:27" ht="15" thickBot="1">
      <c r="I5" s="1" t="s">
        <v>3</v>
      </c>
      <c r="J5" s="2">
        <v>55</v>
      </c>
      <c r="K5" s="1" t="s">
        <v>5</v>
      </c>
    </row>
    <row r="6" spans="1:27" ht="15" thickBot="1">
      <c r="I6" s="1" t="s">
        <v>4</v>
      </c>
      <c r="J6" s="2">
        <v>70</v>
      </c>
      <c r="K6" s="1" t="s">
        <v>5</v>
      </c>
    </row>
    <row r="7" spans="1:27" ht="15" thickBot="1"/>
    <row r="8" spans="1:27" ht="15" thickBot="1">
      <c r="I8" s="1" t="s">
        <v>6</v>
      </c>
      <c r="J8" s="2">
        <f>MEDIAN(J3:J6)</f>
        <v>57.5</v>
      </c>
    </row>
    <row r="9" spans="1:27" ht="15" thickBot="1">
      <c r="I9" s="1" t="s">
        <v>7</v>
      </c>
      <c r="J9" s="3" t="e">
        <f>MODE(J3:J6)</f>
        <v>#N/A</v>
      </c>
    </row>
    <row r="10" spans="1:27" ht="15" thickBot="1">
      <c r="I10" s="1" t="s">
        <v>8</v>
      </c>
      <c r="J10" s="2">
        <f>AVERAGE(J3:J6)</f>
        <v>58.75</v>
      </c>
    </row>
    <row r="13" spans="1:27" s="4" customFormat="1">
      <c r="A13" s="4" t="s">
        <v>9</v>
      </c>
    </row>
    <row r="14" spans="1:27" ht="15" thickBot="1"/>
    <row r="15" spans="1:27" ht="15" thickBot="1">
      <c r="I15" s="2">
        <v>15</v>
      </c>
      <c r="J15" s="1">
        <v>30</v>
      </c>
      <c r="K15" s="2">
        <v>10</v>
      </c>
      <c r="L15" s="2">
        <v>20</v>
      </c>
      <c r="M15" s="2">
        <v>25</v>
      </c>
      <c r="N15" s="2">
        <v>15</v>
      </c>
      <c r="O15" s="2">
        <v>10</v>
      </c>
      <c r="P15" s="2">
        <v>20</v>
      </c>
      <c r="Q15" s="2">
        <v>15</v>
      </c>
      <c r="R15" s="2">
        <v>10</v>
      </c>
      <c r="Y15">
        <v>10</v>
      </c>
      <c r="Z15">
        <v>20</v>
      </c>
      <c r="AA15">
        <v>25</v>
      </c>
    </row>
    <row r="16" spans="1:27" ht="15" thickBot="1">
      <c r="I16" s="2">
        <v>10</v>
      </c>
      <c r="J16" s="2">
        <v>25</v>
      </c>
      <c r="K16" s="2">
        <v>15</v>
      </c>
      <c r="L16" s="2">
        <v>20</v>
      </c>
      <c r="M16" s="2">
        <v>20</v>
      </c>
      <c r="N16" s="2">
        <v>15</v>
      </c>
      <c r="O16" s="2">
        <v>10</v>
      </c>
      <c r="P16" s="2">
        <v>10</v>
      </c>
      <c r="Q16" s="2">
        <v>20</v>
      </c>
      <c r="R16" s="2">
        <v>25</v>
      </c>
    </row>
    <row r="17" spans="1:18" ht="15" thickBot="1"/>
    <row r="18" spans="1:18" ht="15" thickBot="1">
      <c r="I18" s="1" t="s">
        <v>6</v>
      </c>
      <c r="J18">
        <f>MEDIAN(I15:R16)</f>
        <v>15</v>
      </c>
    </row>
    <row r="19" spans="1:18" ht="15" thickBot="1">
      <c r="I19" s="1" t="s">
        <v>7</v>
      </c>
      <c r="J19">
        <f>MODE(I15:R16)</f>
        <v>10</v>
      </c>
    </row>
    <row r="20" spans="1:18" ht="15" thickBot="1">
      <c r="I20" s="1" t="s">
        <v>8</v>
      </c>
      <c r="J20">
        <f>AVERAGE(I15:R16)</f>
        <v>17</v>
      </c>
    </row>
    <row r="22" spans="1:18" s="4" customFormat="1">
      <c r="A22" s="4" t="s">
        <v>10</v>
      </c>
    </row>
    <row r="23" spans="1:18" ht="15" thickBot="1"/>
    <row r="24" spans="1:18" ht="15" thickBot="1">
      <c r="I24" s="2">
        <v>3</v>
      </c>
      <c r="J24" s="2">
        <v>2</v>
      </c>
      <c r="K24" s="2">
        <v>5</v>
      </c>
      <c r="L24" s="2">
        <v>4</v>
      </c>
      <c r="M24" s="2">
        <v>7</v>
      </c>
      <c r="N24" s="2">
        <v>2</v>
      </c>
      <c r="O24" s="5">
        <v>3</v>
      </c>
      <c r="P24" s="2">
        <v>3</v>
      </c>
      <c r="Q24" s="2">
        <v>1</v>
      </c>
      <c r="R24" s="2">
        <v>6</v>
      </c>
    </row>
    <row r="25" spans="1:18" ht="15" thickBot="1">
      <c r="I25" s="2">
        <v>4</v>
      </c>
      <c r="J25" s="2">
        <v>2</v>
      </c>
      <c r="K25" s="2">
        <v>3</v>
      </c>
      <c r="L25" s="2">
        <v>5</v>
      </c>
      <c r="M25" s="2">
        <v>2</v>
      </c>
      <c r="N25" s="2">
        <v>4</v>
      </c>
      <c r="O25" s="2">
        <v>2</v>
      </c>
      <c r="P25" s="2">
        <v>1</v>
      </c>
      <c r="Q25" s="2">
        <v>3</v>
      </c>
      <c r="R25" s="2">
        <v>5</v>
      </c>
    </row>
    <row r="26" spans="1:18" ht="15" thickBot="1">
      <c r="I26" s="2">
        <v>6</v>
      </c>
      <c r="J26" s="2">
        <v>3</v>
      </c>
      <c r="K26" s="2">
        <v>2</v>
      </c>
      <c r="L26" s="6">
        <v>1</v>
      </c>
      <c r="M26" s="6">
        <v>4</v>
      </c>
      <c r="N26" s="6">
        <v>2</v>
      </c>
      <c r="O26" s="6">
        <v>4</v>
      </c>
      <c r="P26" s="6">
        <v>5</v>
      </c>
      <c r="Q26" s="6">
        <v>3</v>
      </c>
      <c r="R26" s="6">
        <v>2</v>
      </c>
    </row>
    <row r="27" spans="1:18" ht="15" thickBot="1">
      <c r="I27" s="2">
        <v>7</v>
      </c>
      <c r="J27" s="2">
        <v>2</v>
      </c>
      <c r="K27" s="2">
        <v>3</v>
      </c>
      <c r="L27" s="2">
        <v>4</v>
      </c>
      <c r="M27" s="2">
        <v>5</v>
      </c>
      <c r="N27" s="2">
        <v>1</v>
      </c>
      <c r="O27" s="2">
        <v>6</v>
      </c>
      <c r="P27" s="2">
        <v>2</v>
      </c>
      <c r="Q27" s="2">
        <v>4</v>
      </c>
      <c r="R27" s="2">
        <v>3</v>
      </c>
    </row>
    <row r="28" spans="1:18" ht="15" thickBot="1">
      <c r="I28" s="2">
        <v>5</v>
      </c>
      <c r="J28" s="2">
        <v>3</v>
      </c>
      <c r="K28" s="2">
        <v>2</v>
      </c>
      <c r="L28" s="2">
        <v>4</v>
      </c>
      <c r="M28" s="2">
        <v>2</v>
      </c>
      <c r="N28" s="2">
        <v>6</v>
      </c>
      <c r="O28" s="2">
        <v>3</v>
      </c>
      <c r="P28" s="2">
        <v>2</v>
      </c>
      <c r="Q28" s="2">
        <v>4</v>
      </c>
      <c r="R28" s="2">
        <v>5</v>
      </c>
    </row>
    <row r="30" spans="1:18" ht="15" thickBot="1"/>
    <row r="31" spans="1:18" ht="15" thickBot="1">
      <c r="I31" s="1" t="s">
        <v>6</v>
      </c>
      <c r="J31" s="2">
        <f>MEDIAN(I24:R28)</f>
        <v>3</v>
      </c>
    </row>
    <row r="32" spans="1:18" ht="15" thickBot="1">
      <c r="I32" s="1" t="s">
        <v>7</v>
      </c>
      <c r="J32" s="2">
        <f>MODE(I24:R28)</f>
        <v>2</v>
      </c>
    </row>
    <row r="33" spans="1:13" ht="15" thickBot="1">
      <c r="I33" s="1" t="s">
        <v>8</v>
      </c>
      <c r="J33" s="2">
        <f>AVERAGE(I24:R28)</f>
        <v>3.44</v>
      </c>
    </row>
    <row r="38" spans="1:13" ht="18">
      <c r="A38" s="7" t="s">
        <v>12</v>
      </c>
    </row>
    <row r="41" spans="1:13" s="4" customFormat="1">
      <c r="A41" s="4" t="s">
        <v>0</v>
      </c>
    </row>
    <row r="42" spans="1:13" ht="15" thickBot="1"/>
    <row r="43" spans="1:13" ht="15" thickBot="1">
      <c r="I43" s="2">
        <v>120</v>
      </c>
    </row>
    <row r="44" spans="1:13" ht="15" thickBot="1">
      <c r="I44" s="2">
        <v>110</v>
      </c>
      <c r="L44" s="1" t="s">
        <v>13</v>
      </c>
      <c r="M44" s="2">
        <f>MIN(I43:I52)</f>
        <v>105</v>
      </c>
    </row>
    <row r="45" spans="1:13" ht="15" thickBot="1">
      <c r="I45" s="2">
        <v>130</v>
      </c>
      <c r="L45" s="1" t="s">
        <v>14</v>
      </c>
      <c r="M45" s="2">
        <f>MAX(I43:I52)</f>
        <v>140</v>
      </c>
    </row>
    <row r="46" spans="1:13" ht="15" thickBot="1">
      <c r="I46" s="2">
        <v>115</v>
      </c>
      <c r="L46" s="1" t="s">
        <v>15</v>
      </c>
      <c r="M46" s="2">
        <f>M45-M44</f>
        <v>35</v>
      </c>
    </row>
    <row r="47" spans="1:13" ht="15" thickBot="1">
      <c r="I47" s="2">
        <v>125</v>
      </c>
      <c r="L47" s="1"/>
      <c r="M47" s="1"/>
    </row>
    <row r="48" spans="1:13" ht="15" thickBot="1">
      <c r="I48" s="2">
        <v>105</v>
      </c>
      <c r="L48" s="1" t="s">
        <v>16</v>
      </c>
      <c r="M48" s="8">
        <f>VAR(I43:I52)</f>
        <v>123.33333333333333</v>
      </c>
    </row>
    <row r="49" spans="1:17" ht="27.6" thickBot="1">
      <c r="I49" s="2">
        <v>135</v>
      </c>
      <c r="L49" s="1" t="s">
        <v>17</v>
      </c>
      <c r="M49" s="2">
        <f>STDEV(I43:I52)</f>
        <v>11.105554165971787</v>
      </c>
    </row>
    <row r="50" spans="1:17" ht="15" thickBot="1">
      <c r="I50" s="2">
        <v>115</v>
      </c>
    </row>
    <row r="51" spans="1:17" ht="15" thickBot="1">
      <c r="I51" s="2">
        <v>125</v>
      </c>
    </row>
    <row r="52" spans="1:17" ht="15" thickBot="1">
      <c r="I52" s="2">
        <v>140</v>
      </c>
    </row>
    <row r="59" spans="1:17" s="4" customFormat="1">
      <c r="A59" s="4" t="s">
        <v>9</v>
      </c>
    </row>
    <row r="60" spans="1:17" ht="15" thickBot="1"/>
    <row r="61" spans="1:17" ht="15" thickBot="1">
      <c r="H61" s="2">
        <v>500</v>
      </c>
      <c r="I61" s="1">
        <v>650</v>
      </c>
      <c r="J61" s="2">
        <v>700</v>
      </c>
      <c r="K61" s="2">
        <v>400</v>
      </c>
      <c r="L61" s="2">
        <v>600</v>
      </c>
      <c r="M61" s="2">
        <v>550</v>
      </c>
      <c r="N61" s="2">
        <v>750</v>
      </c>
      <c r="O61" s="2">
        <v>500</v>
      </c>
      <c r="P61" s="2">
        <v>600</v>
      </c>
      <c r="Q61" s="2">
        <v>550</v>
      </c>
    </row>
    <row r="62" spans="1:17" ht="15" thickBot="1">
      <c r="H62" s="2">
        <v>800</v>
      </c>
      <c r="I62" s="1">
        <v>650</v>
      </c>
      <c r="J62" s="2">
        <v>450</v>
      </c>
      <c r="K62" s="2">
        <v>700</v>
      </c>
      <c r="L62" s="2">
        <v>550</v>
      </c>
      <c r="M62" s="2">
        <v>600</v>
      </c>
      <c r="N62" s="2">
        <v>400</v>
      </c>
      <c r="O62" s="2">
        <v>500</v>
      </c>
      <c r="P62" s="2">
        <v>750</v>
      </c>
      <c r="Q62" s="2">
        <v>550</v>
      </c>
    </row>
    <row r="63" spans="1:17" ht="15" thickBot="1">
      <c r="H63" s="2">
        <v>700</v>
      </c>
      <c r="I63" s="2">
        <v>600</v>
      </c>
      <c r="J63" s="2">
        <v>500</v>
      </c>
      <c r="K63" s="2">
        <v>800</v>
      </c>
      <c r="L63" s="2">
        <v>550</v>
      </c>
      <c r="M63" s="2">
        <v>650</v>
      </c>
      <c r="N63" s="2">
        <v>400</v>
      </c>
      <c r="O63" s="2">
        <v>600</v>
      </c>
      <c r="P63" s="2">
        <v>750</v>
      </c>
      <c r="Q63" s="2">
        <v>550</v>
      </c>
    </row>
    <row r="65" spans="1:18" ht="15" thickBot="1"/>
    <row r="66" spans="1:18" ht="15" thickBot="1">
      <c r="H66" s="1" t="s">
        <v>15</v>
      </c>
      <c r="I66" s="1"/>
    </row>
    <row r="67" spans="1:18" ht="15" thickBot="1">
      <c r="H67" s="1" t="s">
        <v>13</v>
      </c>
      <c r="I67" s="2">
        <f>MIN(H61:Q63)</f>
        <v>400</v>
      </c>
    </row>
    <row r="68" spans="1:18" ht="15" thickBot="1">
      <c r="H68" s="1" t="s">
        <v>14</v>
      </c>
      <c r="I68" s="2">
        <f>MAX(H61:Q63)</f>
        <v>800</v>
      </c>
    </row>
    <row r="69" spans="1:18" ht="15" thickBot="1">
      <c r="H69" s="1" t="s">
        <v>15</v>
      </c>
      <c r="I69" s="2">
        <f>I68-I67</f>
        <v>400</v>
      </c>
    </row>
    <row r="70" spans="1:18" ht="15" thickBot="1">
      <c r="H70" s="1"/>
      <c r="I70" s="1"/>
    </row>
    <row r="71" spans="1:18" ht="15" thickBot="1">
      <c r="H71" s="1" t="s">
        <v>16</v>
      </c>
      <c r="I71" s="2">
        <f>VAR(H61:Q63)</f>
        <v>13163.793103448275</v>
      </c>
    </row>
    <row r="72" spans="1:18" ht="27.6" thickBot="1">
      <c r="H72" s="1" t="s">
        <v>17</v>
      </c>
      <c r="I72" s="2">
        <f>STDEV(H61:Q63)</f>
        <v>114.73357443855863</v>
      </c>
    </row>
    <row r="77" spans="1:18" s="4" customFormat="1">
      <c r="A77" s="4" t="s">
        <v>10</v>
      </c>
    </row>
    <row r="78" spans="1:18" ht="15" thickBot="1"/>
    <row r="79" spans="1:18" ht="15" thickBot="1">
      <c r="I79" s="2">
        <v>3</v>
      </c>
      <c r="J79" s="1">
        <v>3</v>
      </c>
      <c r="K79" s="2">
        <v>5</v>
      </c>
      <c r="L79" s="2">
        <v>2</v>
      </c>
      <c r="M79" s="2">
        <v>4</v>
      </c>
      <c r="N79" s="2">
        <v>6</v>
      </c>
      <c r="O79" s="2">
        <v>2</v>
      </c>
      <c r="P79" s="2">
        <v>4</v>
      </c>
      <c r="Q79" s="2">
        <v>2</v>
      </c>
      <c r="R79" s="2">
        <v>5</v>
      </c>
    </row>
    <row r="80" spans="1:18" ht="15" thickBot="1">
      <c r="I80">
        <v>7</v>
      </c>
      <c r="J80">
        <v>2</v>
      </c>
      <c r="K80" s="2">
        <v>3</v>
      </c>
      <c r="L80" s="1">
        <v>5</v>
      </c>
      <c r="M80" s="2">
        <v>4</v>
      </c>
      <c r="N80" s="2">
        <v>2</v>
      </c>
      <c r="O80" s="2">
        <v>4</v>
      </c>
      <c r="P80" s="2">
        <v>2</v>
      </c>
      <c r="Q80" s="2">
        <v>3</v>
      </c>
      <c r="R80" s="2">
        <v>6</v>
      </c>
    </row>
    <row r="81" spans="1:18" ht="15" thickBot="1">
      <c r="I81" s="2">
        <v>3</v>
      </c>
      <c r="J81" s="2">
        <v>2</v>
      </c>
      <c r="K81" s="2">
        <v>1</v>
      </c>
      <c r="L81" s="2">
        <v>4</v>
      </c>
      <c r="M81" s="2">
        <v>2</v>
      </c>
      <c r="N81" s="1">
        <v>7</v>
      </c>
      <c r="O81" s="2">
        <v>4</v>
      </c>
      <c r="P81" s="2">
        <v>5</v>
      </c>
      <c r="Q81" s="2">
        <v>3</v>
      </c>
      <c r="R81" s="2">
        <v>2</v>
      </c>
    </row>
    <row r="82" spans="1:18" ht="15" thickBot="1">
      <c r="I82">
        <v>2</v>
      </c>
      <c r="J82" s="2">
        <v>3</v>
      </c>
      <c r="K82" s="2">
        <v>4</v>
      </c>
      <c r="L82" s="2">
        <v>5</v>
      </c>
      <c r="M82" s="2">
        <v>1</v>
      </c>
      <c r="N82" s="2">
        <v>6</v>
      </c>
      <c r="O82" s="2">
        <v>2</v>
      </c>
      <c r="P82" s="2">
        <v>4</v>
      </c>
      <c r="Q82" s="2">
        <v>3</v>
      </c>
      <c r="R82" s="2">
        <v>5</v>
      </c>
    </row>
    <row r="83" spans="1:18" ht="15" thickBot="1">
      <c r="I83" s="2">
        <v>3</v>
      </c>
      <c r="J83" s="2">
        <v>2</v>
      </c>
      <c r="K83" s="2">
        <v>2</v>
      </c>
      <c r="L83" s="2">
        <v>6</v>
      </c>
      <c r="M83" s="2">
        <v>3</v>
      </c>
      <c r="N83" s="2">
        <v>2</v>
      </c>
      <c r="O83" s="2">
        <v>4</v>
      </c>
      <c r="P83" s="2">
        <v>5</v>
      </c>
      <c r="Q83" s="2">
        <v>3</v>
      </c>
      <c r="R83" s="6">
        <v>4</v>
      </c>
    </row>
    <row r="85" spans="1:18" ht="15" thickBot="1"/>
    <row r="86" spans="1:18" ht="15" thickBot="1">
      <c r="I86" s="1" t="s">
        <v>15</v>
      </c>
      <c r="J86" s="1"/>
    </row>
    <row r="87" spans="1:18" ht="15" thickBot="1">
      <c r="I87" s="1" t="s">
        <v>13</v>
      </c>
      <c r="J87" s="2">
        <f>MIN(I79:R83)</f>
        <v>1</v>
      </c>
    </row>
    <row r="88" spans="1:18" ht="15" thickBot="1">
      <c r="I88" s="1" t="s">
        <v>14</v>
      </c>
      <c r="J88" s="2">
        <f>MAX(I79:R83)</f>
        <v>7</v>
      </c>
    </row>
    <row r="89" spans="1:18" ht="15" thickBot="1">
      <c r="I89" s="1" t="s">
        <v>15</v>
      </c>
      <c r="J89" s="2">
        <f>J88-J87</f>
        <v>6</v>
      </c>
    </row>
    <row r="90" spans="1:18" ht="15" thickBot="1">
      <c r="I90" s="1"/>
      <c r="J90" s="1"/>
    </row>
    <row r="91" spans="1:18" ht="15" thickBot="1">
      <c r="I91" s="1" t="s">
        <v>16</v>
      </c>
      <c r="J91" s="2">
        <f>VAR(I79:R83)</f>
        <v>2.3363265306122454</v>
      </c>
    </row>
    <row r="92" spans="1:18" ht="27.6" thickBot="1">
      <c r="I92" s="1" t="s">
        <v>17</v>
      </c>
      <c r="J92" s="2">
        <f>STDEV(I79:R83)</f>
        <v>1.5285046714394579</v>
      </c>
    </row>
    <row r="96" spans="1:18" s="4" customFormat="1">
      <c r="A96" s="4" t="s">
        <v>11</v>
      </c>
    </row>
    <row r="97" spans="9:14" ht="15" thickBot="1"/>
    <row r="98" spans="9:14" ht="15" thickBot="1">
      <c r="I98" s="2">
        <v>120</v>
      </c>
      <c r="J98" s="1">
        <v>130</v>
      </c>
      <c r="K98" s="2">
        <v>150</v>
      </c>
      <c r="L98" s="2">
        <v>110</v>
      </c>
      <c r="M98" s="2">
        <v>135</v>
      </c>
      <c r="N98" s="2">
        <v>125</v>
      </c>
    </row>
    <row r="99" spans="9:14" ht="15" thickBot="1">
      <c r="I99" s="2">
        <v>155</v>
      </c>
      <c r="J99" s="2">
        <v>115</v>
      </c>
      <c r="K99" s="2">
        <v>145</v>
      </c>
      <c r="L99" s="2">
        <v>135</v>
      </c>
      <c r="M99" s="2">
        <v>130</v>
      </c>
      <c r="N99" s="2">
        <v>140</v>
      </c>
    </row>
    <row r="101" spans="9:14" ht="15" thickBot="1"/>
    <row r="102" spans="9:14" ht="15" thickBot="1">
      <c r="I102" s="9" t="s">
        <v>18</v>
      </c>
      <c r="J102" s="1"/>
      <c r="K102" s="1"/>
      <c r="L102" s="1" t="s">
        <v>19</v>
      </c>
      <c r="M102" s="2">
        <f>AVERAGE(I98:N99)</f>
        <v>132.5</v>
      </c>
    </row>
    <row r="103" spans="9:14" ht="15" thickBot="1">
      <c r="I103" s="9" t="s">
        <v>20</v>
      </c>
      <c r="J103" s="1"/>
      <c r="K103" s="1"/>
      <c r="L103" s="1"/>
      <c r="M103" s="1"/>
    </row>
    <row r="104" spans="9:14" ht="15" thickBot="1">
      <c r="I104" s="1" t="s">
        <v>15</v>
      </c>
      <c r="J104" s="1"/>
      <c r="K104" s="1"/>
      <c r="L104" s="1"/>
      <c r="M104" s="1"/>
    </row>
    <row r="105" spans="9:14" ht="15" thickBot="1">
      <c r="I105" s="1" t="s">
        <v>13</v>
      </c>
      <c r="J105" s="1"/>
      <c r="K105" s="1"/>
      <c r="L105" s="2">
        <f>MIN(I98:N99)</f>
        <v>110</v>
      </c>
      <c r="M105" s="1"/>
    </row>
    <row r="106" spans="9:14" ht="15" thickBot="1">
      <c r="I106" s="1" t="s">
        <v>14</v>
      </c>
      <c r="J106" s="1"/>
      <c r="K106" s="1"/>
      <c r="L106" s="2">
        <f>MAX(I98:N99)</f>
        <v>155</v>
      </c>
      <c r="M106" s="1"/>
    </row>
    <row r="107" spans="9:14" ht="15" thickBot="1">
      <c r="I107" s="1" t="s">
        <v>15</v>
      </c>
      <c r="J107" s="1"/>
      <c r="K107" s="1"/>
      <c r="L107" s="2">
        <f>L106-L105</f>
        <v>45</v>
      </c>
      <c r="M107" s="1"/>
    </row>
    <row r="114" spans="1:18" s="4" customFormat="1">
      <c r="A114" s="4" t="s">
        <v>21</v>
      </c>
    </row>
    <row r="116" spans="1:18">
      <c r="I116" s="10">
        <v>8</v>
      </c>
      <c r="J116">
        <v>7</v>
      </c>
      <c r="K116">
        <v>9</v>
      </c>
      <c r="L116">
        <v>6</v>
      </c>
      <c r="M116">
        <v>7</v>
      </c>
      <c r="N116">
        <v>8</v>
      </c>
      <c r="O116">
        <v>9</v>
      </c>
      <c r="P116">
        <v>8</v>
      </c>
      <c r="Q116">
        <v>7</v>
      </c>
      <c r="R116">
        <v>6</v>
      </c>
    </row>
    <row r="117" spans="1:18">
      <c r="I117" s="10">
        <v>8</v>
      </c>
      <c r="J117">
        <v>9</v>
      </c>
      <c r="K117">
        <v>7</v>
      </c>
      <c r="L117">
        <v>8</v>
      </c>
      <c r="M117">
        <v>7</v>
      </c>
      <c r="N117">
        <v>6</v>
      </c>
      <c r="O117">
        <v>8</v>
      </c>
      <c r="P117">
        <v>9</v>
      </c>
      <c r="Q117">
        <v>6</v>
      </c>
      <c r="R117">
        <v>7</v>
      </c>
    </row>
    <row r="118" spans="1:18">
      <c r="I118" s="10">
        <v>8</v>
      </c>
      <c r="J118">
        <v>9</v>
      </c>
      <c r="K118">
        <v>7</v>
      </c>
      <c r="L118">
        <v>6</v>
      </c>
      <c r="M118">
        <v>7</v>
      </c>
      <c r="N118">
        <v>8</v>
      </c>
      <c r="O118">
        <v>9</v>
      </c>
      <c r="P118">
        <v>8</v>
      </c>
      <c r="Q118">
        <v>7</v>
      </c>
      <c r="R118">
        <v>6</v>
      </c>
    </row>
    <row r="119" spans="1:18">
      <c r="I119" s="10">
        <v>9</v>
      </c>
      <c r="J119">
        <v>8</v>
      </c>
      <c r="K119">
        <v>7</v>
      </c>
      <c r="L119">
        <v>6</v>
      </c>
      <c r="M119">
        <v>8</v>
      </c>
      <c r="N119">
        <v>9</v>
      </c>
      <c r="O119">
        <v>7</v>
      </c>
      <c r="P119">
        <v>8</v>
      </c>
      <c r="Q119">
        <v>7</v>
      </c>
      <c r="R119">
        <v>6</v>
      </c>
    </row>
    <row r="120" spans="1:18">
      <c r="I120" s="10">
        <v>9</v>
      </c>
      <c r="J120">
        <v>8</v>
      </c>
      <c r="K120">
        <v>7</v>
      </c>
      <c r="L120">
        <v>6</v>
      </c>
      <c r="M120">
        <v>7</v>
      </c>
      <c r="N120">
        <v>8</v>
      </c>
      <c r="O120">
        <v>9</v>
      </c>
      <c r="P120">
        <v>8</v>
      </c>
      <c r="Q120">
        <v>7</v>
      </c>
      <c r="R120">
        <v>6</v>
      </c>
    </row>
    <row r="121" spans="1:18" ht="15" thickBot="1"/>
    <row r="122" spans="1:18" ht="15" thickBot="1">
      <c r="I122" s="11" t="s">
        <v>18</v>
      </c>
      <c r="J122" s="12"/>
      <c r="K122" s="1"/>
      <c r="L122" s="1" t="s">
        <v>22</v>
      </c>
      <c r="M122" s="2">
        <f>AVERAGE(I116:R120)</f>
        <v>7.5</v>
      </c>
    </row>
    <row r="123" spans="1:18" ht="27.6" thickBot="1">
      <c r="I123" s="9" t="s">
        <v>20</v>
      </c>
      <c r="J123" s="1"/>
      <c r="K123" s="1"/>
      <c r="L123" s="1" t="s">
        <v>23</v>
      </c>
      <c r="M123" s="2">
        <f>STDEV(I116:R120)</f>
        <v>1.0350983390135313</v>
      </c>
    </row>
    <row r="126" spans="1:18" s="4" customFormat="1">
      <c r="A126" s="4" t="s">
        <v>24</v>
      </c>
    </row>
    <row r="129" spans="9:18">
      <c r="I129" s="10">
        <v>10</v>
      </c>
      <c r="J129">
        <v>15</v>
      </c>
      <c r="K129">
        <v>12</v>
      </c>
      <c r="L129">
        <v>18</v>
      </c>
      <c r="M129">
        <v>20</v>
      </c>
      <c r="N129">
        <v>25</v>
      </c>
      <c r="O129">
        <v>8</v>
      </c>
      <c r="P129">
        <v>14</v>
      </c>
      <c r="Q129">
        <v>16</v>
      </c>
      <c r="R129">
        <v>22</v>
      </c>
    </row>
    <row r="130" spans="9:18">
      <c r="I130" s="10">
        <v>9</v>
      </c>
      <c r="J130">
        <v>17</v>
      </c>
      <c r="K130">
        <v>11</v>
      </c>
      <c r="L130">
        <v>13</v>
      </c>
      <c r="M130">
        <v>19</v>
      </c>
      <c r="N130">
        <v>23</v>
      </c>
      <c r="O130">
        <v>21</v>
      </c>
      <c r="P130">
        <v>16</v>
      </c>
      <c r="Q130">
        <v>24</v>
      </c>
      <c r="R130">
        <v>27</v>
      </c>
    </row>
    <row r="131" spans="9:18">
      <c r="I131" s="10">
        <v>13</v>
      </c>
      <c r="J131">
        <v>10</v>
      </c>
      <c r="K131">
        <v>18</v>
      </c>
      <c r="L131">
        <v>16</v>
      </c>
      <c r="M131">
        <v>12</v>
      </c>
      <c r="N131">
        <v>14</v>
      </c>
      <c r="O131">
        <v>19</v>
      </c>
      <c r="P131">
        <v>21</v>
      </c>
      <c r="Q131">
        <v>11</v>
      </c>
      <c r="R131">
        <v>17</v>
      </c>
    </row>
    <row r="132" spans="9:18">
      <c r="I132" s="10">
        <v>15</v>
      </c>
      <c r="J132">
        <v>20</v>
      </c>
      <c r="K132">
        <v>26</v>
      </c>
      <c r="L132">
        <v>13</v>
      </c>
      <c r="M132">
        <v>12</v>
      </c>
      <c r="N132">
        <v>14</v>
      </c>
      <c r="O132">
        <v>22</v>
      </c>
      <c r="P132">
        <v>19</v>
      </c>
      <c r="Q132">
        <v>16</v>
      </c>
      <c r="R132">
        <v>11</v>
      </c>
    </row>
    <row r="133" spans="9:18">
      <c r="I133" s="10">
        <v>25</v>
      </c>
      <c r="J133">
        <v>18</v>
      </c>
      <c r="K133">
        <v>16</v>
      </c>
      <c r="L133">
        <v>13</v>
      </c>
      <c r="M133">
        <v>21</v>
      </c>
      <c r="N133">
        <v>20</v>
      </c>
      <c r="O133">
        <v>15</v>
      </c>
      <c r="P133">
        <v>12</v>
      </c>
      <c r="Q133">
        <v>19</v>
      </c>
      <c r="R133">
        <v>17</v>
      </c>
    </row>
    <row r="134" spans="9:18">
      <c r="I134" s="10">
        <v>14</v>
      </c>
      <c r="J134">
        <v>16</v>
      </c>
      <c r="K134">
        <v>23</v>
      </c>
      <c r="L134">
        <v>18</v>
      </c>
      <c r="M134">
        <v>15</v>
      </c>
      <c r="N134">
        <v>11</v>
      </c>
      <c r="O134">
        <v>19</v>
      </c>
      <c r="P134">
        <v>22</v>
      </c>
      <c r="Q134">
        <v>17</v>
      </c>
      <c r="R134">
        <v>12</v>
      </c>
    </row>
    <row r="135" spans="9:18">
      <c r="I135" s="10">
        <v>16</v>
      </c>
      <c r="J135">
        <v>14</v>
      </c>
      <c r="K135">
        <v>18</v>
      </c>
      <c r="L135">
        <v>20</v>
      </c>
      <c r="M135">
        <v>25</v>
      </c>
      <c r="N135">
        <v>13</v>
      </c>
      <c r="O135">
        <v>11</v>
      </c>
      <c r="P135">
        <v>22</v>
      </c>
      <c r="Q135">
        <v>19</v>
      </c>
      <c r="R135">
        <v>17</v>
      </c>
    </row>
    <row r="136" spans="9:18">
      <c r="I136" s="10">
        <v>15</v>
      </c>
      <c r="J136">
        <v>16</v>
      </c>
      <c r="K136">
        <v>13</v>
      </c>
      <c r="L136">
        <v>14</v>
      </c>
      <c r="M136">
        <v>18</v>
      </c>
      <c r="N136">
        <v>20</v>
      </c>
      <c r="O136">
        <v>19</v>
      </c>
      <c r="P136">
        <v>21</v>
      </c>
      <c r="Q136">
        <v>17</v>
      </c>
      <c r="R136">
        <v>12</v>
      </c>
    </row>
    <row r="137" spans="9:18">
      <c r="I137" s="10">
        <v>15</v>
      </c>
      <c r="J137">
        <v>13</v>
      </c>
      <c r="K137">
        <v>16</v>
      </c>
      <c r="L137">
        <v>14</v>
      </c>
      <c r="M137">
        <v>22</v>
      </c>
      <c r="N137">
        <v>21</v>
      </c>
      <c r="O137">
        <v>19</v>
      </c>
      <c r="P137">
        <v>18</v>
      </c>
      <c r="Q137">
        <v>16</v>
      </c>
      <c r="R137">
        <v>11</v>
      </c>
    </row>
    <row r="138" spans="9:18">
      <c r="I138" s="10">
        <v>17</v>
      </c>
      <c r="J138">
        <v>14</v>
      </c>
      <c r="K138">
        <v>12</v>
      </c>
      <c r="L138">
        <v>20</v>
      </c>
      <c r="M138">
        <v>23</v>
      </c>
      <c r="N138">
        <v>19</v>
      </c>
      <c r="O138">
        <v>15</v>
      </c>
      <c r="P138">
        <v>16</v>
      </c>
      <c r="Q138">
        <v>13</v>
      </c>
      <c r="R138">
        <v>18</v>
      </c>
    </row>
    <row r="139" spans="9:18" ht="15" thickBot="1"/>
    <row r="140" spans="9:18" ht="15" thickBot="1">
      <c r="I140" s="9" t="s">
        <v>25</v>
      </c>
      <c r="J140" s="1"/>
      <c r="K140" s="1"/>
      <c r="L140" s="1"/>
      <c r="M140" s="1"/>
      <c r="N140" s="1"/>
    </row>
    <row r="141" spans="9:18" ht="15" thickBot="1">
      <c r="I141" s="1" t="s">
        <v>8</v>
      </c>
      <c r="J141" s="2">
        <f>AVERAGE(I129:R138)</f>
        <v>16.739999999999998</v>
      </c>
    </row>
    <row r="142" spans="9:18" ht="15" thickBot="1"/>
    <row r="143" spans="9:18" ht="15" thickBot="1">
      <c r="I143" s="9" t="s">
        <v>26</v>
      </c>
      <c r="J143" s="1"/>
      <c r="K143" s="1"/>
      <c r="L143" s="1"/>
      <c r="M143" s="1"/>
      <c r="N143" s="1"/>
    </row>
    <row r="144" spans="9:18" ht="15" thickBot="1">
      <c r="I144" s="1" t="s">
        <v>27</v>
      </c>
      <c r="J144" s="2">
        <f>MIN(I129:R138)</f>
        <v>8</v>
      </c>
    </row>
    <row r="145" spans="1:19" ht="15" thickBot="1">
      <c r="I145" s="1" t="s">
        <v>28</v>
      </c>
      <c r="J145" s="2">
        <f>MAX(I129:R138)</f>
        <v>27</v>
      </c>
    </row>
    <row r="146" spans="1:19" ht="15" thickBot="1">
      <c r="I146" s="1" t="s">
        <v>15</v>
      </c>
      <c r="J146" s="2">
        <f>J145-J144</f>
        <v>19</v>
      </c>
    </row>
    <row r="147" spans="1:19" ht="15" thickBot="1"/>
    <row r="148" spans="1:19" ht="15" thickBot="1">
      <c r="I148" s="9" t="s">
        <v>29</v>
      </c>
      <c r="L148" s="1"/>
      <c r="M148" s="1"/>
      <c r="N148" s="1"/>
    </row>
    <row r="150" spans="1:19">
      <c r="I150" t="s">
        <v>30</v>
      </c>
      <c r="J150">
        <f>STDEV(I129:R138)</f>
        <v>4.1429506881014673</v>
      </c>
    </row>
    <row r="154" spans="1:19" s="4" customFormat="1">
      <c r="A154" s="4" t="s">
        <v>31</v>
      </c>
    </row>
    <row r="156" spans="1:19">
      <c r="A156" s="13"/>
      <c r="I156" s="10" t="s">
        <v>32</v>
      </c>
      <c r="J156">
        <v>30</v>
      </c>
      <c r="K156">
        <v>32</v>
      </c>
      <c r="L156">
        <v>33</v>
      </c>
      <c r="M156">
        <v>28</v>
      </c>
      <c r="N156">
        <v>31</v>
      </c>
      <c r="O156">
        <v>30</v>
      </c>
      <c r="P156">
        <v>29</v>
      </c>
      <c r="Q156">
        <v>30</v>
      </c>
      <c r="R156">
        <v>32</v>
      </c>
      <c r="S156">
        <v>31</v>
      </c>
    </row>
    <row r="157" spans="1:19">
      <c r="I157" s="10" t="s">
        <v>33</v>
      </c>
      <c r="J157">
        <v>25</v>
      </c>
      <c r="K157">
        <v>27</v>
      </c>
      <c r="L157">
        <v>26</v>
      </c>
      <c r="M157">
        <v>23</v>
      </c>
      <c r="N157">
        <v>28</v>
      </c>
      <c r="O157">
        <v>24</v>
      </c>
      <c r="P157">
        <v>26</v>
      </c>
      <c r="Q157">
        <v>25</v>
      </c>
      <c r="R157">
        <v>27</v>
      </c>
      <c r="S157">
        <v>28</v>
      </c>
    </row>
    <row r="158" spans="1:19">
      <c r="I158" s="10" t="s">
        <v>34</v>
      </c>
      <c r="J158">
        <v>22</v>
      </c>
      <c r="K158">
        <v>23</v>
      </c>
      <c r="L158">
        <v>20</v>
      </c>
      <c r="M158">
        <v>25</v>
      </c>
      <c r="N158">
        <v>21</v>
      </c>
      <c r="O158">
        <v>24</v>
      </c>
      <c r="P158">
        <v>23</v>
      </c>
      <c r="Q158">
        <v>22</v>
      </c>
      <c r="R158">
        <v>25</v>
      </c>
      <c r="S158">
        <v>24</v>
      </c>
    </row>
    <row r="159" spans="1:19">
      <c r="I159" s="10" t="s">
        <v>35</v>
      </c>
      <c r="J159">
        <v>18</v>
      </c>
      <c r="K159">
        <v>17</v>
      </c>
      <c r="L159">
        <v>19</v>
      </c>
      <c r="M159">
        <v>20</v>
      </c>
      <c r="N159">
        <v>21</v>
      </c>
      <c r="O159">
        <v>18</v>
      </c>
      <c r="P159">
        <v>19</v>
      </c>
      <c r="Q159">
        <v>17</v>
      </c>
      <c r="R159">
        <v>20</v>
      </c>
      <c r="S159">
        <v>19</v>
      </c>
    </row>
    <row r="160" spans="1:19">
      <c r="I160" s="10" t="s">
        <v>36</v>
      </c>
      <c r="J160">
        <v>35</v>
      </c>
      <c r="K160">
        <v>36</v>
      </c>
      <c r="L160">
        <v>34</v>
      </c>
      <c r="M160">
        <v>35</v>
      </c>
      <c r="N160">
        <v>33</v>
      </c>
      <c r="O160">
        <v>34</v>
      </c>
      <c r="P160">
        <v>32</v>
      </c>
      <c r="Q160">
        <v>33</v>
      </c>
      <c r="R160">
        <v>36</v>
      </c>
      <c r="S160">
        <v>34</v>
      </c>
    </row>
    <row r="162" spans="1:17">
      <c r="I162" t="s">
        <v>37</v>
      </c>
      <c r="J162">
        <f>AVERAGE(J156:S160)</f>
        <v>26.48</v>
      </c>
    </row>
    <row r="163" spans="1:17">
      <c r="I163" t="s">
        <v>39</v>
      </c>
      <c r="J163">
        <f>VAR(J156:S160)</f>
        <v>32.417959183673531</v>
      </c>
    </row>
    <row r="165" spans="1:17">
      <c r="I165" t="s">
        <v>41</v>
      </c>
      <c r="J165">
        <f>MIN(J156:S160)</f>
        <v>17</v>
      </c>
    </row>
    <row r="166" spans="1:17">
      <c r="I166" t="s">
        <v>40</v>
      </c>
      <c r="J166">
        <f>MAX(J156:S160)</f>
        <v>36</v>
      </c>
    </row>
    <row r="167" spans="1:17">
      <c r="I167" t="s">
        <v>38</v>
      </c>
      <c r="J167">
        <f>J166-J165</f>
        <v>19</v>
      </c>
    </row>
    <row r="170" spans="1:17" ht="18">
      <c r="A170" s="7" t="s">
        <v>43</v>
      </c>
    </row>
    <row r="172" spans="1:17" s="4" customFormat="1">
      <c r="A172" s="4" t="s">
        <v>42</v>
      </c>
    </row>
    <row r="174" spans="1:17">
      <c r="H174" s="10">
        <v>28</v>
      </c>
      <c r="I174">
        <v>32</v>
      </c>
      <c r="J174">
        <v>35</v>
      </c>
      <c r="K174">
        <v>40</v>
      </c>
      <c r="L174">
        <v>42</v>
      </c>
      <c r="M174">
        <v>28</v>
      </c>
      <c r="N174">
        <v>33</v>
      </c>
      <c r="O174">
        <v>38</v>
      </c>
      <c r="P174">
        <v>30</v>
      </c>
      <c r="Q174">
        <v>41</v>
      </c>
    </row>
    <row r="175" spans="1:17">
      <c r="H175" s="10">
        <v>37</v>
      </c>
      <c r="I175">
        <v>31</v>
      </c>
      <c r="J175">
        <v>34</v>
      </c>
      <c r="K175">
        <v>29</v>
      </c>
      <c r="L175">
        <v>36</v>
      </c>
      <c r="M175">
        <v>43</v>
      </c>
      <c r="N175">
        <v>39</v>
      </c>
      <c r="O175">
        <v>27</v>
      </c>
      <c r="P175">
        <v>35</v>
      </c>
      <c r="Q175">
        <v>31</v>
      </c>
    </row>
    <row r="176" spans="1:17">
      <c r="H176" s="10">
        <v>39</v>
      </c>
      <c r="I176">
        <v>45</v>
      </c>
      <c r="J176">
        <v>29</v>
      </c>
      <c r="K176">
        <v>33</v>
      </c>
      <c r="L176">
        <v>37</v>
      </c>
      <c r="M176">
        <v>40</v>
      </c>
      <c r="N176">
        <v>36</v>
      </c>
      <c r="O176">
        <v>29</v>
      </c>
      <c r="P176">
        <v>31</v>
      </c>
      <c r="Q176">
        <v>38</v>
      </c>
    </row>
    <row r="177" spans="1:17">
      <c r="H177" s="10">
        <v>35</v>
      </c>
      <c r="I177">
        <v>44</v>
      </c>
      <c r="J177">
        <v>32</v>
      </c>
      <c r="K177">
        <v>39</v>
      </c>
      <c r="L177">
        <v>36</v>
      </c>
      <c r="M177">
        <v>30</v>
      </c>
      <c r="N177">
        <v>33</v>
      </c>
      <c r="O177">
        <v>28</v>
      </c>
      <c r="P177">
        <v>41</v>
      </c>
      <c r="Q177">
        <v>35</v>
      </c>
    </row>
    <row r="178" spans="1:17">
      <c r="H178" s="10">
        <v>31</v>
      </c>
      <c r="I178">
        <v>37</v>
      </c>
      <c r="J178">
        <v>42</v>
      </c>
      <c r="K178">
        <v>29</v>
      </c>
      <c r="L178">
        <v>34</v>
      </c>
      <c r="M178">
        <v>40</v>
      </c>
      <c r="N178">
        <v>31</v>
      </c>
      <c r="O178">
        <v>33</v>
      </c>
      <c r="P178">
        <v>38</v>
      </c>
      <c r="Q178">
        <v>36</v>
      </c>
    </row>
    <row r="179" spans="1:17">
      <c r="H179" s="10">
        <v>39</v>
      </c>
      <c r="I179">
        <v>27</v>
      </c>
      <c r="J179">
        <v>35</v>
      </c>
      <c r="K179">
        <v>30</v>
      </c>
      <c r="L179">
        <v>43</v>
      </c>
      <c r="M179">
        <v>29</v>
      </c>
      <c r="N179">
        <v>32</v>
      </c>
      <c r="O179">
        <v>36</v>
      </c>
      <c r="P179">
        <v>31</v>
      </c>
      <c r="Q179">
        <v>40</v>
      </c>
    </row>
    <row r="180" spans="1:17">
      <c r="H180" s="10">
        <v>38</v>
      </c>
      <c r="I180">
        <v>44</v>
      </c>
      <c r="J180">
        <v>37</v>
      </c>
      <c r="K180">
        <v>33</v>
      </c>
      <c r="L180">
        <v>35</v>
      </c>
      <c r="M180">
        <v>41</v>
      </c>
      <c r="N180">
        <v>30</v>
      </c>
      <c r="O180">
        <v>31</v>
      </c>
      <c r="P180">
        <v>39</v>
      </c>
      <c r="Q180">
        <v>28</v>
      </c>
    </row>
    <row r="181" spans="1:17">
      <c r="H181" s="10">
        <v>45</v>
      </c>
      <c r="I181">
        <v>29</v>
      </c>
      <c r="J181">
        <v>33</v>
      </c>
      <c r="K181">
        <v>38</v>
      </c>
      <c r="L181">
        <v>34</v>
      </c>
      <c r="M181">
        <v>32</v>
      </c>
      <c r="N181">
        <v>35</v>
      </c>
      <c r="O181">
        <v>31</v>
      </c>
      <c r="P181">
        <v>40</v>
      </c>
      <c r="Q181">
        <v>36</v>
      </c>
    </row>
    <row r="182" spans="1:17">
      <c r="H182" s="10">
        <v>39</v>
      </c>
      <c r="I182">
        <v>27</v>
      </c>
      <c r="J182">
        <v>35</v>
      </c>
      <c r="K182">
        <v>30</v>
      </c>
      <c r="L182">
        <v>43</v>
      </c>
      <c r="M182">
        <v>29</v>
      </c>
      <c r="N182">
        <v>32</v>
      </c>
      <c r="O182">
        <v>36</v>
      </c>
      <c r="P182">
        <v>31</v>
      </c>
      <c r="Q182">
        <v>40</v>
      </c>
    </row>
    <row r="183" spans="1:17">
      <c r="H183" s="10">
        <v>38</v>
      </c>
      <c r="I183">
        <v>44</v>
      </c>
      <c r="J183">
        <v>37</v>
      </c>
      <c r="K183">
        <v>33</v>
      </c>
      <c r="L183">
        <v>35</v>
      </c>
      <c r="M183">
        <v>41</v>
      </c>
      <c r="N183">
        <v>30</v>
      </c>
      <c r="O183">
        <v>31</v>
      </c>
      <c r="P183">
        <v>39</v>
      </c>
      <c r="Q183">
        <v>28</v>
      </c>
    </row>
    <row r="184" spans="1:17" ht="15" thickBot="1"/>
    <row r="185" spans="1:17">
      <c r="I185" t="s">
        <v>44</v>
      </c>
      <c r="J185">
        <f>MODE(H174:Q183)</f>
        <v>31</v>
      </c>
      <c r="M185">
        <v>25</v>
      </c>
      <c r="P185" s="19" t="s">
        <v>63</v>
      </c>
      <c r="Q185" s="19" t="s">
        <v>53</v>
      </c>
    </row>
    <row r="186" spans="1:17">
      <c r="I186" t="s">
        <v>45</v>
      </c>
      <c r="J186">
        <f>MEDIAN(H173:Q183)</f>
        <v>35</v>
      </c>
      <c r="M186">
        <v>30</v>
      </c>
      <c r="P186">
        <v>25</v>
      </c>
      <c r="Q186">
        <v>0</v>
      </c>
    </row>
    <row r="187" spans="1:17">
      <c r="I187" t="s">
        <v>41</v>
      </c>
      <c r="J187">
        <f>MIN(H174:Q183)</f>
        <v>27</v>
      </c>
      <c r="M187">
        <v>35</v>
      </c>
      <c r="P187">
        <v>30</v>
      </c>
      <c r="Q187">
        <v>21</v>
      </c>
    </row>
    <row r="188" spans="1:17">
      <c r="I188" t="s">
        <v>40</v>
      </c>
      <c r="J188">
        <f>MAX(H174:Q183)</f>
        <v>45</v>
      </c>
      <c r="M188">
        <v>40</v>
      </c>
      <c r="P188">
        <v>35</v>
      </c>
      <c r="Q188">
        <v>34</v>
      </c>
    </row>
    <row r="189" spans="1:17">
      <c r="I189" t="s">
        <v>38</v>
      </c>
      <c r="J189">
        <f>J188-J187</f>
        <v>18</v>
      </c>
      <c r="M189">
        <v>45</v>
      </c>
      <c r="P189">
        <v>40</v>
      </c>
      <c r="Q189">
        <v>31</v>
      </c>
    </row>
    <row r="190" spans="1:17">
      <c r="P190">
        <v>45</v>
      </c>
      <c r="Q190">
        <v>14</v>
      </c>
    </row>
    <row r="191" spans="1:17" ht="15" thickBot="1">
      <c r="P191" s="18" t="s">
        <v>64</v>
      </c>
      <c r="Q191" s="18">
        <v>0</v>
      </c>
    </row>
    <row r="192" spans="1:17" s="4" customFormat="1">
      <c r="A192" s="4" t="s">
        <v>46</v>
      </c>
    </row>
    <row r="194" spans="8:17">
      <c r="H194" s="15">
        <v>56</v>
      </c>
      <c r="I194" s="14">
        <v>40</v>
      </c>
      <c r="J194" s="14">
        <v>28</v>
      </c>
      <c r="K194" s="14">
        <v>73</v>
      </c>
      <c r="L194" s="14">
        <v>52</v>
      </c>
      <c r="M194" s="14">
        <v>61</v>
      </c>
      <c r="N194" s="14">
        <v>35</v>
      </c>
      <c r="O194" s="14">
        <v>40</v>
      </c>
      <c r="P194" s="14">
        <v>47</v>
      </c>
      <c r="Q194" s="14">
        <v>65</v>
      </c>
    </row>
    <row r="195" spans="8:17">
      <c r="H195" s="15">
        <v>52</v>
      </c>
      <c r="I195" s="14">
        <v>44</v>
      </c>
      <c r="J195" s="14">
        <v>38</v>
      </c>
      <c r="K195" s="14">
        <v>60</v>
      </c>
      <c r="L195" s="14">
        <v>56</v>
      </c>
      <c r="M195" s="14">
        <v>40</v>
      </c>
      <c r="N195" s="14">
        <v>36</v>
      </c>
      <c r="O195" s="14">
        <v>49</v>
      </c>
      <c r="P195" s="14">
        <v>68</v>
      </c>
      <c r="Q195" s="14">
        <v>57</v>
      </c>
    </row>
    <row r="196" spans="8:17">
      <c r="H196" s="15">
        <v>52</v>
      </c>
      <c r="I196" s="14">
        <v>63</v>
      </c>
      <c r="J196" s="14">
        <v>41</v>
      </c>
      <c r="K196" s="14">
        <v>48</v>
      </c>
      <c r="L196" s="14">
        <v>55</v>
      </c>
      <c r="M196" s="14">
        <v>42</v>
      </c>
      <c r="N196" s="14">
        <v>39</v>
      </c>
      <c r="O196" s="14">
        <v>58</v>
      </c>
      <c r="P196" s="14">
        <v>62</v>
      </c>
      <c r="Q196" s="14">
        <v>49</v>
      </c>
    </row>
    <row r="197" spans="8:17">
      <c r="H197" s="15">
        <v>59</v>
      </c>
      <c r="I197" s="14">
        <v>45</v>
      </c>
      <c r="J197" s="14">
        <v>47</v>
      </c>
      <c r="K197" s="14">
        <v>51</v>
      </c>
      <c r="L197" s="14">
        <v>65</v>
      </c>
      <c r="M197" s="14">
        <v>41</v>
      </c>
      <c r="N197" s="14">
        <v>48</v>
      </c>
      <c r="O197" s="14">
        <v>55</v>
      </c>
      <c r="P197" s="14">
        <v>42</v>
      </c>
      <c r="Q197" s="14">
        <v>39</v>
      </c>
    </row>
    <row r="198" spans="8:17">
      <c r="H198" s="15">
        <v>58</v>
      </c>
      <c r="I198" s="14">
        <v>62</v>
      </c>
      <c r="J198" s="14">
        <v>49</v>
      </c>
      <c r="K198" s="14">
        <v>59</v>
      </c>
      <c r="L198" s="14">
        <v>45</v>
      </c>
      <c r="M198" s="14">
        <v>47</v>
      </c>
      <c r="N198" s="14">
        <v>51</v>
      </c>
      <c r="O198" s="14">
        <v>65</v>
      </c>
      <c r="P198" s="14">
        <v>43</v>
      </c>
      <c r="Q198" s="14">
        <v>58</v>
      </c>
    </row>
    <row r="200" spans="8:17" ht="15" thickBot="1">
      <c r="I200" t="s">
        <v>44</v>
      </c>
      <c r="J200">
        <f>MODE(H194:Q198)</f>
        <v>40</v>
      </c>
    </row>
    <row r="201" spans="8:17">
      <c r="I201" t="s">
        <v>45</v>
      </c>
      <c r="J201">
        <f>MEDIAN(H194:Q198)</f>
        <v>50</v>
      </c>
      <c r="M201" s="14">
        <v>25</v>
      </c>
      <c r="O201" s="19" t="s">
        <v>63</v>
      </c>
      <c r="P201" s="19" t="s">
        <v>53</v>
      </c>
    </row>
    <row r="202" spans="8:17" ht="15" thickBot="1">
      <c r="I202" t="s">
        <v>47</v>
      </c>
      <c r="M202" s="14">
        <v>35</v>
      </c>
      <c r="O202">
        <v>25</v>
      </c>
      <c r="P202">
        <v>0</v>
      </c>
    </row>
    <row r="203" spans="8:17" ht="15" thickBot="1">
      <c r="I203" s="1" t="s">
        <v>48</v>
      </c>
      <c r="J203">
        <f>QUARTILE(H194:Q198,3)</f>
        <v>58</v>
      </c>
      <c r="M203" s="14">
        <v>45</v>
      </c>
      <c r="O203">
        <v>35</v>
      </c>
      <c r="P203">
        <v>2</v>
      </c>
    </row>
    <row r="204" spans="8:17" ht="15" thickBot="1">
      <c r="I204" s="1" t="s">
        <v>49</v>
      </c>
      <c r="J204">
        <f>QUARTILE(H194:Q198,1)</f>
        <v>42.25</v>
      </c>
      <c r="M204" s="14">
        <v>55</v>
      </c>
      <c r="O204">
        <v>45</v>
      </c>
      <c r="P204">
        <v>15</v>
      </c>
    </row>
    <row r="205" spans="8:17" ht="15" thickBot="1">
      <c r="I205" s="1" t="s">
        <v>50</v>
      </c>
      <c r="J205">
        <f>J203-J204</f>
        <v>15.75</v>
      </c>
      <c r="M205" s="14">
        <v>65</v>
      </c>
      <c r="O205">
        <v>55</v>
      </c>
      <c r="P205">
        <v>15</v>
      </c>
    </row>
    <row r="206" spans="8:17">
      <c r="I206" s="20" t="s">
        <v>14</v>
      </c>
      <c r="J206">
        <f>MAX(H194:Q198)</f>
        <v>73</v>
      </c>
      <c r="M206" s="14">
        <v>75</v>
      </c>
      <c r="O206">
        <v>65</v>
      </c>
      <c r="P206">
        <v>16</v>
      </c>
    </row>
    <row r="207" spans="8:17">
      <c r="I207" s="20" t="s">
        <v>13</v>
      </c>
      <c r="J207">
        <f>MIN(H194:Q198)</f>
        <v>28</v>
      </c>
      <c r="O207">
        <v>75</v>
      </c>
      <c r="P207">
        <v>2</v>
      </c>
    </row>
    <row r="208" spans="8:17" ht="15" thickBot="1">
      <c r="O208" s="18" t="s">
        <v>64</v>
      </c>
      <c r="P208" s="18">
        <v>0</v>
      </c>
    </row>
    <row r="211" spans="1:13" s="4" customFormat="1">
      <c r="A211" s="4" t="s">
        <v>51</v>
      </c>
    </row>
    <row r="213" spans="1:13">
      <c r="I213" s="16" t="s">
        <v>52</v>
      </c>
      <c r="J213" s="16" t="s">
        <v>53</v>
      </c>
      <c r="L213" t="s">
        <v>44</v>
      </c>
      <c r="M213">
        <f>MODE(J214:J220)</f>
        <v>30</v>
      </c>
    </row>
    <row r="214" spans="1:13">
      <c r="I214" s="17" t="s">
        <v>54</v>
      </c>
      <c r="J214" s="17">
        <v>30</v>
      </c>
    </row>
    <row r="215" spans="1:13">
      <c r="I215" s="17" t="s">
        <v>55</v>
      </c>
      <c r="J215" s="17">
        <v>40</v>
      </c>
    </row>
    <row r="216" spans="1:13">
      <c r="I216" s="17" t="s">
        <v>56</v>
      </c>
      <c r="J216" s="17">
        <v>20</v>
      </c>
    </row>
    <row r="217" spans="1:13">
      <c r="I217" s="17" t="s">
        <v>57</v>
      </c>
      <c r="J217" s="17">
        <v>10</v>
      </c>
    </row>
    <row r="218" spans="1:13">
      <c r="I218" s="17" t="s">
        <v>58</v>
      </c>
      <c r="J218" s="17">
        <v>45</v>
      </c>
    </row>
    <row r="219" spans="1:13">
      <c r="I219" s="17" t="s">
        <v>59</v>
      </c>
      <c r="J219" s="17">
        <v>25</v>
      </c>
    </row>
    <row r="220" spans="1:13">
      <c r="I220" s="17" t="s">
        <v>60</v>
      </c>
      <c r="J220" s="17">
        <v>30</v>
      </c>
    </row>
    <row r="225" spans="2:9">
      <c r="B225" t="s">
        <v>61</v>
      </c>
      <c r="I225" t="s">
        <v>62</v>
      </c>
    </row>
    <row r="241" spans="1:18" s="4" customFormat="1">
      <c r="A241" s="4" t="s">
        <v>65</v>
      </c>
    </row>
    <row r="243" spans="1:18">
      <c r="I243">
        <v>4</v>
      </c>
      <c r="J243">
        <v>5</v>
      </c>
      <c r="K243">
        <v>3</v>
      </c>
      <c r="L243">
        <v>4</v>
      </c>
      <c r="M243">
        <v>4</v>
      </c>
      <c r="N243">
        <v>3</v>
      </c>
      <c r="O243">
        <v>2</v>
      </c>
      <c r="P243">
        <v>5</v>
      </c>
      <c r="Q243">
        <v>4</v>
      </c>
      <c r="R243">
        <v>3</v>
      </c>
    </row>
    <row r="244" spans="1:18">
      <c r="I244">
        <v>5</v>
      </c>
      <c r="J244">
        <v>4</v>
      </c>
      <c r="K244">
        <v>2</v>
      </c>
      <c r="L244">
        <v>3</v>
      </c>
      <c r="M244">
        <v>4</v>
      </c>
      <c r="N244">
        <v>5</v>
      </c>
      <c r="O244">
        <v>3</v>
      </c>
      <c r="P244">
        <v>4</v>
      </c>
      <c r="Q244">
        <v>5</v>
      </c>
      <c r="R244">
        <v>3</v>
      </c>
    </row>
    <row r="245" spans="1:18">
      <c r="I245">
        <v>4</v>
      </c>
      <c r="J245">
        <v>3</v>
      </c>
      <c r="K245">
        <v>2</v>
      </c>
      <c r="L245">
        <v>4</v>
      </c>
      <c r="M245">
        <v>5</v>
      </c>
      <c r="N245">
        <v>3</v>
      </c>
      <c r="O245">
        <v>4</v>
      </c>
      <c r="P245">
        <v>5</v>
      </c>
      <c r="Q245">
        <v>4</v>
      </c>
      <c r="R245">
        <v>3</v>
      </c>
    </row>
    <row r="246" spans="1:18">
      <c r="I246">
        <v>3</v>
      </c>
      <c r="J246">
        <v>4</v>
      </c>
      <c r="K246">
        <v>5</v>
      </c>
      <c r="L246">
        <v>2</v>
      </c>
      <c r="M246">
        <v>3</v>
      </c>
      <c r="N246">
        <v>4</v>
      </c>
      <c r="O246">
        <v>4</v>
      </c>
      <c r="P246">
        <v>3</v>
      </c>
      <c r="Q246">
        <v>5</v>
      </c>
      <c r="R246">
        <v>4</v>
      </c>
    </row>
    <row r="247" spans="1:18">
      <c r="I247">
        <v>3</v>
      </c>
      <c r="J247">
        <v>4</v>
      </c>
      <c r="K247">
        <v>5</v>
      </c>
      <c r="L247">
        <v>4</v>
      </c>
      <c r="M247">
        <v>2</v>
      </c>
      <c r="N247">
        <v>3</v>
      </c>
      <c r="O247">
        <v>4</v>
      </c>
      <c r="P247">
        <v>5</v>
      </c>
      <c r="Q247">
        <v>3</v>
      </c>
      <c r="R247">
        <v>4</v>
      </c>
    </row>
    <row r="248" spans="1:18">
      <c r="I248">
        <v>5</v>
      </c>
      <c r="J248">
        <v>4</v>
      </c>
      <c r="K248">
        <v>3</v>
      </c>
      <c r="L248">
        <v>4</v>
      </c>
      <c r="M248">
        <v>5</v>
      </c>
      <c r="N248">
        <v>3</v>
      </c>
      <c r="O248">
        <v>4</v>
      </c>
      <c r="P248">
        <v>5</v>
      </c>
      <c r="Q248">
        <v>4</v>
      </c>
      <c r="R248">
        <v>3</v>
      </c>
    </row>
    <row r="249" spans="1:18">
      <c r="I249">
        <v>3</v>
      </c>
      <c r="J249">
        <v>4</v>
      </c>
      <c r="K249">
        <v>5</v>
      </c>
      <c r="L249">
        <v>2</v>
      </c>
      <c r="M249">
        <v>3</v>
      </c>
      <c r="N249">
        <v>4</v>
      </c>
      <c r="O249">
        <v>4</v>
      </c>
      <c r="P249">
        <v>3</v>
      </c>
      <c r="Q249">
        <v>5</v>
      </c>
      <c r="R249">
        <v>4</v>
      </c>
    </row>
    <row r="250" spans="1:18">
      <c r="I250">
        <v>3</v>
      </c>
      <c r="J250">
        <v>4</v>
      </c>
      <c r="K250">
        <v>5</v>
      </c>
      <c r="L250">
        <v>4</v>
      </c>
      <c r="M250">
        <v>2</v>
      </c>
      <c r="N250">
        <v>3</v>
      </c>
      <c r="O250">
        <v>4</v>
      </c>
      <c r="P250">
        <v>5</v>
      </c>
      <c r="Q250">
        <v>3</v>
      </c>
      <c r="R250">
        <v>4</v>
      </c>
    </row>
    <row r="251" spans="1:18">
      <c r="I251">
        <v>5</v>
      </c>
      <c r="J251">
        <v>4</v>
      </c>
      <c r="K251">
        <v>3</v>
      </c>
      <c r="L251">
        <v>4</v>
      </c>
      <c r="M251">
        <v>5</v>
      </c>
      <c r="N251">
        <v>3</v>
      </c>
      <c r="O251">
        <v>4</v>
      </c>
      <c r="P251">
        <v>5</v>
      </c>
      <c r="Q251">
        <v>4</v>
      </c>
      <c r="R251">
        <v>3</v>
      </c>
    </row>
    <row r="252" spans="1:18">
      <c r="I252">
        <v>3</v>
      </c>
      <c r="J252">
        <v>4</v>
      </c>
      <c r="K252">
        <v>5</v>
      </c>
      <c r="L252">
        <v>2</v>
      </c>
      <c r="M252">
        <v>3</v>
      </c>
      <c r="N252">
        <v>4</v>
      </c>
      <c r="O252">
        <v>4</v>
      </c>
      <c r="P252">
        <v>3</v>
      </c>
      <c r="Q252">
        <v>5</v>
      </c>
      <c r="R252">
        <v>4</v>
      </c>
    </row>
    <row r="253" spans="1:18" ht="15" thickBot="1"/>
    <row r="254" spans="1:18">
      <c r="I254" t="s">
        <v>44</v>
      </c>
      <c r="J254">
        <f>MODE(I243:R252)</f>
        <v>4</v>
      </c>
      <c r="L254">
        <v>1</v>
      </c>
      <c r="N254" s="19" t="s">
        <v>63</v>
      </c>
      <c r="O254" s="19" t="s">
        <v>53</v>
      </c>
    </row>
    <row r="255" spans="1:18">
      <c r="I255" t="s">
        <v>41</v>
      </c>
      <c r="J255">
        <f>MIN(I243:R252)</f>
        <v>2</v>
      </c>
      <c r="L255">
        <v>2</v>
      </c>
      <c r="N255">
        <v>1</v>
      </c>
      <c r="O255">
        <v>0</v>
      </c>
    </row>
    <row r="256" spans="1:18">
      <c r="I256" t="s">
        <v>40</v>
      </c>
      <c r="J256">
        <f>MAX(I243:R252)</f>
        <v>5</v>
      </c>
      <c r="L256">
        <v>3</v>
      </c>
      <c r="N256">
        <v>2</v>
      </c>
      <c r="O256">
        <v>8</v>
      </c>
    </row>
    <row r="257" spans="2:15">
      <c r="L257">
        <v>4</v>
      </c>
      <c r="N257">
        <v>3</v>
      </c>
      <c r="O257">
        <v>30</v>
      </c>
    </row>
    <row r="258" spans="2:15">
      <c r="L258">
        <v>5</v>
      </c>
      <c r="N258">
        <v>4</v>
      </c>
      <c r="O258">
        <v>39</v>
      </c>
    </row>
    <row r="259" spans="2:15">
      <c r="N259">
        <v>5</v>
      </c>
      <c r="O259">
        <v>23</v>
      </c>
    </row>
    <row r="260" spans="2:15" ht="15" thickBot="1">
      <c r="N260" s="18" t="s">
        <v>64</v>
      </c>
      <c r="O260" s="18">
        <v>0</v>
      </c>
    </row>
    <row r="263" spans="2:15">
      <c r="B263" t="s">
        <v>61</v>
      </c>
      <c r="J263" t="s">
        <v>62</v>
      </c>
    </row>
    <row r="281" spans="1:18" s="4" customFormat="1">
      <c r="A281" s="4" t="s">
        <v>66</v>
      </c>
    </row>
    <row r="283" spans="1:18">
      <c r="I283" s="10">
        <v>35</v>
      </c>
      <c r="J283">
        <v>28</v>
      </c>
      <c r="K283">
        <v>32</v>
      </c>
      <c r="L283">
        <v>45</v>
      </c>
      <c r="M283">
        <v>38</v>
      </c>
      <c r="N283">
        <v>29</v>
      </c>
      <c r="O283">
        <v>42</v>
      </c>
      <c r="P283">
        <v>30</v>
      </c>
      <c r="Q283">
        <v>36</v>
      </c>
      <c r="R283">
        <v>41</v>
      </c>
    </row>
    <row r="284" spans="1:18">
      <c r="I284" s="10">
        <v>47</v>
      </c>
      <c r="J284">
        <v>31</v>
      </c>
      <c r="K284">
        <v>39</v>
      </c>
      <c r="L284">
        <v>43</v>
      </c>
      <c r="M284">
        <v>37</v>
      </c>
      <c r="N284">
        <v>30</v>
      </c>
      <c r="O284">
        <v>34</v>
      </c>
      <c r="P284">
        <v>39</v>
      </c>
      <c r="Q284">
        <v>28</v>
      </c>
      <c r="R284">
        <v>33</v>
      </c>
    </row>
    <row r="285" spans="1:18">
      <c r="I285" s="10">
        <v>36</v>
      </c>
      <c r="J285">
        <v>40</v>
      </c>
      <c r="K285">
        <v>42</v>
      </c>
      <c r="L285">
        <v>29</v>
      </c>
      <c r="M285">
        <v>31</v>
      </c>
      <c r="N285">
        <v>45</v>
      </c>
      <c r="O285">
        <v>38</v>
      </c>
      <c r="P285">
        <v>33</v>
      </c>
      <c r="Q285">
        <v>41</v>
      </c>
      <c r="R285">
        <v>35</v>
      </c>
    </row>
    <row r="286" spans="1:18">
      <c r="I286" s="10">
        <v>37</v>
      </c>
      <c r="J286">
        <v>34</v>
      </c>
      <c r="K286">
        <v>46</v>
      </c>
      <c r="L286">
        <v>30</v>
      </c>
      <c r="M286">
        <v>39</v>
      </c>
      <c r="N286">
        <v>43</v>
      </c>
      <c r="O286">
        <v>28</v>
      </c>
      <c r="P286">
        <v>32</v>
      </c>
      <c r="Q286">
        <v>36</v>
      </c>
      <c r="R286">
        <v>29</v>
      </c>
    </row>
    <row r="287" spans="1:18">
      <c r="I287" s="10">
        <v>31</v>
      </c>
      <c r="J287">
        <v>37</v>
      </c>
      <c r="K287">
        <v>40</v>
      </c>
      <c r="L287">
        <v>42</v>
      </c>
      <c r="M287">
        <v>33</v>
      </c>
      <c r="N287">
        <v>39</v>
      </c>
      <c r="O287">
        <v>28</v>
      </c>
      <c r="P287">
        <v>35</v>
      </c>
      <c r="Q287">
        <v>38</v>
      </c>
      <c r="R287">
        <v>43</v>
      </c>
    </row>
    <row r="288" spans="1:18" ht="15" thickBot="1"/>
    <row r="289" spans="2:15">
      <c r="I289" t="s">
        <v>67</v>
      </c>
      <c r="J289">
        <f>AVERAGE(I283:R287)</f>
        <v>36.14</v>
      </c>
      <c r="L289">
        <v>25</v>
      </c>
      <c r="N289" s="19" t="s">
        <v>63</v>
      </c>
      <c r="O289" s="19" t="s">
        <v>53</v>
      </c>
    </row>
    <row r="290" spans="2:15">
      <c r="I290" t="s">
        <v>41</v>
      </c>
      <c r="J290">
        <f>MIN(I283:R287)</f>
        <v>28</v>
      </c>
      <c r="L290">
        <v>30</v>
      </c>
      <c r="N290">
        <v>25</v>
      </c>
      <c r="O290">
        <v>0</v>
      </c>
    </row>
    <row r="291" spans="2:15">
      <c r="I291" t="s">
        <v>40</v>
      </c>
      <c r="J291">
        <f>MAX(I283:R287)</f>
        <v>47</v>
      </c>
      <c r="L291">
        <v>35</v>
      </c>
      <c r="N291">
        <v>30</v>
      </c>
      <c r="O291">
        <v>10</v>
      </c>
    </row>
    <row r="292" spans="2:15">
      <c r="L292">
        <v>40</v>
      </c>
      <c r="N292">
        <v>35</v>
      </c>
      <c r="O292">
        <v>13</v>
      </c>
    </row>
    <row r="293" spans="2:15">
      <c r="L293">
        <v>45</v>
      </c>
      <c r="N293">
        <v>40</v>
      </c>
      <c r="O293">
        <v>15</v>
      </c>
    </row>
    <row r="294" spans="2:15">
      <c r="L294">
        <v>50</v>
      </c>
      <c r="N294">
        <v>45</v>
      </c>
      <c r="O294">
        <v>10</v>
      </c>
    </row>
    <row r="295" spans="2:15">
      <c r="N295">
        <v>50</v>
      </c>
      <c r="O295">
        <v>2</v>
      </c>
    </row>
    <row r="296" spans="2:15" ht="15" thickBot="1">
      <c r="N296" s="18" t="s">
        <v>64</v>
      </c>
      <c r="O296" s="18">
        <v>0</v>
      </c>
    </row>
    <row r="298" spans="2:15">
      <c r="B298" t="s">
        <v>61</v>
      </c>
      <c r="I298" t="s">
        <v>62</v>
      </c>
    </row>
    <row r="299" spans="2:15" ht="15" thickBot="1"/>
    <row r="300" spans="2:15">
      <c r="I300" s="19" t="s">
        <v>63</v>
      </c>
      <c r="J300" s="19" t="s">
        <v>53</v>
      </c>
    </row>
    <row r="301" spans="2:15">
      <c r="I301">
        <v>25</v>
      </c>
      <c r="J301">
        <v>0</v>
      </c>
    </row>
    <row r="302" spans="2:15">
      <c r="I302">
        <v>30</v>
      </c>
      <c r="J302">
        <v>10</v>
      </c>
    </row>
    <row r="303" spans="2:15">
      <c r="I303">
        <v>35</v>
      </c>
      <c r="J303">
        <v>13</v>
      </c>
    </row>
    <row r="304" spans="2:15">
      <c r="I304">
        <v>40</v>
      </c>
      <c r="J304">
        <v>15</v>
      </c>
    </row>
    <row r="305" spans="1:17">
      <c r="I305">
        <v>45</v>
      </c>
      <c r="J305">
        <v>10</v>
      </c>
    </row>
    <row r="306" spans="1:17">
      <c r="I306">
        <v>50</v>
      </c>
      <c r="J306">
        <v>2</v>
      </c>
    </row>
    <row r="307" spans="1:17" ht="15" thickBot="1">
      <c r="I307" s="18" t="s">
        <v>64</v>
      </c>
      <c r="J307" s="18">
        <v>0</v>
      </c>
    </row>
    <row r="315" spans="1:17" s="4" customFormat="1">
      <c r="A315" s="4" t="s">
        <v>68</v>
      </c>
    </row>
    <row r="317" spans="1:17">
      <c r="H317">
        <v>125</v>
      </c>
      <c r="I317">
        <v>148</v>
      </c>
      <c r="J317">
        <v>137</v>
      </c>
      <c r="K317">
        <v>120</v>
      </c>
      <c r="L317">
        <v>135</v>
      </c>
      <c r="M317">
        <v>132</v>
      </c>
      <c r="N317">
        <v>145</v>
      </c>
      <c r="O317">
        <v>122</v>
      </c>
      <c r="P317">
        <v>130</v>
      </c>
      <c r="Q317">
        <v>141</v>
      </c>
    </row>
    <row r="318" spans="1:17">
      <c r="H318">
        <v>118</v>
      </c>
      <c r="I318">
        <v>125</v>
      </c>
      <c r="J318">
        <v>132</v>
      </c>
      <c r="K318">
        <v>136</v>
      </c>
      <c r="L318">
        <v>128</v>
      </c>
      <c r="M318">
        <v>123</v>
      </c>
      <c r="N318">
        <v>132</v>
      </c>
      <c r="O318">
        <v>138</v>
      </c>
      <c r="P318">
        <v>126</v>
      </c>
      <c r="Q318">
        <v>129</v>
      </c>
    </row>
    <row r="319" spans="1:17">
      <c r="H319">
        <v>136</v>
      </c>
      <c r="I319">
        <v>127</v>
      </c>
      <c r="J319">
        <v>130</v>
      </c>
      <c r="K319">
        <v>122</v>
      </c>
      <c r="L319">
        <v>125</v>
      </c>
      <c r="M319">
        <v>133</v>
      </c>
      <c r="N319">
        <v>140</v>
      </c>
      <c r="O319">
        <v>126</v>
      </c>
      <c r="P319">
        <v>133</v>
      </c>
      <c r="Q319">
        <v>135</v>
      </c>
    </row>
    <row r="320" spans="1:17">
      <c r="H320">
        <v>130</v>
      </c>
      <c r="I320">
        <v>134</v>
      </c>
      <c r="J320">
        <v>141</v>
      </c>
      <c r="K320">
        <v>119</v>
      </c>
      <c r="L320">
        <v>125</v>
      </c>
      <c r="M320">
        <v>131</v>
      </c>
      <c r="N320">
        <v>136</v>
      </c>
      <c r="O320">
        <v>128</v>
      </c>
      <c r="P320">
        <v>124</v>
      </c>
      <c r="Q320">
        <v>132</v>
      </c>
    </row>
    <row r="321" spans="2:17">
      <c r="H321">
        <v>136</v>
      </c>
      <c r="I321">
        <v>127</v>
      </c>
      <c r="J321">
        <v>130</v>
      </c>
      <c r="K321">
        <v>122</v>
      </c>
      <c r="L321">
        <v>125</v>
      </c>
      <c r="M321">
        <v>133</v>
      </c>
      <c r="N321">
        <v>140</v>
      </c>
      <c r="O321">
        <v>126</v>
      </c>
      <c r="P321">
        <v>133</v>
      </c>
      <c r="Q321">
        <v>135</v>
      </c>
    </row>
    <row r="322" spans="2:17">
      <c r="H322">
        <v>130</v>
      </c>
      <c r="I322">
        <v>134</v>
      </c>
      <c r="J322">
        <v>141</v>
      </c>
      <c r="K322">
        <v>119</v>
      </c>
      <c r="L322">
        <v>125</v>
      </c>
      <c r="M322">
        <v>131</v>
      </c>
      <c r="N322">
        <v>136</v>
      </c>
      <c r="O322">
        <v>128</v>
      </c>
      <c r="P322">
        <v>124</v>
      </c>
      <c r="Q322">
        <v>132</v>
      </c>
    </row>
    <row r="323" spans="2:17">
      <c r="H323">
        <v>136</v>
      </c>
      <c r="I323">
        <v>127</v>
      </c>
      <c r="J323">
        <v>130</v>
      </c>
      <c r="K323">
        <v>122</v>
      </c>
      <c r="L323">
        <v>125</v>
      </c>
      <c r="M323">
        <v>133</v>
      </c>
      <c r="N323">
        <v>140</v>
      </c>
      <c r="O323">
        <v>126</v>
      </c>
      <c r="P323">
        <v>133</v>
      </c>
      <c r="Q323">
        <v>135</v>
      </c>
    </row>
    <row r="324" spans="2:17">
      <c r="H324">
        <v>130</v>
      </c>
      <c r="I324">
        <v>134</v>
      </c>
      <c r="J324">
        <v>141</v>
      </c>
      <c r="K324">
        <v>119</v>
      </c>
      <c r="L324">
        <v>125</v>
      </c>
      <c r="M324">
        <v>131</v>
      </c>
      <c r="N324">
        <v>136</v>
      </c>
      <c r="O324">
        <v>128</v>
      </c>
      <c r="P324">
        <v>124</v>
      </c>
      <c r="Q324">
        <v>132</v>
      </c>
    </row>
    <row r="325" spans="2:17" ht="15" thickBot="1"/>
    <row r="326" spans="2:17">
      <c r="H326" t="s">
        <v>45</v>
      </c>
      <c r="I326">
        <f>MEDIAN(H317:Q324)</f>
        <v>130.5</v>
      </c>
      <c r="K326">
        <v>115</v>
      </c>
      <c r="L326" t="s">
        <v>69</v>
      </c>
      <c r="M326" s="19" t="s">
        <v>63</v>
      </c>
      <c r="N326" s="19" t="s">
        <v>53</v>
      </c>
    </row>
    <row r="327" spans="2:17">
      <c r="H327" t="s">
        <v>40</v>
      </c>
      <c r="I327">
        <f>MAX(H317:Q324)</f>
        <v>148</v>
      </c>
      <c r="K327">
        <v>125</v>
      </c>
      <c r="M327">
        <v>115</v>
      </c>
      <c r="N327">
        <v>0</v>
      </c>
    </row>
    <row r="328" spans="2:17">
      <c r="H328" t="s">
        <v>41</v>
      </c>
      <c r="I328">
        <f>MIN(H317:Q324)</f>
        <v>118</v>
      </c>
      <c r="K328">
        <v>135</v>
      </c>
      <c r="M328">
        <v>125</v>
      </c>
      <c r="N328">
        <v>21</v>
      </c>
    </row>
    <row r="329" spans="2:17">
      <c r="K329">
        <v>145</v>
      </c>
      <c r="M329">
        <v>135</v>
      </c>
      <c r="N329">
        <v>41</v>
      </c>
    </row>
    <row r="330" spans="2:17">
      <c r="K330">
        <v>155</v>
      </c>
      <c r="M330">
        <v>145</v>
      </c>
      <c r="N330">
        <v>17</v>
      </c>
    </row>
    <row r="331" spans="2:17">
      <c r="B331" t="s">
        <v>61</v>
      </c>
      <c r="M331">
        <v>155</v>
      </c>
      <c r="N331">
        <v>1</v>
      </c>
    </row>
    <row r="332" spans="2:17" ht="15" thickBot="1">
      <c r="M332" s="18" t="s">
        <v>64</v>
      </c>
      <c r="N332" s="18">
        <v>0</v>
      </c>
    </row>
    <row r="334" spans="2:17">
      <c r="K334" t="s">
        <v>62</v>
      </c>
    </row>
    <row r="349" spans="1:19" s="4" customFormat="1">
      <c r="A349" s="4" t="s">
        <v>70</v>
      </c>
    </row>
    <row r="351" spans="1:19">
      <c r="I351" s="21" t="s">
        <v>71</v>
      </c>
      <c r="J351">
        <v>45</v>
      </c>
      <c r="K351">
        <v>35</v>
      </c>
      <c r="L351">
        <v>40</v>
      </c>
      <c r="M351">
        <v>38</v>
      </c>
      <c r="N351">
        <v>42</v>
      </c>
      <c r="O351">
        <v>37</v>
      </c>
      <c r="P351">
        <v>39</v>
      </c>
      <c r="Q351">
        <v>43</v>
      </c>
      <c r="R351">
        <v>44</v>
      </c>
      <c r="S351">
        <v>41</v>
      </c>
    </row>
    <row r="352" spans="1:19">
      <c r="I352" s="21" t="s">
        <v>72</v>
      </c>
      <c r="J352">
        <v>32</v>
      </c>
      <c r="K352">
        <v>28</v>
      </c>
      <c r="L352">
        <v>30</v>
      </c>
      <c r="M352">
        <v>34</v>
      </c>
      <c r="N352">
        <v>33</v>
      </c>
      <c r="O352">
        <v>35</v>
      </c>
      <c r="P352">
        <v>31</v>
      </c>
      <c r="Q352">
        <v>29</v>
      </c>
      <c r="R352">
        <v>36</v>
      </c>
      <c r="S352">
        <v>37</v>
      </c>
    </row>
    <row r="353" spans="8:21">
      <c r="I353" s="21" t="s">
        <v>73</v>
      </c>
      <c r="J353">
        <v>40</v>
      </c>
      <c r="K353">
        <v>39</v>
      </c>
      <c r="L353">
        <v>42</v>
      </c>
      <c r="M353">
        <v>41</v>
      </c>
      <c r="N353">
        <v>38</v>
      </c>
      <c r="O353">
        <v>43</v>
      </c>
      <c r="P353">
        <v>45</v>
      </c>
      <c r="Q353">
        <v>44</v>
      </c>
      <c r="R353">
        <v>41</v>
      </c>
      <c r="S353">
        <v>37</v>
      </c>
    </row>
    <row r="355" spans="8:21" ht="15" thickBot="1">
      <c r="N355" t="s">
        <v>74</v>
      </c>
      <c r="Q355" t="s">
        <v>75</v>
      </c>
      <c r="T355" t="s">
        <v>76</v>
      </c>
    </row>
    <row r="356" spans="8:21">
      <c r="H356" s="17" t="s">
        <v>67</v>
      </c>
      <c r="J356" t="s">
        <v>41</v>
      </c>
      <c r="K356" t="s">
        <v>40</v>
      </c>
      <c r="L356" s="17" t="s">
        <v>38</v>
      </c>
      <c r="M356" t="s">
        <v>69</v>
      </c>
      <c r="N356" s="19" t="s">
        <v>63</v>
      </c>
      <c r="O356" s="19" t="s">
        <v>53</v>
      </c>
      <c r="Q356" s="19" t="s">
        <v>63</v>
      </c>
      <c r="R356" s="19" t="s">
        <v>53</v>
      </c>
      <c r="T356" s="19" t="s">
        <v>63</v>
      </c>
      <c r="U356" s="19" t="s">
        <v>53</v>
      </c>
    </row>
    <row r="357" spans="8:21">
      <c r="H357" s="17" t="s">
        <v>93</v>
      </c>
      <c r="I357">
        <f>AVERAGE(J351:S351)</f>
        <v>40.4</v>
      </c>
      <c r="J357">
        <f>MIN(J351:S351)</f>
        <v>35</v>
      </c>
      <c r="K357">
        <f>MAX(J351:S351)</f>
        <v>45</v>
      </c>
      <c r="L357">
        <f>K357-J357</f>
        <v>10</v>
      </c>
      <c r="N357">
        <v>25</v>
      </c>
      <c r="O357">
        <v>0</v>
      </c>
      <c r="Q357">
        <v>25</v>
      </c>
      <c r="R357">
        <v>0</v>
      </c>
      <c r="T357">
        <v>25</v>
      </c>
      <c r="U357">
        <v>0</v>
      </c>
    </row>
    <row r="358" spans="8:21">
      <c r="H358" s="17" t="s">
        <v>94</v>
      </c>
      <c r="I358">
        <f>AVERAGE(J352:S352)</f>
        <v>32.5</v>
      </c>
      <c r="J358">
        <f>MIN(J352:S352)</f>
        <v>28</v>
      </c>
      <c r="K358">
        <f>MAX(J352:S352)</f>
        <v>37</v>
      </c>
      <c r="L358">
        <f>K358-J358</f>
        <v>9</v>
      </c>
      <c r="N358">
        <v>30</v>
      </c>
      <c r="O358">
        <v>0</v>
      </c>
      <c r="Q358">
        <v>30</v>
      </c>
      <c r="R358">
        <v>3</v>
      </c>
      <c r="T358">
        <v>30</v>
      </c>
      <c r="U358">
        <v>0</v>
      </c>
    </row>
    <row r="359" spans="8:21">
      <c r="H359" s="17" t="s">
        <v>95</v>
      </c>
      <c r="I359">
        <f>AVERAGE(J353:S353)</f>
        <v>41</v>
      </c>
      <c r="J359">
        <f>MIN(J353:S353)</f>
        <v>37</v>
      </c>
      <c r="K359">
        <f>MAX(J353:S353)</f>
        <v>45</v>
      </c>
      <c r="L359">
        <f>K359-J359</f>
        <v>8</v>
      </c>
      <c r="N359">
        <v>35</v>
      </c>
      <c r="O359">
        <v>1</v>
      </c>
      <c r="Q359">
        <v>35</v>
      </c>
      <c r="R359">
        <v>5</v>
      </c>
      <c r="T359">
        <v>35</v>
      </c>
      <c r="U359">
        <v>0</v>
      </c>
    </row>
    <row r="360" spans="8:21">
      <c r="N360">
        <v>40</v>
      </c>
      <c r="O360">
        <v>4</v>
      </c>
      <c r="Q360">
        <v>40</v>
      </c>
      <c r="R360">
        <v>2</v>
      </c>
      <c r="T360">
        <v>40</v>
      </c>
      <c r="U360">
        <v>4</v>
      </c>
    </row>
    <row r="361" spans="8:21">
      <c r="N361">
        <v>45</v>
      </c>
      <c r="O361">
        <v>5</v>
      </c>
      <c r="Q361">
        <v>45</v>
      </c>
      <c r="R361">
        <v>0</v>
      </c>
      <c r="T361">
        <v>45</v>
      </c>
      <c r="U361">
        <v>6</v>
      </c>
    </row>
    <row r="362" spans="8:21" ht="15" thickBot="1">
      <c r="I362" s="17"/>
      <c r="M362">
        <v>25</v>
      </c>
      <c r="N362">
        <v>50</v>
      </c>
      <c r="O362">
        <v>0</v>
      </c>
      <c r="Q362">
        <v>50</v>
      </c>
      <c r="R362">
        <v>0</v>
      </c>
      <c r="T362" s="18" t="s">
        <v>64</v>
      </c>
      <c r="U362" s="18">
        <v>0</v>
      </c>
    </row>
    <row r="363" spans="8:21" ht="15" thickBot="1">
      <c r="I363" s="17"/>
      <c r="M363">
        <v>30</v>
      </c>
      <c r="N363" s="18" t="s">
        <v>64</v>
      </c>
      <c r="O363" s="18">
        <v>0</v>
      </c>
      <c r="Q363" s="18" t="s">
        <v>64</v>
      </c>
      <c r="R363" s="18">
        <v>0</v>
      </c>
    </row>
    <row r="364" spans="8:21">
      <c r="I364" s="17"/>
      <c r="M364">
        <v>35</v>
      </c>
    </row>
    <row r="365" spans="8:21">
      <c r="M365">
        <v>40</v>
      </c>
    </row>
    <row r="366" spans="8:21">
      <c r="H366" s="17" t="s">
        <v>61</v>
      </c>
      <c r="M366">
        <v>45</v>
      </c>
    </row>
    <row r="367" spans="8:21">
      <c r="M367">
        <v>50</v>
      </c>
    </row>
    <row r="384" spans="1:1" ht="18">
      <c r="A384" s="7" t="s">
        <v>77</v>
      </c>
    </row>
    <row r="386" spans="1:21" s="4" customFormat="1">
      <c r="A386" s="4" t="s">
        <v>0</v>
      </c>
    </row>
    <row r="388" spans="1:21">
      <c r="I388">
        <v>40</v>
      </c>
      <c r="J388">
        <v>45</v>
      </c>
      <c r="K388">
        <v>50</v>
      </c>
      <c r="L388">
        <v>55</v>
      </c>
      <c r="M388">
        <v>60</v>
      </c>
      <c r="N388">
        <v>62</v>
      </c>
      <c r="O388">
        <v>65</v>
      </c>
      <c r="P388">
        <v>68</v>
      </c>
      <c r="Q388">
        <v>70</v>
      </c>
      <c r="R388">
        <v>72</v>
      </c>
    </row>
    <row r="389" spans="1:21">
      <c r="I389">
        <v>75</v>
      </c>
      <c r="J389">
        <v>78</v>
      </c>
      <c r="K389">
        <v>80</v>
      </c>
      <c r="L389">
        <v>82</v>
      </c>
      <c r="M389">
        <v>85</v>
      </c>
      <c r="N389">
        <v>88</v>
      </c>
      <c r="O389">
        <v>90</v>
      </c>
      <c r="P389">
        <v>92</v>
      </c>
      <c r="Q389">
        <v>95</v>
      </c>
      <c r="R389">
        <v>100</v>
      </c>
    </row>
    <row r="390" spans="1:21">
      <c r="I390">
        <v>105</v>
      </c>
      <c r="J390">
        <v>110</v>
      </c>
      <c r="K390">
        <v>115</v>
      </c>
      <c r="L390">
        <v>120</v>
      </c>
      <c r="M390">
        <v>125</v>
      </c>
      <c r="N390">
        <v>130</v>
      </c>
      <c r="O390">
        <v>135</v>
      </c>
      <c r="P390">
        <v>140</v>
      </c>
      <c r="Q390">
        <v>145</v>
      </c>
      <c r="R390">
        <v>150</v>
      </c>
    </row>
    <row r="391" spans="1:21">
      <c r="I391">
        <v>155</v>
      </c>
      <c r="J391">
        <v>160</v>
      </c>
      <c r="K391">
        <v>165</v>
      </c>
      <c r="L391">
        <v>170</v>
      </c>
      <c r="M391">
        <v>175</v>
      </c>
      <c r="N391">
        <v>180</v>
      </c>
      <c r="O391">
        <v>185</v>
      </c>
      <c r="P391">
        <v>190</v>
      </c>
      <c r="Q391">
        <v>195</v>
      </c>
      <c r="R391">
        <v>200</v>
      </c>
    </row>
    <row r="392" spans="1:21">
      <c r="I392">
        <v>205</v>
      </c>
      <c r="J392">
        <v>210</v>
      </c>
      <c r="K392">
        <v>215</v>
      </c>
      <c r="L392">
        <v>220</v>
      </c>
      <c r="M392">
        <v>225</v>
      </c>
      <c r="N392">
        <v>230</v>
      </c>
      <c r="O392">
        <v>235</v>
      </c>
      <c r="P392">
        <v>240</v>
      </c>
      <c r="Q392">
        <v>245</v>
      </c>
      <c r="R392">
        <v>250</v>
      </c>
    </row>
    <row r="393" spans="1:21">
      <c r="I393">
        <v>255</v>
      </c>
      <c r="J393">
        <v>260</v>
      </c>
      <c r="K393">
        <v>265</v>
      </c>
      <c r="L393">
        <v>270</v>
      </c>
      <c r="M393">
        <v>275</v>
      </c>
      <c r="N393">
        <v>280</v>
      </c>
      <c r="O393">
        <v>285</v>
      </c>
      <c r="P393">
        <v>290</v>
      </c>
      <c r="Q393">
        <v>295</v>
      </c>
      <c r="R393">
        <v>300</v>
      </c>
    </row>
    <row r="394" spans="1:21">
      <c r="I394">
        <v>305</v>
      </c>
      <c r="J394">
        <v>310</v>
      </c>
      <c r="K394">
        <v>315</v>
      </c>
      <c r="L394">
        <v>320</v>
      </c>
      <c r="M394">
        <v>325</v>
      </c>
      <c r="N394">
        <v>330</v>
      </c>
      <c r="O394">
        <v>335</v>
      </c>
      <c r="P394">
        <v>340</v>
      </c>
      <c r="Q394">
        <v>345</v>
      </c>
      <c r="R394">
        <v>350</v>
      </c>
    </row>
    <row r="395" spans="1:21">
      <c r="I395">
        <v>355</v>
      </c>
      <c r="J395">
        <v>360</v>
      </c>
      <c r="K395">
        <v>365</v>
      </c>
      <c r="L395">
        <v>370</v>
      </c>
      <c r="M395">
        <v>375</v>
      </c>
      <c r="N395">
        <v>380</v>
      </c>
      <c r="O395">
        <v>385</v>
      </c>
      <c r="P395">
        <v>390</v>
      </c>
      <c r="Q395">
        <v>395</v>
      </c>
      <c r="R395">
        <v>400</v>
      </c>
    </row>
    <row r="396" spans="1:21">
      <c r="I396">
        <v>405</v>
      </c>
      <c r="J396">
        <v>410</v>
      </c>
      <c r="K396">
        <v>415</v>
      </c>
      <c r="L396">
        <v>420</v>
      </c>
      <c r="M396">
        <v>425</v>
      </c>
      <c r="N396">
        <v>430</v>
      </c>
      <c r="O396">
        <v>435</v>
      </c>
      <c r="P396">
        <v>440</v>
      </c>
      <c r="Q396">
        <v>445</v>
      </c>
      <c r="R396">
        <v>450</v>
      </c>
    </row>
    <row r="397" spans="1:21">
      <c r="I397">
        <v>455</v>
      </c>
      <c r="J397">
        <v>460</v>
      </c>
      <c r="K397">
        <v>465</v>
      </c>
      <c r="L397">
        <v>470</v>
      </c>
      <c r="M397">
        <v>475</v>
      </c>
      <c r="N397">
        <v>480</v>
      </c>
      <c r="O397">
        <v>485</v>
      </c>
      <c r="P397">
        <v>490</v>
      </c>
      <c r="Q397">
        <v>495</v>
      </c>
      <c r="R397">
        <v>500</v>
      </c>
    </row>
    <row r="399" spans="1:21">
      <c r="I399" t="s">
        <v>78</v>
      </c>
      <c r="L399" t="s">
        <v>80</v>
      </c>
      <c r="O399" t="s">
        <v>96</v>
      </c>
    </row>
    <row r="400" spans="1:21">
      <c r="O400" s="23" t="s">
        <v>97</v>
      </c>
      <c r="P400" s="23"/>
      <c r="Q400" s="23"/>
      <c r="R400" s="23"/>
      <c r="S400" s="23"/>
      <c r="T400" s="23"/>
      <c r="U400" s="23"/>
    </row>
    <row r="401" spans="1:21">
      <c r="I401" t="s">
        <v>49</v>
      </c>
      <c r="J401">
        <f>QUARTILE(I388:R397,1)</f>
        <v>128.75</v>
      </c>
      <c r="L401" t="s">
        <v>81</v>
      </c>
      <c r="M401">
        <f>PERCENTILE(I388:R397,0.1)</f>
        <v>74.7</v>
      </c>
      <c r="O401" s="23"/>
      <c r="P401" s="23"/>
      <c r="Q401" s="23"/>
      <c r="R401" s="23"/>
      <c r="S401" s="23"/>
      <c r="T401" s="23"/>
      <c r="U401" s="23"/>
    </row>
    <row r="402" spans="1:21">
      <c r="I402" t="s">
        <v>79</v>
      </c>
      <c r="J402">
        <f>QUARTILE(I388:R397,2)</f>
        <v>252.5</v>
      </c>
      <c r="L402" t="s">
        <v>82</v>
      </c>
      <c r="M402">
        <f>PERCENTILE(I388:R397,0.25)</f>
        <v>128.75</v>
      </c>
      <c r="O402" s="23"/>
      <c r="P402" s="23"/>
      <c r="Q402" s="23"/>
      <c r="R402" s="23"/>
      <c r="S402" s="23"/>
      <c r="T402" s="23"/>
      <c r="U402" s="23"/>
    </row>
    <row r="403" spans="1:21">
      <c r="I403" t="s">
        <v>48</v>
      </c>
      <c r="J403">
        <f>QUARTILE(I388:R397,3)</f>
        <v>376.25</v>
      </c>
      <c r="L403" t="s">
        <v>83</v>
      </c>
      <c r="M403">
        <f>PERCENTILE(I388:R397,0.75)</f>
        <v>376.25</v>
      </c>
      <c r="O403" s="23"/>
      <c r="P403" s="23"/>
      <c r="Q403" s="23"/>
      <c r="R403" s="23"/>
      <c r="S403" s="23"/>
      <c r="T403" s="23"/>
      <c r="U403" s="23"/>
    </row>
    <row r="404" spans="1:21">
      <c r="L404" t="s">
        <v>84</v>
      </c>
      <c r="M404">
        <f>PERCENTILE(I388:R397,0.9)</f>
        <v>450.50000000000006</v>
      </c>
      <c r="O404" s="23"/>
      <c r="P404" s="23"/>
      <c r="Q404" s="23"/>
      <c r="R404" s="23"/>
      <c r="S404" s="23"/>
      <c r="T404" s="23"/>
      <c r="U404" s="23"/>
    </row>
    <row r="410" spans="1:21" s="4" customFormat="1">
      <c r="A410" s="4" t="s">
        <v>9</v>
      </c>
    </row>
    <row r="412" spans="1:21">
      <c r="H412">
        <v>55</v>
      </c>
      <c r="I412">
        <v>60</v>
      </c>
      <c r="J412">
        <v>62</v>
      </c>
      <c r="K412">
        <v>65</v>
      </c>
      <c r="L412">
        <v>68</v>
      </c>
      <c r="M412">
        <v>70</v>
      </c>
      <c r="N412">
        <v>72</v>
      </c>
      <c r="O412">
        <v>75</v>
      </c>
      <c r="P412">
        <v>78</v>
      </c>
      <c r="Q412">
        <v>80</v>
      </c>
    </row>
    <row r="413" spans="1:21">
      <c r="H413">
        <v>82</v>
      </c>
      <c r="I413">
        <v>85</v>
      </c>
      <c r="J413">
        <v>88</v>
      </c>
      <c r="K413">
        <v>90</v>
      </c>
      <c r="L413">
        <v>92</v>
      </c>
      <c r="M413">
        <v>95</v>
      </c>
      <c r="N413">
        <v>100</v>
      </c>
      <c r="O413">
        <v>105</v>
      </c>
      <c r="P413">
        <v>110</v>
      </c>
      <c r="Q413">
        <v>115</v>
      </c>
    </row>
    <row r="414" spans="1:21">
      <c r="H414">
        <v>120</v>
      </c>
      <c r="I414">
        <v>125</v>
      </c>
      <c r="J414">
        <v>130</v>
      </c>
      <c r="K414">
        <v>135</v>
      </c>
      <c r="L414">
        <v>140</v>
      </c>
      <c r="M414">
        <v>145</v>
      </c>
      <c r="N414">
        <v>150</v>
      </c>
      <c r="O414">
        <v>155</v>
      </c>
      <c r="P414">
        <v>160</v>
      </c>
      <c r="Q414">
        <v>165</v>
      </c>
    </row>
    <row r="415" spans="1:21">
      <c r="H415">
        <v>170</v>
      </c>
      <c r="I415">
        <v>175</v>
      </c>
      <c r="J415">
        <v>180</v>
      </c>
      <c r="K415">
        <v>185</v>
      </c>
      <c r="L415">
        <v>190</v>
      </c>
      <c r="M415">
        <v>195</v>
      </c>
      <c r="N415">
        <v>200</v>
      </c>
      <c r="O415">
        <v>205</v>
      </c>
      <c r="P415">
        <v>210</v>
      </c>
      <c r="Q415">
        <v>215</v>
      </c>
    </row>
    <row r="416" spans="1:21">
      <c r="H416">
        <v>220</v>
      </c>
      <c r="I416">
        <v>225</v>
      </c>
      <c r="J416">
        <v>230</v>
      </c>
      <c r="K416">
        <v>235</v>
      </c>
      <c r="L416">
        <v>240</v>
      </c>
      <c r="M416">
        <v>245</v>
      </c>
      <c r="N416">
        <v>250</v>
      </c>
      <c r="O416">
        <v>255</v>
      </c>
      <c r="P416">
        <v>260</v>
      </c>
      <c r="Q416">
        <v>265</v>
      </c>
    </row>
    <row r="417" spans="1:20">
      <c r="H417">
        <v>270</v>
      </c>
      <c r="I417">
        <v>275</v>
      </c>
      <c r="J417">
        <v>280</v>
      </c>
      <c r="K417">
        <v>285</v>
      </c>
      <c r="L417">
        <v>290</v>
      </c>
      <c r="M417">
        <v>295</v>
      </c>
      <c r="N417">
        <v>300</v>
      </c>
      <c r="O417">
        <v>305</v>
      </c>
      <c r="P417">
        <v>310</v>
      </c>
      <c r="Q417">
        <v>315</v>
      </c>
    </row>
    <row r="418" spans="1:20">
      <c r="H418">
        <v>320</v>
      </c>
      <c r="I418">
        <v>325</v>
      </c>
      <c r="J418">
        <v>330</v>
      </c>
      <c r="K418">
        <v>335</v>
      </c>
      <c r="L418">
        <v>340</v>
      </c>
      <c r="M418">
        <v>345</v>
      </c>
      <c r="N418">
        <v>350</v>
      </c>
      <c r="O418">
        <v>355</v>
      </c>
      <c r="P418">
        <v>360</v>
      </c>
      <c r="Q418">
        <v>365</v>
      </c>
    </row>
    <row r="419" spans="1:20">
      <c r="H419">
        <v>370</v>
      </c>
      <c r="I419">
        <v>375</v>
      </c>
      <c r="J419">
        <v>380</v>
      </c>
      <c r="K419">
        <v>385</v>
      </c>
      <c r="L419">
        <v>390</v>
      </c>
      <c r="M419">
        <v>395</v>
      </c>
      <c r="N419">
        <v>400</v>
      </c>
      <c r="O419">
        <v>405</v>
      </c>
      <c r="P419">
        <v>410</v>
      </c>
      <c r="Q419">
        <v>415</v>
      </c>
    </row>
    <row r="420" spans="1:20">
      <c r="H420">
        <v>420</v>
      </c>
      <c r="I420">
        <v>425</v>
      </c>
      <c r="J420">
        <v>430</v>
      </c>
      <c r="K420">
        <v>435</v>
      </c>
      <c r="L420">
        <v>440</v>
      </c>
      <c r="M420">
        <v>445</v>
      </c>
      <c r="N420">
        <v>450</v>
      </c>
      <c r="O420">
        <v>455</v>
      </c>
      <c r="P420">
        <v>460</v>
      </c>
      <c r="Q420">
        <v>465</v>
      </c>
    </row>
    <row r="421" spans="1:20">
      <c r="H421">
        <v>470</v>
      </c>
      <c r="I421">
        <v>475</v>
      </c>
      <c r="J421">
        <v>480</v>
      </c>
      <c r="K421">
        <v>485</v>
      </c>
      <c r="L421">
        <v>490</v>
      </c>
      <c r="M421">
        <v>495</v>
      </c>
      <c r="N421">
        <v>500</v>
      </c>
      <c r="O421">
        <v>505</v>
      </c>
      <c r="P421">
        <v>510</v>
      </c>
      <c r="Q421">
        <v>515</v>
      </c>
    </row>
    <row r="423" spans="1:20">
      <c r="H423" t="s">
        <v>78</v>
      </c>
      <c r="K423" t="s">
        <v>80</v>
      </c>
      <c r="N423" t="s">
        <v>96</v>
      </c>
    </row>
    <row r="424" spans="1:20" ht="14.4" customHeight="1">
      <c r="N424" s="23" t="s">
        <v>98</v>
      </c>
      <c r="O424" s="23"/>
      <c r="P424" s="23"/>
      <c r="Q424" s="23"/>
      <c r="R424" s="23"/>
      <c r="S424" s="23"/>
      <c r="T424" s="23"/>
    </row>
    <row r="425" spans="1:20">
      <c r="H425" t="s">
        <v>49</v>
      </c>
      <c r="I425">
        <f>QUARTILE(H412:Q421,1)</f>
        <v>143.75</v>
      </c>
      <c r="K425" t="s">
        <v>85</v>
      </c>
      <c r="L425">
        <f>PERCENTILE(H412:Q421,0.15)</f>
        <v>94.55</v>
      </c>
      <c r="N425" s="23"/>
      <c r="O425" s="23"/>
      <c r="P425" s="23"/>
      <c r="Q425" s="23"/>
      <c r="R425" s="23"/>
      <c r="S425" s="23"/>
      <c r="T425" s="23"/>
    </row>
    <row r="426" spans="1:20">
      <c r="H426" t="s">
        <v>79</v>
      </c>
      <c r="I426">
        <f>QUARTILE(H412:Q421,2)</f>
        <v>267.5</v>
      </c>
      <c r="K426" t="s">
        <v>86</v>
      </c>
      <c r="L426">
        <f>PERCENTILE(H412:Q421,0.5)</f>
        <v>267.5</v>
      </c>
      <c r="N426" s="23"/>
      <c r="O426" s="23"/>
      <c r="P426" s="23"/>
      <c r="Q426" s="23"/>
      <c r="R426" s="23"/>
      <c r="S426" s="23"/>
      <c r="T426" s="23"/>
    </row>
    <row r="427" spans="1:20">
      <c r="H427" t="s">
        <v>48</v>
      </c>
      <c r="I427">
        <f>QUARTILE(H412:Q421,3)</f>
        <v>391.25</v>
      </c>
      <c r="K427" t="s">
        <v>87</v>
      </c>
      <c r="L427">
        <f>PERCENTILE(H412:Q421,0.85)</f>
        <v>440.74999999999994</v>
      </c>
      <c r="N427" s="23"/>
      <c r="O427" s="23"/>
      <c r="P427" s="23"/>
      <c r="Q427" s="23"/>
      <c r="R427" s="23"/>
      <c r="S427" s="23"/>
      <c r="T427" s="23"/>
    </row>
    <row r="428" spans="1:20">
      <c r="N428" s="23"/>
      <c r="O428" s="23"/>
      <c r="P428" s="23"/>
      <c r="Q428" s="23"/>
      <c r="R428" s="23"/>
      <c r="S428" s="23"/>
      <c r="T428" s="23"/>
    </row>
    <row r="430" spans="1:20" s="4" customFormat="1">
      <c r="A430" s="4" t="s">
        <v>10</v>
      </c>
    </row>
    <row r="431" spans="1:20" s="24" customFormat="1"/>
    <row r="432" spans="1:20">
      <c r="H432">
        <v>20</v>
      </c>
      <c r="I432">
        <v>25</v>
      </c>
      <c r="J432">
        <v>30</v>
      </c>
      <c r="K432">
        <v>35</v>
      </c>
      <c r="L432">
        <v>40</v>
      </c>
      <c r="M432">
        <v>45</v>
      </c>
      <c r="N432">
        <v>50</v>
      </c>
      <c r="O432">
        <v>55</v>
      </c>
      <c r="P432">
        <v>60</v>
      </c>
      <c r="Q432">
        <v>65</v>
      </c>
    </row>
    <row r="433" spans="8:20">
      <c r="H433">
        <v>70</v>
      </c>
      <c r="I433">
        <v>75</v>
      </c>
      <c r="J433">
        <v>80</v>
      </c>
      <c r="K433">
        <v>85</v>
      </c>
      <c r="L433">
        <v>90</v>
      </c>
      <c r="M433">
        <v>95</v>
      </c>
      <c r="N433">
        <v>100</v>
      </c>
      <c r="O433">
        <v>105</v>
      </c>
      <c r="P433">
        <v>110</v>
      </c>
      <c r="Q433">
        <v>115</v>
      </c>
    </row>
    <row r="434" spans="8:20">
      <c r="H434">
        <v>120</v>
      </c>
      <c r="I434">
        <v>125</v>
      </c>
      <c r="J434">
        <v>130</v>
      </c>
      <c r="K434">
        <v>135</v>
      </c>
      <c r="L434">
        <v>140</v>
      </c>
      <c r="M434">
        <v>145</v>
      </c>
      <c r="N434">
        <v>150</v>
      </c>
      <c r="O434">
        <v>155</v>
      </c>
      <c r="P434">
        <v>160</v>
      </c>
      <c r="Q434">
        <v>165</v>
      </c>
    </row>
    <row r="435" spans="8:20">
      <c r="H435">
        <v>170</v>
      </c>
      <c r="I435">
        <v>175</v>
      </c>
      <c r="J435">
        <v>180</v>
      </c>
      <c r="K435">
        <v>185</v>
      </c>
      <c r="L435">
        <v>190</v>
      </c>
      <c r="M435">
        <v>195</v>
      </c>
      <c r="N435">
        <v>200</v>
      </c>
      <c r="O435">
        <v>205</v>
      </c>
      <c r="P435">
        <v>210</v>
      </c>
      <c r="Q435">
        <v>215</v>
      </c>
    </row>
    <row r="436" spans="8:20">
      <c r="H436">
        <v>220</v>
      </c>
      <c r="I436">
        <v>225</v>
      </c>
      <c r="J436">
        <v>230</v>
      </c>
      <c r="K436">
        <v>235</v>
      </c>
      <c r="L436">
        <v>240</v>
      </c>
      <c r="M436">
        <v>245</v>
      </c>
      <c r="N436">
        <v>250</v>
      </c>
      <c r="O436">
        <v>255</v>
      </c>
      <c r="P436">
        <v>260</v>
      </c>
      <c r="Q436">
        <v>265</v>
      </c>
    </row>
    <row r="437" spans="8:20">
      <c r="H437">
        <v>270</v>
      </c>
      <c r="I437">
        <v>275</v>
      </c>
      <c r="J437">
        <v>280</v>
      </c>
      <c r="K437">
        <v>285</v>
      </c>
      <c r="L437">
        <v>290</v>
      </c>
      <c r="M437">
        <v>295</v>
      </c>
      <c r="N437">
        <v>300</v>
      </c>
      <c r="O437">
        <v>305</v>
      </c>
      <c r="P437">
        <v>310</v>
      </c>
      <c r="Q437">
        <v>315</v>
      </c>
    </row>
    <row r="438" spans="8:20">
      <c r="H438">
        <v>320</v>
      </c>
      <c r="I438">
        <v>325</v>
      </c>
      <c r="J438">
        <v>330</v>
      </c>
      <c r="K438">
        <v>335</v>
      </c>
      <c r="L438">
        <v>340</v>
      </c>
      <c r="M438">
        <v>345</v>
      </c>
      <c r="N438">
        <v>350</v>
      </c>
      <c r="O438">
        <v>355</v>
      </c>
      <c r="P438">
        <v>360</v>
      </c>
      <c r="Q438">
        <v>365</v>
      </c>
    </row>
    <row r="439" spans="8:20">
      <c r="H439">
        <v>370</v>
      </c>
      <c r="I439">
        <v>375</v>
      </c>
      <c r="J439">
        <v>380</v>
      </c>
      <c r="K439">
        <v>385</v>
      </c>
      <c r="L439">
        <v>390</v>
      </c>
      <c r="M439">
        <v>395</v>
      </c>
      <c r="N439">
        <v>400</v>
      </c>
      <c r="O439">
        <v>405</v>
      </c>
      <c r="P439">
        <v>410</v>
      </c>
      <c r="Q439">
        <v>415</v>
      </c>
    </row>
    <row r="440" spans="8:20">
      <c r="H440">
        <v>420</v>
      </c>
      <c r="I440">
        <v>425</v>
      </c>
      <c r="J440">
        <v>430</v>
      </c>
      <c r="K440">
        <v>435</v>
      </c>
      <c r="L440">
        <v>440</v>
      </c>
      <c r="M440">
        <v>445</v>
      </c>
      <c r="N440">
        <v>450</v>
      </c>
      <c r="O440">
        <v>455</v>
      </c>
      <c r="P440">
        <v>460</v>
      </c>
      <c r="Q440">
        <v>465</v>
      </c>
    </row>
    <row r="441" spans="8:20">
      <c r="H441">
        <v>470</v>
      </c>
      <c r="I441">
        <v>475</v>
      </c>
      <c r="J441">
        <v>480</v>
      </c>
      <c r="K441">
        <v>485</v>
      </c>
      <c r="L441">
        <v>490</v>
      </c>
      <c r="M441">
        <v>495</v>
      </c>
      <c r="N441">
        <v>500</v>
      </c>
      <c r="O441">
        <v>505</v>
      </c>
      <c r="P441">
        <v>510</v>
      </c>
      <c r="Q441">
        <v>515</v>
      </c>
    </row>
    <row r="442" spans="8:20">
      <c r="H442">
        <v>520</v>
      </c>
      <c r="I442">
        <v>525</v>
      </c>
      <c r="J442">
        <v>530</v>
      </c>
      <c r="K442">
        <v>535</v>
      </c>
      <c r="L442">
        <v>540</v>
      </c>
      <c r="M442">
        <v>545</v>
      </c>
      <c r="N442">
        <v>550</v>
      </c>
      <c r="O442">
        <v>555</v>
      </c>
      <c r="P442">
        <v>560</v>
      </c>
      <c r="Q442">
        <v>565</v>
      </c>
    </row>
    <row r="444" spans="8:20">
      <c r="H444" t="s">
        <v>78</v>
      </c>
      <c r="K444" t="s">
        <v>80</v>
      </c>
      <c r="N444" t="s">
        <v>96</v>
      </c>
    </row>
    <row r="445" spans="8:20">
      <c r="N445" s="23" t="s">
        <v>99</v>
      </c>
      <c r="O445" s="23"/>
      <c r="P445" s="23"/>
      <c r="Q445" s="23"/>
      <c r="R445" s="23"/>
      <c r="S445" s="23"/>
      <c r="T445" s="23"/>
    </row>
    <row r="446" spans="8:20">
      <c r="H446" t="s">
        <v>49</v>
      </c>
      <c r="I446">
        <f>QUARTILE(H432:Q442,1)</f>
        <v>156.25</v>
      </c>
      <c r="K446" t="s">
        <v>88</v>
      </c>
      <c r="L446">
        <f>PERCENTILE(H432:Q442,0.2)</f>
        <v>129</v>
      </c>
      <c r="N446" s="23"/>
      <c r="O446" s="23"/>
      <c r="P446" s="23"/>
      <c r="Q446" s="23"/>
      <c r="R446" s="23"/>
      <c r="S446" s="23"/>
      <c r="T446" s="23"/>
    </row>
    <row r="447" spans="8:20">
      <c r="H447" t="s">
        <v>79</v>
      </c>
      <c r="I447">
        <f>QUARTILE(H432:Q442,2)</f>
        <v>292.5</v>
      </c>
      <c r="K447" t="s">
        <v>89</v>
      </c>
      <c r="L447">
        <f>PERCENTILE(H432:Q442,0.4)</f>
        <v>238</v>
      </c>
      <c r="N447" s="23"/>
      <c r="O447" s="23"/>
      <c r="P447" s="23"/>
      <c r="Q447" s="23"/>
      <c r="R447" s="23"/>
      <c r="S447" s="23"/>
      <c r="T447" s="23"/>
    </row>
    <row r="448" spans="8:20">
      <c r="H448" t="s">
        <v>48</v>
      </c>
      <c r="I448">
        <f>QUARTILE(H432:Q442,3)</f>
        <v>428.75</v>
      </c>
      <c r="K448" t="s">
        <v>90</v>
      </c>
      <c r="L448">
        <f>PERCENTILE(H432:Q442,0.8)</f>
        <v>456</v>
      </c>
      <c r="N448" s="23"/>
      <c r="O448" s="23"/>
      <c r="P448" s="23"/>
      <c r="Q448" s="23"/>
      <c r="R448" s="23"/>
      <c r="S448" s="23"/>
      <c r="T448" s="23"/>
    </row>
    <row r="449" spans="1:20">
      <c r="N449" s="23"/>
      <c r="O449" s="23"/>
      <c r="P449" s="23"/>
      <c r="Q449" s="23"/>
      <c r="R449" s="23"/>
      <c r="S449" s="23"/>
      <c r="T449" s="23"/>
    </row>
    <row r="451" spans="1:20" s="4" customFormat="1">
      <c r="A451" s="4" t="s">
        <v>11</v>
      </c>
    </row>
    <row r="452" spans="1:20" ht="15" thickBot="1"/>
    <row r="453" spans="1:20" ht="15" thickBot="1">
      <c r="I453" s="2">
        <v>15</v>
      </c>
      <c r="J453" s="2">
        <v>20</v>
      </c>
      <c r="K453" s="2">
        <v>25</v>
      </c>
      <c r="L453" s="2">
        <v>30</v>
      </c>
      <c r="M453" s="2">
        <v>35</v>
      </c>
      <c r="N453" s="2">
        <v>40</v>
      </c>
      <c r="O453" s="2">
        <v>45</v>
      </c>
      <c r="P453" s="2">
        <v>50</v>
      </c>
      <c r="Q453" s="2">
        <v>55</v>
      </c>
      <c r="R453" s="2">
        <v>60</v>
      </c>
    </row>
    <row r="454" spans="1:20" ht="15" thickBot="1">
      <c r="I454" s="2">
        <v>65</v>
      </c>
      <c r="J454" s="2">
        <v>70</v>
      </c>
      <c r="K454" s="2">
        <v>75</v>
      </c>
      <c r="L454" s="2">
        <v>80</v>
      </c>
      <c r="M454" s="2">
        <v>85</v>
      </c>
      <c r="N454" s="2">
        <v>90</v>
      </c>
      <c r="O454" s="2">
        <v>95</v>
      </c>
      <c r="P454" s="2">
        <v>100</v>
      </c>
      <c r="Q454" s="2">
        <v>105</v>
      </c>
      <c r="R454" s="2">
        <v>110</v>
      </c>
    </row>
    <row r="455" spans="1:20" ht="15" thickBot="1">
      <c r="I455" s="2">
        <v>115</v>
      </c>
      <c r="J455" s="2">
        <v>120</v>
      </c>
      <c r="K455" s="2">
        <v>125</v>
      </c>
      <c r="L455" s="2">
        <v>130</v>
      </c>
      <c r="M455" s="2">
        <v>135</v>
      </c>
      <c r="N455" s="2">
        <v>140</v>
      </c>
      <c r="O455" s="2">
        <v>145</v>
      </c>
      <c r="P455" s="2">
        <v>150</v>
      </c>
      <c r="Q455" s="2">
        <v>155</v>
      </c>
      <c r="R455" s="2">
        <v>160</v>
      </c>
    </row>
    <row r="456" spans="1:20" ht="15" thickBot="1">
      <c r="I456" s="2">
        <v>165</v>
      </c>
      <c r="J456" s="2">
        <v>170</v>
      </c>
      <c r="K456" s="2">
        <v>175</v>
      </c>
      <c r="L456" s="2">
        <v>180</v>
      </c>
      <c r="M456" s="2">
        <v>185</v>
      </c>
      <c r="N456" s="2">
        <v>190</v>
      </c>
      <c r="O456" s="2">
        <v>195</v>
      </c>
      <c r="P456" s="2">
        <v>200</v>
      </c>
      <c r="Q456" s="2">
        <v>205</v>
      </c>
      <c r="R456" s="2">
        <v>210</v>
      </c>
    </row>
    <row r="457" spans="1:20" ht="15" thickBot="1">
      <c r="I457" s="2">
        <v>215</v>
      </c>
      <c r="J457" s="2">
        <v>220</v>
      </c>
      <c r="K457" s="2">
        <v>225</v>
      </c>
      <c r="L457" s="2">
        <v>230</v>
      </c>
      <c r="M457" s="2">
        <v>235</v>
      </c>
      <c r="N457" s="2">
        <v>240</v>
      </c>
      <c r="O457" s="2">
        <v>245</v>
      </c>
      <c r="P457" s="2">
        <v>250</v>
      </c>
      <c r="Q457" s="2">
        <v>255</v>
      </c>
      <c r="R457" s="2">
        <v>260</v>
      </c>
    </row>
    <row r="458" spans="1:20" ht="15" thickBot="1">
      <c r="I458" s="2">
        <v>265</v>
      </c>
      <c r="J458" s="2">
        <v>270</v>
      </c>
      <c r="K458" s="2">
        <v>275</v>
      </c>
      <c r="L458" s="2">
        <v>280</v>
      </c>
      <c r="M458" s="2">
        <v>285</v>
      </c>
      <c r="N458" s="2">
        <v>290</v>
      </c>
      <c r="O458" s="2">
        <v>295</v>
      </c>
      <c r="P458" s="2">
        <v>300</v>
      </c>
      <c r="Q458" s="2">
        <v>305</v>
      </c>
      <c r="R458" s="2">
        <v>310</v>
      </c>
    </row>
    <row r="459" spans="1:20" ht="15" thickBot="1">
      <c r="I459" s="2">
        <v>315</v>
      </c>
      <c r="J459" s="2">
        <v>320</v>
      </c>
      <c r="K459" s="2">
        <v>325</v>
      </c>
      <c r="L459" s="2">
        <v>330</v>
      </c>
      <c r="M459" s="2">
        <v>335</v>
      </c>
      <c r="N459" s="2">
        <v>340</v>
      </c>
      <c r="O459" s="2">
        <v>345</v>
      </c>
      <c r="P459" s="2">
        <v>350</v>
      </c>
      <c r="Q459" s="2">
        <v>355</v>
      </c>
      <c r="R459" s="2">
        <v>360</v>
      </c>
    </row>
    <row r="460" spans="1:20" ht="15" thickBot="1">
      <c r="I460" s="2">
        <v>365</v>
      </c>
      <c r="J460" s="2">
        <v>370</v>
      </c>
      <c r="K460" s="2">
        <v>375</v>
      </c>
      <c r="L460" s="2">
        <v>380</v>
      </c>
      <c r="M460" s="2">
        <v>385</v>
      </c>
      <c r="N460" s="2">
        <v>390</v>
      </c>
      <c r="O460" s="2">
        <v>395</v>
      </c>
      <c r="P460" s="2">
        <v>400</v>
      </c>
      <c r="Q460" s="2">
        <v>405</v>
      </c>
      <c r="R460" s="2">
        <v>410</v>
      </c>
    </row>
    <row r="461" spans="1:20" ht="15" thickBot="1">
      <c r="I461" s="2">
        <v>415</v>
      </c>
      <c r="J461" s="2">
        <v>420</v>
      </c>
      <c r="K461" s="2">
        <v>425</v>
      </c>
      <c r="L461" s="2">
        <v>430</v>
      </c>
      <c r="M461" s="2">
        <v>435</v>
      </c>
      <c r="N461" s="2">
        <v>440</v>
      </c>
      <c r="O461" s="2">
        <v>445</v>
      </c>
      <c r="P461" s="2">
        <v>450</v>
      </c>
      <c r="Q461" s="2">
        <v>455</v>
      </c>
      <c r="R461" s="2">
        <v>460</v>
      </c>
    </row>
    <row r="462" spans="1:20" ht="15" thickBot="1">
      <c r="I462" s="2">
        <v>465</v>
      </c>
      <c r="J462" s="2">
        <v>470</v>
      </c>
      <c r="K462" s="2">
        <v>475</v>
      </c>
      <c r="L462" s="2">
        <v>480</v>
      </c>
      <c r="M462" s="2">
        <v>485</v>
      </c>
      <c r="N462" s="2">
        <v>490</v>
      </c>
      <c r="O462" s="2">
        <v>495</v>
      </c>
      <c r="P462" s="2">
        <v>500</v>
      </c>
      <c r="Q462" s="2">
        <v>505</v>
      </c>
      <c r="R462" s="2">
        <v>510</v>
      </c>
    </row>
    <row r="463" spans="1:20" ht="15" thickBot="1">
      <c r="I463" s="2">
        <v>515</v>
      </c>
      <c r="J463" s="2">
        <v>520</v>
      </c>
      <c r="K463" s="2">
        <v>525</v>
      </c>
      <c r="L463" s="2">
        <v>530</v>
      </c>
      <c r="M463" s="2">
        <v>535</v>
      </c>
      <c r="N463" s="2">
        <v>540</v>
      </c>
      <c r="O463" s="2">
        <v>545</v>
      </c>
      <c r="P463" s="2">
        <v>550</v>
      </c>
      <c r="Q463" s="2">
        <v>555</v>
      </c>
      <c r="R463" s="2">
        <v>560</v>
      </c>
    </row>
    <row r="464" spans="1:20">
      <c r="I464">
        <v>565</v>
      </c>
      <c r="J464">
        <v>570</v>
      </c>
      <c r="K464">
        <v>575</v>
      </c>
      <c r="L464">
        <v>580</v>
      </c>
      <c r="M464">
        <v>585</v>
      </c>
      <c r="N464">
        <v>590</v>
      </c>
      <c r="O464">
        <v>595</v>
      </c>
      <c r="P464">
        <v>600</v>
      </c>
      <c r="Q464">
        <v>605</v>
      </c>
      <c r="R464">
        <v>610</v>
      </c>
    </row>
    <row r="466" spans="1:22">
      <c r="I466" t="s">
        <v>78</v>
      </c>
      <c r="M466" t="s">
        <v>80</v>
      </c>
      <c r="P466" t="s">
        <v>96</v>
      </c>
    </row>
    <row r="467" spans="1:22">
      <c r="P467" s="23" t="s">
        <v>100</v>
      </c>
      <c r="Q467" s="23"/>
      <c r="R467" s="23"/>
      <c r="S467" s="23"/>
      <c r="T467" s="23"/>
      <c r="U467" s="23"/>
      <c r="V467" s="23"/>
    </row>
    <row r="468" spans="1:22">
      <c r="I468" t="s">
        <v>49</v>
      </c>
      <c r="J468">
        <f>QUARTILE(I453:R464,1)</f>
        <v>163.75</v>
      </c>
      <c r="M468" t="s">
        <v>91</v>
      </c>
      <c r="N468">
        <f>PERCENTILE(I453:R464,0.3)</f>
        <v>193.49999999999997</v>
      </c>
      <c r="P468" s="23"/>
      <c r="Q468" s="23"/>
      <c r="R468" s="23"/>
      <c r="S468" s="23"/>
      <c r="T468" s="23"/>
      <c r="U468" s="23"/>
      <c r="V468" s="23"/>
    </row>
    <row r="469" spans="1:22">
      <c r="I469" t="s">
        <v>79</v>
      </c>
      <c r="J469">
        <f>QUARTILE(I453:R464,2)</f>
        <v>312.5</v>
      </c>
      <c r="M469" t="s">
        <v>86</v>
      </c>
      <c r="N469">
        <f>PERCENTILE(I453:R464,0.5)</f>
        <v>312.5</v>
      </c>
      <c r="P469" s="23"/>
      <c r="Q469" s="23"/>
      <c r="R469" s="23"/>
      <c r="S469" s="23"/>
      <c r="T469" s="23"/>
      <c r="U469" s="23"/>
      <c r="V469" s="23"/>
    </row>
    <row r="470" spans="1:22">
      <c r="I470" t="s">
        <v>48</v>
      </c>
      <c r="J470">
        <f>QUARTILE(I453:R464,3)</f>
        <v>461.25</v>
      </c>
      <c r="M470" t="s">
        <v>92</v>
      </c>
      <c r="N470">
        <f>PERCENTILE(I453:R464,0.7)</f>
        <v>431.5</v>
      </c>
      <c r="P470" s="23"/>
      <c r="Q470" s="23"/>
      <c r="R470" s="23"/>
      <c r="S470" s="23"/>
      <c r="T470" s="23"/>
      <c r="U470" s="23"/>
      <c r="V470" s="23"/>
    </row>
    <row r="471" spans="1:22">
      <c r="P471" s="23"/>
      <c r="Q471" s="23"/>
      <c r="R471" s="23"/>
      <c r="S471" s="23"/>
      <c r="T471" s="23"/>
      <c r="U471" s="23"/>
      <c r="V471" s="23"/>
    </row>
    <row r="477" spans="1:22" s="4" customFormat="1">
      <c r="A477" s="4" t="s">
        <v>21</v>
      </c>
    </row>
    <row r="478" spans="1:22" ht="15" thickBot="1"/>
    <row r="479" spans="1:22" ht="15" thickBot="1">
      <c r="I479" s="2">
        <v>0.5</v>
      </c>
      <c r="J479" s="2">
        <v>1</v>
      </c>
      <c r="K479" s="2">
        <v>0.2</v>
      </c>
      <c r="L479" s="2">
        <v>0.7</v>
      </c>
      <c r="M479" s="2">
        <v>0.3</v>
      </c>
      <c r="N479" s="2">
        <v>0.9</v>
      </c>
      <c r="O479" s="2">
        <v>1.2</v>
      </c>
      <c r="P479" s="2">
        <v>0.6</v>
      </c>
      <c r="Q479" s="2">
        <v>0.4</v>
      </c>
      <c r="R479" s="2">
        <v>1.1000000000000001</v>
      </c>
    </row>
    <row r="480" spans="1:22" ht="15" thickBot="1">
      <c r="I480" s="2">
        <v>0.8</v>
      </c>
      <c r="J480" s="2">
        <v>0.5</v>
      </c>
      <c r="K480" s="2">
        <v>0.3</v>
      </c>
      <c r="L480" s="2">
        <v>0.6</v>
      </c>
      <c r="M480" s="2">
        <v>1</v>
      </c>
      <c r="N480" s="2">
        <v>0.4</v>
      </c>
      <c r="O480" s="2">
        <v>0.5</v>
      </c>
      <c r="P480" s="2">
        <v>0.7</v>
      </c>
      <c r="Q480" s="2">
        <v>0.9</v>
      </c>
      <c r="R480" s="2">
        <v>1.3</v>
      </c>
    </row>
    <row r="481" spans="9:21" ht="15" thickBot="1">
      <c r="I481" s="2">
        <v>0.8</v>
      </c>
      <c r="J481" s="2">
        <v>0.6</v>
      </c>
      <c r="K481" s="2">
        <v>0.4</v>
      </c>
      <c r="L481" s="2">
        <v>0.7</v>
      </c>
      <c r="M481" s="2">
        <v>0.9</v>
      </c>
      <c r="N481" s="2">
        <v>0.5</v>
      </c>
      <c r="O481" s="2">
        <v>0.2</v>
      </c>
      <c r="P481" s="2">
        <v>1</v>
      </c>
      <c r="Q481" s="2">
        <v>0.8</v>
      </c>
      <c r="R481" s="2">
        <v>0.3</v>
      </c>
    </row>
    <row r="482" spans="9:21" ht="15" thickBot="1">
      <c r="I482" s="2">
        <v>0.6</v>
      </c>
      <c r="J482" s="2">
        <v>0.4</v>
      </c>
      <c r="K482" s="2">
        <v>0.7</v>
      </c>
      <c r="L482" s="2">
        <v>0.9</v>
      </c>
      <c r="M482" s="2">
        <v>1.2</v>
      </c>
      <c r="N482" s="2">
        <v>0.8</v>
      </c>
      <c r="O482" s="2">
        <v>0.3</v>
      </c>
      <c r="P482" s="2">
        <v>0.6</v>
      </c>
      <c r="Q482" s="2">
        <v>0.5</v>
      </c>
      <c r="R482" s="2">
        <v>0.4</v>
      </c>
    </row>
    <row r="483" spans="9:21" ht="15" thickBot="1">
      <c r="I483" s="2">
        <v>0.7</v>
      </c>
      <c r="J483" s="2">
        <v>0.9</v>
      </c>
      <c r="K483" s="2">
        <v>1.1000000000000001</v>
      </c>
      <c r="L483" s="2">
        <v>0.3</v>
      </c>
      <c r="M483" s="2">
        <v>1.4</v>
      </c>
      <c r="N483" s="2">
        <v>0.9</v>
      </c>
      <c r="O483" s="2">
        <v>1</v>
      </c>
      <c r="P483" s="2">
        <v>0.6</v>
      </c>
      <c r="Q483" s="2">
        <v>0.2</v>
      </c>
      <c r="R483" s="2">
        <v>1.5</v>
      </c>
    </row>
    <row r="484" spans="9:21" ht="15" thickBot="1">
      <c r="I484" s="1">
        <v>0.6</v>
      </c>
      <c r="J484" s="2">
        <v>0.4</v>
      </c>
      <c r="K484" s="2">
        <v>0.7</v>
      </c>
      <c r="L484" s="2">
        <v>1</v>
      </c>
      <c r="M484" s="2">
        <v>0.8</v>
      </c>
      <c r="N484" s="2">
        <v>0.3</v>
      </c>
      <c r="O484" s="2">
        <v>0.5</v>
      </c>
      <c r="P484" s="2">
        <v>0.8</v>
      </c>
      <c r="Q484" s="2">
        <v>0.6</v>
      </c>
      <c r="R484" s="2">
        <v>0.3</v>
      </c>
      <c r="S484" s="1">
        <v>0.9</v>
      </c>
    </row>
    <row r="485" spans="9:21" ht="15" thickBot="1">
      <c r="I485">
        <v>0.4</v>
      </c>
      <c r="J485" s="2">
        <v>0.7</v>
      </c>
      <c r="K485" s="2">
        <v>0.9</v>
      </c>
      <c r="L485" s="2">
        <v>1</v>
      </c>
      <c r="M485" s="2">
        <v>0.8</v>
      </c>
      <c r="N485" s="2">
        <v>0.3</v>
      </c>
      <c r="O485" s="2">
        <v>0.5</v>
      </c>
      <c r="P485" s="2">
        <v>0.6</v>
      </c>
      <c r="Q485" s="2">
        <v>0.4</v>
      </c>
      <c r="R485" s="2">
        <v>0.7</v>
      </c>
    </row>
    <row r="486" spans="9:21" ht="15" thickBot="1">
      <c r="I486" s="2">
        <v>0.9</v>
      </c>
      <c r="J486" s="2">
        <v>1.1000000000000001</v>
      </c>
      <c r="K486" s="2">
        <v>0.8</v>
      </c>
      <c r="L486" s="2">
        <v>0.3</v>
      </c>
      <c r="M486" s="2">
        <v>0.5</v>
      </c>
      <c r="N486" s="2">
        <v>0.6</v>
      </c>
      <c r="O486" s="2">
        <v>0.4</v>
      </c>
      <c r="P486" s="2">
        <v>0.7</v>
      </c>
      <c r="Q486" s="2">
        <v>0.9</v>
      </c>
      <c r="R486" s="2">
        <v>1</v>
      </c>
    </row>
    <row r="487" spans="9:21" ht="15" thickBot="1">
      <c r="I487" s="2">
        <v>0.8</v>
      </c>
      <c r="J487" s="2">
        <v>0.3</v>
      </c>
      <c r="K487" s="2">
        <v>0.5</v>
      </c>
      <c r="L487" s="2">
        <v>0.6</v>
      </c>
      <c r="M487" s="2">
        <v>0.4</v>
      </c>
      <c r="N487" s="2">
        <v>0.7</v>
      </c>
      <c r="O487" s="2">
        <v>0.9</v>
      </c>
      <c r="P487" s="2">
        <v>1.1000000000000001</v>
      </c>
      <c r="Q487" s="2">
        <v>0.8</v>
      </c>
      <c r="R487" s="2">
        <v>0.3</v>
      </c>
    </row>
    <row r="488" spans="9:21" ht="15" thickBot="1">
      <c r="I488" s="2">
        <v>0.5</v>
      </c>
      <c r="J488" s="2">
        <v>0.6</v>
      </c>
      <c r="K488" s="2">
        <v>0.4</v>
      </c>
      <c r="L488" s="2">
        <v>0.7</v>
      </c>
      <c r="M488" s="2">
        <v>0.9</v>
      </c>
      <c r="N488" s="2">
        <v>1</v>
      </c>
      <c r="O488" s="2">
        <v>0.8</v>
      </c>
      <c r="P488" s="2">
        <v>0.3</v>
      </c>
      <c r="Q488" s="2">
        <v>0.5</v>
      </c>
      <c r="R488" s="2">
        <v>0.6</v>
      </c>
    </row>
    <row r="489" spans="9:21" ht="15" thickBot="1">
      <c r="I489" s="2">
        <v>0.4</v>
      </c>
      <c r="J489" s="2">
        <v>0.7</v>
      </c>
      <c r="K489" s="2">
        <v>0.9</v>
      </c>
      <c r="L489" s="2">
        <v>1.1000000000000001</v>
      </c>
      <c r="M489" s="2">
        <v>0.8</v>
      </c>
      <c r="N489" s="2">
        <v>0.3</v>
      </c>
      <c r="O489" s="2">
        <v>0.5</v>
      </c>
      <c r="P489" s="2">
        <v>0.6</v>
      </c>
      <c r="Q489" s="2">
        <v>0.4</v>
      </c>
      <c r="R489" s="2">
        <v>0.7</v>
      </c>
    </row>
    <row r="490" spans="9:21" ht="15" thickBot="1">
      <c r="I490" s="2">
        <v>0.9</v>
      </c>
      <c r="J490" s="2">
        <v>1</v>
      </c>
      <c r="K490" s="2">
        <v>0.8</v>
      </c>
      <c r="L490" s="2">
        <v>0.3</v>
      </c>
      <c r="M490" s="2">
        <v>0.5</v>
      </c>
      <c r="N490" s="2">
        <v>0.6</v>
      </c>
      <c r="O490" s="2">
        <v>0.4</v>
      </c>
      <c r="P490" s="2">
        <v>0.7</v>
      </c>
      <c r="Q490" s="2">
        <v>0.9</v>
      </c>
      <c r="R490" s="2">
        <v>1.1000000000000001</v>
      </c>
    </row>
    <row r="492" spans="9:21">
      <c r="I492" t="s">
        <v>78</v>
      </c>
      <c r="L492" t="s">
        <v>80</v>
      </c>
      <c r="O492" t="s">
        <v>96</v>
      </c>
    </row>
    <row r="493" spans="9:21">
      <c r="O493" s="23" t="s">
        <v>101</v>
      </c>
      <c r="P493" s="23"/>
      <c r="Q493" s="23"/>
      <c r="R493" s="23"/>
      <c r="S493" s="23"/>
      <c r="T493" s="23"/>
      <c r="U493" s="23"/>
    </row>
    <row r="494" spans="9:21">
      <c r="I494" t="s">
        <v>49</v>
      </c>
      <c r="J494">
        <f>QUARTILE(I479:S490,1)</f>
        <v>0.4</v>
      </c>
      <c r="L494" t="s">
        <v>82</v>
      </c>
      <c r="M494">
        <f>PERCENTILE(I479:S490,0.25)</f>
        <v>0.4</v>
      </c>
      <c r="O494" s="23"/>
      <c r="P494" s="23"/>
      <c r="Q494" s="23"/>
      <c r="R494" s="23"/>
      <c r="S494" s="23"/>
      <c r="T494" s="23"/>
      <c r="U494" s="23"/>
    </row>
    <row r="495" spans="9:21">
      <c r="I495" t="s">
        <v>79</v>
      </c>
      <c r="J495">
        <f>QUARTILE(I479:S490,2)</f>
        <v>0.7</v>
      </c>
      <c r="L495" t="s">
        <v>86</v>
      </c>
      <c r="M495">
        <f>PERCENTILE(I479:S490,0.5)</f>
        <v>0.7</v>
      </c>
      <c r="O495" s="23"/>
      <c r="P495" s="23"/>
      <c r="Q495" s="23"/>
      <c r="R495" s="23"/>
      <c r="S495" s="23"/>
      <c r="T495" s="23"/>
      <c r="U495" s="23"/>
    </row>
    <row r="496" spans="9:21">
      <c r="I496" t="s">
        <v>48</v>
      </c>
      <c r="J496">
        <f>QUARTILE(I479:S490,3)</f>
        <v>0.9</v>
      </c>
      <c r="L496" t="s">
        <v>83</v>
      </c>
      <c r="M496">
        <f>PERCENTILE(I479:S490,0.75)</f>
        <v>0.9</v>
      </c>
      <c r="O496" s="23"/>
      <c r="P496" s="23"/>
      <c r="Q496" s="23"/>
      <c r="R496" s="23"/>
      <c r="S496" s="23"/>
      <c r="T496" s="23"/>
      <c r="U496" s="23"/>
    </row>
    <row r="497" spans="1:21">
      <c r="O497" s="23"/>
      <c r="P497" s="23"/>
      <c r="Q497" s="23"/>
      <c r="R497" s="23"/>
      <c r="S497" s="23"/>
      <c r="T497" s="23"/>
      <c r="U497" s="23"/>
    </row>
    <row r="504" spans="1:21" ht="18">
      <c r="A504" s="7"/>
    </row>
    <row r="507" spans="1:21">
      <c r="A507" s="22"/>
    </row>
  </sheetData>
  <sortState xmlns:xlrd2="http://schemas.microsoft.com/office/spreadsheetml/2017/richdata2" ref="I301:I306">
    <sortCondition ref="I301"/>
  </sortState>
  <mergeCells count="5">
    <mergeCell ref="P467:V471"/>
    <mergeCell ref="O493:U497"/>
    <mergeCell ref="O400:U404"/>
    <mergeCell ref="N424:T428"/>
    <mergeCell ref="N445:T44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790D-8F01-4ADD-B69F-EC55F81CE6E3}">
  <dimension ref="A1:B8"/>
  <sheetViews>
    <sheetView workbookViewId="0">
      <selection sqref="A1:B8"/>
    </sheetView>
  </sheetViews>
  <sheetFormatPr defaultRowHeight="14.4"/>
  <sheetData>
    <row r="1" spans="1:2">
      <c r="A1" s="19" t="s">
        <v>63</v>
      </c>
      <c r="B1" s="19" t="s">
        <v>53</v>
      </c>
    </row>
    <row r="2" spans="1:2">
      <c r="A2">
        <v>25</v>
      </c>
      <c r="B2">
        <v>0</v>
      </c>
    </row>
    <row r="3" spans="1:2">
      <c r="A3">
        <v>30</v>
      </c>
      <c r="B3">
        <v>10</v>
      </c>
    </row>
    <row r="4" spans="1:2">
      <c r="A4">
        <v>35</v>
      </c>
      <c r="B4">
        <v>13</v>
      </c>
    </row>
    <row r="5" spans="1:2">
      <c r="A5">
        <v>40</v>
      </c>
      <c r="B5">
        <v>15</v>
      </c>
    </row>
    <row r="6" spans="1:2">
      <c r="A6">
        <v>45</v>
      </c>
      <c r="B6">
        <v>10</v>
      </c>
    </row>
    <row r="7" spans="1:2">
      <c r="A7">
        <v>50</v>
      </c>
      <c r="B7">
        <v>2</v>
      </c>
    </row>
    <row r="8" spans="1:2" ht="15" thickBot="1">
      <c r="A8" s="18" t="s">
        <v>64</v>
      </c>
      <c r="B8" s="18">
        <v>0</v>
      </c>
    </row>
  </sheetData>
  <sortState xmlns:xlrd2="http://schemas.microsoft.com/office/spreadsheetml/2017/richdata2" ref="A2:A7">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F0E9-8D2F-4F5E-8821-DD5CB7631020}">
  <dimension ref="A1:B7"/>
  <sheetViews>
    <sheetView workbookViewId="0">
      <selection sqref="A1:B7"/>
    </sheetView>
  </sheetViews>
  <sheetFormatPr defaultRowHeight="14.4"/>
  <sheetData>
    <row r="1" spans="1:2">
      <c r="A1" s="19" t="s">
        <v>63</v>
      </c>
      <c r="B1" s="19" t="s">
        <v>53</v>
      </c>
    </row>
    <row r="2" spans="1:2">
      <c r="A2">
        <v>1</v>
      </c>
      <c r="B2">
        <v>0</v>
      </c>
    </row>
    <row r="3" spans="1:2">
      <c r="A3">
        <v>2</v>
      </c>
      <c r="B3">
        <v>8</v>
      </c>
    </row>
    <row r="4" spans="1:2">
      <c r="A4">
        <v>3</v>
      </c>
      <c r="B4">
        <v>30</v>
      </c>
    </row>
    <row r="5" spans="1:2">
      <c r="A5">
        <v>4</v>
      </c>
      <c r="B5">
        <v>39</v>
      </c>
    </row>
    <row r="6" spans="1:2">
      <c r="A6">
        <v>5</v>
      </c>
      <c r="B6">
        <v>23</v>
      </c>
    </row>
    <row r="7" spans="1:2" ht="15" thickBot="1">
      <c r="A7" s="18" t="s">
        <v>64</v>
      </c>
      <c r="B7" s="18">
        <v>0</v>
      </c>
    </row>
  </sheetData>
  <sortState xmlns:xlrd2="http://schemas.microsoft.com/office/spreadsheetml/2017/richdata2" ref="A2:A6">
    <sortCondition ref="A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bhavsaranjali812@gmail.com</dc:creator>
  <cp:lastModifiedBy>Krishna Bhavsar</cp:lastModifiedBy>
  <dcterms:created xsi:type="dcterms:W3CDTF">2023-10-31T17:46:39Z</dcterms:created>
  <dcterms:modified xsi:type="dcterms:W3CDTF">2023-11-06T09:58:25Z</dcterms:modified>
</cp:coreProperties>
</file>