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f81aacc58fb1015/Pictures/"/>
    </mc:Choice>
  </mc:AlternateContent>
  <xr:revisionPtr revIDLastSave="3" documentId="8_{44B587D3-42C1-4AF6-83C3-6B0E3246C96D}" xr6:coauthVersionLast="47" xr6:coauthVersionMax="47" xr10:uidLastSave="{CCADD9C4-E2A3-4BA4-8E0F-A937239A5DF3}"/>
  <bookViews>
    <workbookView xWindow="-108" yWindow="-108" windowWidth="23256" windowHeight="13896" xr2:uid="{00000000-000D-0000-FFFF-FFFF00000000}"/>
  </bookViews>
  <sheets>
    <sheet name="Feasibility Analysis-Solution2" sheetId="2" r:id="rId1"/>
    <sheet name="Calculations-Solution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G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E6" i="10"/>
  <c r="G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E4" i="10"/>
  <c r="G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E3" i="10"/>
  <c r="G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E2" i="10"/>
  <c r="G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E33" i="2"/>
  <c r="F33" i="2" s="1"/>
  <c r="D21" i="2"/>
  <c r="E8" i="2"/>
  <c r="E10" i="2" s="1"/>
  <c r="F9" i="2"/>
  <c r="G9" i="2" s="1"/>
  <c r="H9" i="2" s="1"/>
  <c r="I9" i="2" s="1"/>
  <c r="J9" i="2" s="1"/>
  <c r="D10" i="2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D5" i="2"/>
  <c r="D20" i="2" s="1"/>
  <c r="F8" i="2" l="1"/>
  <c r="G33" i="2"/>
  <c r="F21" i="2"/>
  <c r="E21" i="2"/>
  <c r="D16" i="2"/>
  <c r="D17" i="2"/>
  <c r="D18" i="2"/>
  <c r="D19" i="2"/>
  <c r="K9" i="2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D11" i="2"/>
  <c r="E5" i="2"/>
  <c r="E19" i="2" s="1"/>
  <c r="E11" i="2"/>
  <c r="E3" i="2"/>
  <c r="E12" i="2" s="1"/>
  <c r="E18" i="2" l="1"/>
  <c r="E17" i="2"/>
  <c r="E16" i="2"/>
  <c r="E20" i="2"/>
  <c r="F10" i="2"/>
  <c r="G8" i="2"/>
  <c r="F11" i="2"/>
  <c r="H33" i="2"/>
  <c r="G21" i="2"/>
  <c r="F5" i="2"/>
  <c r="E13" i="2"/>
  <c r="E26" i="2" s="1"/>
  <c r="F3" i="2"/>
  <c r="F12" i="2" s="1"/>
  <c r="D13" i="2"/>
  <c r="D26" i="2" s="1"/>
  <c r="F18" i="2" l="1"/>
  <c r="F19" i="2"/>
  <c r="F16" i="2"/>
  <c r="F20" i="2"/>
  <c r="F17" i="2"/>
  <c r="H8" i="2"/>
  <c r="G11" i="2"/>
  <c r="G10" i="2"/>
  <c r="I33" i="2"/>
  <c r="H21" i="2"/>
  <c r="G3" i="2"/>
  <c r="G12" i="2" s="1"/>
  <c r="G5" i="2"/>
  <c r="F13" i="2"/>
  <c r="F26" i="2" s="1"/>
  <c r="G19" i="2" l="1"/>
  <c r="G20" i="2"/>
  <c r="G17" i="2"/>
  <c r="G16" i="2"/>
  <c r="G18" i="2"/>
  <c r="I8" i="2"/>
  <c r="H10" i="2"/>
  <c r="H11" i="2"/>
  <c r="J33" i="2"/>
  <c r="I21" i="2"/>
  <c r="H3" i="2"/>
  <c r="H12" i="2" s="1"/>
  <c r="H5" i="2"/>
  <c r="G13" i="2"/>
  <c r="G26" i="2" s="1"/>
  <c r="H16" i="2" l="1"/>
  <c r="H18" i="2"/>
  <c r="H19" i="2"/>
  <c r="H17" i="2"/>
  <c r="H20" i="2"/>
  <c r="J8" i="2"/>
  <c r="I10" i="2"/>
  <c r="I11" i="2"/>
  <c r="K33" i="2"/>
  <c r="J21" i="2"/>
  <c r="I5" i="2"/>
  <c r="I3" i="2"/>
  <c r="I12" i="2" s="1"/>
  <c r="H13" i="2"/>
  <c r="H26" i="2" s="1"/>
  <c r="I17" i="2" l="1"/>
  <c r="I16" i="2"/>
  <c r="I19" i="2"/>
  <c r="I20" i="2"/>
  <c r="I18" i="2"/>
  <c r="K8" i="2"/>
  <c r="J10" i="2"/>
  <c r="J11" i="2"/>
  <c r="L33" i="2"/>
  <c r="K21" i="2"/>
  <c r="J5" i="2"/>
  <c r="J3" i="2"/>
  <c r="J12" i="2" s="1"/>
  <c r="K5" i="2"/>
  <c r="I13" i="2"/>
  <c r="I26" i="2" s="1"/>
  <c r="K16" i="2" l="1"/>
  <c r="K17" i="2"/>
  <c r="K19" i="2"/>
  <c r="K20" i="2"/>
  <c r="K18" i="2"/>
  <c r="J17" i="2"/>
  <c r="J16" i="2"/>
  <c r="J20" i="2"/>
  <c r="J19" i="2"/>
  <c r="J18" i="2"/>
  <c r="L8" i="2"/>
  <c r="K10" i="2"/>
  <c r="K11" i="2"/>
  <c r="M33" i="2"/>
  <c r="L21" i="2"/>
  <c r="L5" i="2"/>
  <c r="L3" i="2"/>
  <c r="L12" i="2" s="1"/>
  <c r="J13" i="2"/>
  <c r="J26" i="2" s="1"/>
  <c r="K3" i="2"/>
  <c r="K12" i="2" s="1"/>
  <c r="K13" i="2" s="1"/>
  <c r="K26" i="2" s="1"/>
  <c r="L17" i="2" l="1"/>
  <c r="L16" i="2"/>
  <c r="L19" i="2"/>
  <c r="L20" i="2"/>
  <c r="L18" i="2"/>
  <c r="M8" i="2"/>
  <c r="L10" i="2"/>
  <c r="L11" i="2"/>
  <c r="N33" i="2"/>
  <c r="M21" i="2"/>
  <c r="M5" i="2"/>
  <c r="L13" i="2"/>
  <c r="L26" i="2" s="1"/>
  <c r="M3" i="2"/>
  <c r="M12" i="2" s="1"/>
  <c r="M16" i="2" l="1"/>
  <c r="M20" i="2"/>
  <c r="M18" i="2"/>
  <c r="M17" i="2"/>
  <c r="M19" i="2"/>
  <c r="N8" i="2"/>
  <c r="M10" i="2"/>
  <c r="M11" i="2"/>
  <c r="O33" i="2"/>
  <c r="N21" i="2"/>
  <c r="N5" i="2"/>
  <c r="M13" i="2"/>
  <c r="M26" i="2" s="1"/>
  <c r="N3" i="2"/>
  <c r="N12" i="2" s="1"/>
  <c r="N16" i="2" l="1"/>
  <c r="N20" i="2"/>
  <c r="N19" i="2"/>
  <c r="N17" i="2"/>
  <c r="N18" i="2"/>
  <c r="O8" i="2"/>
  <c r="N10" i="2"/>
  <c r="N11" i="2"/>
  <c r="P33" i="2"/>
  <c r="O21" i="2"/>
  <c r="O5" i="2"/>
  <c r="O3" i="2"/>
  <c r="O12" i="2" s="1"/>
  <c r="N13" i="2"/>
  <c r="N26" i="2" s="1"/>
  <c r="O16" i="2" l="1"/>
  <c r="O20" i="2"/>
  <c r="O19" i="2"/>
  <c r="O18" i="2"/>
  <c r="O17" i="2"/>
  <c r="P8" i="2"/>
  <c r="O10" i="2"/>
  <c r="O11" i="2"/>
  <c r="Q33" i="2"/>
  <c r="P21" i="2"/>
  <c r="P5" i="2"/>
  <c r="O13" i="2"/>
  <c r="O26" i="2" s="1"/>
  <c r="P3" i="2"/>
  <c r="P12" i="2" s="1"/>
  <c r="P16" i="2" l="1"/>
  <c r="P17" i="2"/>
  <c r="P18" i="2"/>
  <c r="P20" i="2"/>
  <c r="P19" i="2"/>
  <c r="Q8" i="2"/>
  <c r="P10" i="2"/>
  <c r="P11" i="2"/>
  <c r="R33" i="2"/>
  <c r="Q21" i="2"/>
  <c r="Q5" i="2"/>
  <c r="Q3" i="2"/>
  <c r="Q12" i="2" s="1"/>
  <c r="P13" i="2"/>
  <c r="P26" i="2" s="1"/>
  <c r="Q16" i="2" l="1"/>
  <c r="Q20" i="2"/>
  <c r="Q18" i="2"/>
  <c r="Q19" i="2"/>
  <c r="Q17" i="2"/>
  <c r="R8" i="2"/>
  <c r="Q10" i="2"/>
  <c r="Q11" i="2"/>
  <c r="S33" i="2"/>
  <c r="R21" i="2"/>
  <c r="R3" i="2"/>
  <c r="R12" i="2" s="1"/>
  <c r="R5" i="2"/>
  <c r="Q13" i="2"/>
  <c r="Q26" i="2" s="1"/>
  <c r="R16" i="2" l="1"/>
  <c r="R20" i="2"/>
  <c r="R17" i="2"/>
  <c r="R18" i="2"/>
  <c r="R19" i="2"/>
  <c r="S8" i="2"/>
  <c r="R10" i="2"/>
  <c r="R11" i="2"/>
  <c r="T33" i="2"/>
  <c r="S21" i="2"/>
  <c r="S5" i="2"/>
  <c r="R13" i="2"/>
  <c r="R26" i="2" s="1"/>
  <c r="S3" i="2"/>
  <c r="S12" i="2" s="1"/>
  <c r="S16" i="2" l="1"/>
  <c r="S17" i="2"/>
  <c r="S18" i="2"/>
  <c r="S20" i="2"/>
  <c r="S19" i="2"/>
  <c r="T8" i="2"/>
  <c r="S10" i="2"/>
  <c r="S11" i="2"/>
  <c r="U33" i="2"/>
  <c r="T21" i="2"/>
  <c r="T5" i="2"/>
  <c r="T3" i="2"/>
  <c r="T12" i="2" s="1"/>
  <c r="S13" i="2"/>
  <c r="S26" i="2" s="1"/>
  <c r="T16" i="2" l="1"/>
  <c r="T18" i="2"/>
  <c r="T17" i="2"/>
  <c r="T20" i="2"/>
  <c r="T19" i="2"/>
  <c r="U8" i="2"/>
  <c r="T10" i="2"/>
  <c r="T11" i="2"/>
  <c r="V33" i="2"/>
  <c r="U21" i="2"/>
  <c r="U5" i="2"/>
  <c r="U3" i="2"/>
  <c r="U12" i="2" s="1"/>
  <c r="T13" i="2"/>
  <c r="T26" i="2" s="1"/>
  <c r="U16" i="2" l="1"/>
  <c r="U18" i="2"/>
  <c r="U17" i="2"/>
  <c r="U19" i="2"/>
  <c r="U20" i="2"/>
  <c r="V8" i="2"/>
  <c r="U10" i="2"/>
  <c r="U11" i="2"/>
  <c r="W33" i="2"/>
  <c r="W21" i="2" s="1"/>
  <c r="V21" i="2"/>
  <c r="V5" i="2"/>
  <c r="V3" i="2"/>
  <c r="V12" i="2" s="1"/>
  <c r="U13" i="2"/>
  <c r="U26" i="2" s="1"/>
  <c r="V16" i="2" l="1"/>
  <c r="V18" i="2"/>
  <c r="V17" i="2"/>
  <c r="V19" i="2"/>
  <c r="V20" i="2"/>
  <c r="W8" i="2"/>
  <c r="V10" i="2"/>
  <c r="V11" i="2"/>
  <c r="W5" i="2"/>
  <c r="W3" i="2"/>
  <c r="W12" i="2" s="1"/>
  <c r="V13" i="2"/>
  <c r="V26" i="2" s="1"/>
  <c r="W16" i="2" l="1"/>
  <c r="W18" i="2"/>
  <c r="W20" i="2"/>
  <c r="W19" i="2"/>
  <c r="W17" i="2"/>
  <c r="W10" i="2"/>
  <c r="W11" i="2"/>
  <c r="W13" i="2"/>
  <c r="W26" i="2" s="1"/>
  <c r="D25" i="2" l="1"/>
  <c r="D27" i="2" s="1"/>
  <c r="D28" i="2" s="1"/>
  <c r="D29" i="2" l="1"/>
  <c r="D30" i="2" s="1"/>
  <c r="K25" i="2" l="1"/>
  <c r="K27" i="2" s="1"/>
  <c r="K28" i="2" s="1"/>
  <c r="G25" i="2"/>
  <c r="G27" i="2" s="1"/>
  <c r="G28" i="2" s="1"/>
  <c r="T25" i="2"/>
  <c r="T27" i="2" s="1"/>
  <c r="T28" i="2" s="1"/>
  <c r="R25" i="2"/>
  <c r="R27" i="2" s="1"/>
  <c r="R28" i="2" s="1"/>
  <c r="N25" i="2"/>
  <c r="N27" i="2" s="1"/>
  <c r="N28" i="2" s="1"/>
  <c r="O25" i="2"/>
  <c r="O27" i="2" s="1"/>
  <c r="O28" i="2" s="1"/>
  <c r="P25" i="2"/>
  <c r="P27" i="2" s="1"/>
  <c r="P28" i="2" s="1"/>
  <c r="I25" i="2"/>
  <c r="I27" i="2" s="1"/>
  <c r="I28" i="2" s="1"/>
  <c r="J25" i="2"/>
  <c r="J27" i="2" s="1"/>
  <c r="J28" i="2" s="1"/>
  <c r="S25" i="2"/>
  <c r="S27" i="2" s="1"/>
  <c r="S28" i="2" s="1"/>
  <c r="F25" i="2"/>
  <c r="F27" i="2" s="1"/>
  <c r="F28" i="2" s="1"/>
  <c r="E25" i="2"/>
  <c r="E27" i="2" s="1"/>
  <c r="E28" i="2" s="1"/>
  <c r="W25" i="2"/>
  <c r="W27" i="2" s="1"/>
  <c r="W28" i="2" s="1"/>
  <c r="U25" i="2"/>
  <c r="U27" i="2" s="1"/>
  <c r="U28" i="2" s="1"/>
  <c r="H25" i="2"/>
  <c r="H27" i="2" s="1"/>
  <c r="H28" i="2" s="1"/>
  <c r="M25" i="2"/>
  <c r="M27" i="2" s="1"/>
  <c r="M28" i="2" s="1"/>
  <c r="L25" i="2"/>
  <c r="L27" i="2" s="1"/>
  <c r="L28" i="2" s="1"/>
  <c r="Q25" i="2"/>
  <c r="Q27" i="2" s="1"/>
  <c r="Q28" i="2" s="1"/>
  <c r="V25" i="2"/>
  <c r="V27" i="2" s="1"/>
  <c r="V28" i="2" s="1"/>
  <c r="Q29" i="2" l="1"/>
  <c r="Q30" i="2" s="1"/>
  <c r="I29" i="2"/>
  <c r="I30" i="2" s="1"/>
  <c r="E29" i="2"/>
  <c r="E30" i="2" s="1"/>
  <c r="S29" i="2"/>
  <c r="S30" i="2" s="1"/>
  <c r="O29" i="2"/>
  <c r="O30" i="2" s="1"/>
  <c r="V29" i="2"/>
  <c r="V30" i="2" s="1"/>
  <c r="W29" i="2"/>
  <c r="W30" i="2" s="1"/>
  <c r="F29" i="2"/>
  <c r="F30" i="2" s="1"/>
  <c r="J29" i="2"/>
  <c r="J30" i="2" s="1"/>
  <c r="P29" i="2"/>
  <c r="P30" i="2" s="1"/>
  <c r="N29" i="2"/>
  <c r="N30" i="2" s="1"/>
  <c r="R29" i="2"/>
  <c r="R30" i="2" s="1"/>
  <c r="G29" i="2"/>
  <c r="G30" i="2" s="1"/>
  <c r="L29" i="2"/>
  <c r="L30" i="2" s="1"/>
  <c r="T29" i="2"/>
  <c r="T30" i="2" s="1"/>
  <c r="M29" i="2"/>
  <c r="M30" i="2" s="1"/>
  <c r="K29" i="2"/>
  <c r="K30" i="2" s="1"/>
  <c r="H29" i="2"/>
  <c r="H30" i="2" s="1"/>
  <c r="U29" i="2"/>
  <c r="U30" i="2" s="1"/>
</calcChain>
</file>

<file path=xl/sharedStrings.xml><?xml version="1.0" encoding="utf-8"?>
<sst xmlns="http://schemas.openxmlformats.org/spreadsheetml/2006/main" count="53" uniqueCount="52">
  <si>
    <t>Total revenue</t>
  </si>
  <si>
    <t>Expenses</t>
  </si>
  <si>
    <t>Marketing and promotion</t>
  </si>
  <si>
    <t>Total Expense</t>
  </si>
  <si>
    <t>Gross profit</t>
  </si>
  <si>
    <t>Net profit</t>
  </si>
  <si>
    <t>Maintenance</t>
  </si>
  <si>
    <t>Estimated Revenues</t>
  </si>
  <si>
    <t>Total Revenue</t>
  </si>
  <si>
    <t>Average Tax (21.73%)</t>
  </si>
  <si>
    <t>New Customer Base Revenue</t>
  </si>
  <si>
    <t>New Customer Base Revenue per customer</t>
  </si>
  <si>
    <t>Consultancy Fee(In Phases)</t>
  </si>
  <si>
    <t>Investment</t>
  </si>
  <si>
    <t>Training Expense</t>
  </si>
  <si>
    <t>Operations Expense</t>
  </si>
  <si>
    <t>ROI(%)</t>
  </si>
  <si>
    <t>Current customer base Revenue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</si>
  <si>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</si>
  <si>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</si>
  <si>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</si>
  <si>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</si>
  <si>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</si>
  <si>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</si>
  <si>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</si>
  <si>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</si>
  <si>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</si>
  <si>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</si>
  <si>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</si>
  <si>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</si>
  <si>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</si>
  <si>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</si>
  <si>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</si>
  <si>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</si>
  <si>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</si>
  <si>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</si>
  <si>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</si>
  <si>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</si>
  <si>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New Customers Added in the particular Year</t>
  </si>
  <si>
    <t>Old customers</t>
  </si>
  <si>
    <t>Total Customers on this project</t>
  </si>
  <si>
    <t>Customers Lost</t>
  </si>
  <si>
    <t>Risk Managements Expenses</t>
  </si>
  <si>
    <t>Cost of Funds</t>
  </si>
  <si>
    <t>Total Loans</t>
  </si>
  <si>
    <t>Current customer base Revenue per customer</t>
  </si>
  <si>
    <t>Total revenue per customer</t>
  </si>
  <si>
    <t>Maintenance per Customer</t>
  </si>
  <si>
    <t>Operations Expense per Customer</t>
  </si>
  <si>
    <t>Marketing and promotion per Customer</t>
  </si>
  <si>
    <t>Training Expense per Customer</t>
  </si>
  <si>
    <t>Risk Managements Expenses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</si>
</sst>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4" borderId="0" xfId="0" applyFill="1"/>
    <xf numFmtId="164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5" borderId="0" xfId="0" applyFont="1" applyFill="1" applyAlignment="1">
      <alignment horizontal="center"/>
    </xf>
    <xf numFmtId="10" fontId="0" fillId="7" borderId="0" xfId="1" applyNumberFormat="1" applyFont="1" applyFill="1"/>
    <xf numFmtId="1" fontId="0" fillId="0" borderId="0" xfId="0" applyNumberFormat="1"/>
    <xf numFmtId="44" fontId="0" fillId="0" borderId="0" xfId="2" applyFont="1"/>
    <xf numFmtId="165" fontId="0" fillId="0" borderId="0" xfId="2" applyNumberFormat="1" applyFont="1"/>
    <xf numFmtId="0" fontId="3" fillId="4" borderId="0" xfId="0" applyFont="1" applyFill="1"/>
    <xf numFmtId="1" fontId="3" fillId="0" borderId="0" xfId="0" applyNumberFormat="1" applyFont="1"/>
    <xf numFmtId="165" fontId="3" fillId="0" borderId="0" xfId="2" applyNumberFormat="1" applyFont="1"/>
    <xf numFmtId="10" fontId="3" fillId="7" borderId="0" xfId="1" applyNumberFormat="1" applyFont="1" applyFill="1"/>
    <xf numFmtId="44" fontId="3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EFE3-F00E-4255-9E53-B4DE03E25F12}">
  <dimension ref="A1:W36"/>
  <sheetViews>
    <sheetView tabSelected="1" zoomScale="80" zoomScaleNormal="80" workbookViewId="0">
      <selection activeCell="K11" sqref="K11"/>
    </sheetView>
  </sheetViews>
  <sheetFormatPr defaultRowHeight="14.4" x14ac:dyDescent="0.3"/>
  <cols>
    <col min="1" max="1" width="38.88671875" bestFit="1" customWidth="1"/>
    <col min="4" max="6" width="16.33203125" bestFit="1" customWidth="1"/>
    <col min="7" max="7" width="16.6640625" bestFit="1" customWidth="1"/>
    <col min="8" max="9" width="15.6640625" bestFit="1" customWidth="1"/>
    <col min="10" max="23" width="16.6640625" bestFit="1" customWidth="1"/>
  </cols>
  <sheetData>
    <row r="1" spans="1:23" x14ac:dyDescent="0.3">
      <c r="A1" s="5"/>
      <c r="B1" s="5"/>
      <c r="C1" s="5"/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7" t="s">
        <v>37</v>
      </c>
    </row>
    <row r="2" spans="1:23" x14ac:dyDescent="0.3">
      <c r="A2" t="s">
        <v>38</v>
      </c>
      <c r="D2" s="13">
        <v>500</v>
      </c>
      <c r="E2" s="9">
        <f>D2+D2*0.1</f>
        <v>550</v>
      </c>
      <c r="F2" s="13">
        <f t="shared" ref="F2:W2" si="0">E2+E2*0.1</f>
        <v>605</v>
      </c>
      <c r="G2" s="9">
        <f t="shared" si="0"/>
        <v>665.5</v>
      </c>
      <c r="H2" s="13">
        <f t="shared" si="0"/>
        <v>732.05</v>
      </c>
      <c r="I2" s="9">
        <f t="shared" si="0"/>
        <v>805.255</v>
      </c>
      <c r="J2" s="9">
        <f t="shared" si="0"/>
        <v>885.78049999999996</v>
      </c>
      <c r="K2" s="9">
        <f t="shared" si="0"/>
        <v>974.35854999999992</v>
      </c>
      <c r="L2" s="9">
        <f t="shared" si="0"/>
        <v>1071.7944049999999</v>
      </c>
      <c r="M2" s="13">
        <f t="shared" si="0"/>
        <v>1178.9738454999999</v>
      </c>
      <c r="N2" s="9">
        <f t="shared" si="0"/>
        <v>1296.8712300499999</v>
      </c>
      <c r="O2" s="9">
        <f t="shared" si="0"/>
        <v>1426.5583530549998</v>
      </c>
      <c r="P2" s="9">
        <f t="shared" si="0"/>
        <v>1569.2141883604997</v>
      </c>
      <c r="Q2" s="9">
        <f t="shared" si="0"/>
        <v>1726.1356071965497</v>
      </c>
      <c r="R2" s="9">
        <f t="shared" si="0"/>
        <v>1898.7491679162047</v>
      </c>
      <c r="S2" s="9">
        <f t="shared" si="0"/>
        <v>2088.6240847078252</v>
      </c>
      <c r="T2" s="9">
        <f t="shared" si="0"/>
        <v>2297.4864931786078</v>
      </c>
      <c r="U2" s="9">
        <f t="shared" si="0"/>
        <v>2527.2351424964686</v>
      </c>
      <c r="V2" s="9">
        <f t="shared" si="0"/>
        <v>2779.9586567461156</v>
      </c>
      <c r="W2" s="13">
        <f t="shared" si="0"/>
        <v>3057.9545224207272</v>
      </c>
    </row>
    <row r="3" spans="1:23" x14ac:dyDescent="0.3">
      <c r="A3" t="s">
        <v>39</v>
      </c>
      <c r="D3" s="13"/>
      <c r="E3" s="9">
        <f>D5</f>
        <v>500</v>
      </c>
      <c r="F3" s="13">
        <f t="shared" ref="F3:W3" si="1">E5</f>
        <v>800</v>
      </c>
      <c r="G3" s="9">
        <f t="shared" si="1"/>
        <v>1130</v>
      </c>
      <c r="H3" s="13">
        <f t="shared" si="1"/>
        <v>1493</v>
      </c>
      <c r="I3" s="9">
        <f t="shared" si="1"/>
        <v>1892.3000000000002</v>
      </c>
      <c r="J3" s="9">
        <f t="shared" si="1"/>
        <v>2331.5300000000002</v>
      </c>
      <c r="K3" s="9">
        <f t="shared" si="1"/>
        <v>2814.683</v>
      </c>
      <c r="L3" s="9">
        <f t="shared" si="1"/>
        <v>3346.1513</v>
      </c>
      <c r="M3" s="13">
        <f t="shared" si="1"/>
        <v>3930.7664300000001</v>
      </c>
      <c r="N3" s="9">
        <f t="shared" si="1"/>
        <v>4573.843073</v>
      </c>
      <c r="O3" s="9">
        <f t="shared" si="1"/>
        <v>5281.2273802999998</v>
      </c>
      <c r="P3" s="9">
        <f t="shared" si="1"/>
        <v>6059.3501183300004</v>
      </c>
      <c r="Q3" s="9">
        <f t="shared" si="1"/>
        <v>6915.2851301630008</v>
      </c>
      <c r="R3" s="9">
        <f t="shared" si="1"/>
        <v>7856.8136431793009</v>
      </c>
      <c r="S3" s="9">
        <f t="shared" si="1"/>
        <v>8892.4950074972312</v>
      </c>
      <c r="T3" s="9">
        <f t="shared" si="1"/>
        <v>10031.744508246953</v>
      </c>
      <c r="U3" s="9">
        <f t="shared" si="1"/>
        <v>11284.918959071647</v>
      </c>
      <c r="V3" s="9">
        <f t="shared" si="1"/>
        <v>12663.410854978812</v>
      </c>
      <c r="W3" s="13">
        <f t="shared" si="1"/>
        <v>14179.751940476694</v>
      </c>
    </row>
    <row r="4" spans="1:23" x14ac:dyDescent="0.3">
      <c r="A4" t="s">
        <v>41</v>
      </c>
      <c r="D4" s="13"/>
      <c r="E4" s="9">
        <v>250</v>
      </c>
      <c r="F4" s="13">
        <f>E4+E4*0.1</f>
        <v>275</v>
      </c>
      <c r="G4" s="9">
        <f t="shared" ref="G4:W4" si="2">F4+F4*0.1</f>
        <v>302.5</v>
      </c>
      <c r="H4" s="13">
        <f t="shared" si="2"/>
        <v>332.75</v>
      </c>
      <c r="I4" s="9">
        <f t="shared" si="2"/>
        <v>366.02499999999998</v>
      </c>
      <c r="J4" s="9">
        <f t="shared" si="2"/>
        <v>402.6275</v>
      </c>
      <c r="K4" s="9">
        <f t="shared" si="2"/>
        <v>442.89024999999998</v>
      </c>
      <c r="L4" s="9">
        <f t="shared" si="2"/>
        <v>487.17927499999996</v>
      </c>
      <c r="M4" s="13">
        <f t="shared" si="2"/>
        <v>535.89720249999993</v>
      </c>
      <c r="N4" s="9">
        <f t="shared" si="2"/>
        <v>589.48692274999996</v>
      </c>
      <c r="O4" s="9">
        <f t="shared" si="2"/>
        <v>648.43561502499995</v>
      </c>
      <c r="P4" s="9">
        <f t="shared" si="2"/>
        <v>713.27917652749989</v>
      </c>
      <c r="Q4" s="9">
        <f t="shared" si="2"/>
        <v>784.60709418024987</v>
      </c>
      <c r="R4" s="9">
        <f t="shared" si="2"/>
        <v>863.06780359827485</v>
      </c>
      <c r="S4" s="9">
        <f t="shared" si="2"/>
        <v>949.37458395810233</v>
      </c>
      <c r="T4" s="9">
        <f t="shared" si="2"/>
        <v>1044.3120423539126</v>
      </c>
      <c r="U4" s="9">
        <f t="shared" si="2"/>
        <v>1148.7432465893039</v>
      </c>
      <c r="V4" s="9">
        <f t="shared" si="2"/>
        <v>1263.6175712482343</v>
      </c>
      <c r="W4" s="13">
        <f t="shared" si="2"/>
        <v>1389.9793283730578</v>
      </c>
    </row>
    <row r="5" spans="1:23" x14ac:dyDescent="0.3">
      <c r="A5" t="s">
        <v>40</v>
      </c>
      <c r="D5" s="13">
        <f>D2</f>
        <v>500</v>
      </c>
      <c r="E5" s="9">
        <f>D5+E2-E4</f>
        <v>800</v>
      </c>
      <c r="F5" s="13">
        <f t="shared" ref="F5:W5" si="3">E5+F2-F4</f>
        <v>1130</v>
      </c>
      <c r="G5" s="9">
        <f t="shared" si="3"/>
        <v>1493</v>
      </c>
      <c r="H5" s="13">
        <f t="shared" si="3"/>
        <v>1892.3000000000002</v>
      </c>
      <c r="I5" s="9">
        <f t="shared" si="3"/>
        <v>2331.5300000000002</v>
      </c>
      <c r="J5" s="9">
        <f t="shared" si="3"/>
        <v>2814.683</v>
      </c>
      <c r="K5" s="9">
        <f t="shared" si="3"/>
        <v>3346.1513</v>
      </c>
      <c r="L5" s="9">
        <f t="shared" si="3"/>
        <v>3930.7664300000001</v>
      </c>
      <c r="M5" s="13">
        <f t="shared" si="3"/>
        <v>4573.843073</v>
      </c>
      <c r="N5" s="9">
        <f t="shared" si="3"/>
        <v>5281.2273802999998</v>
      </c>
      <c r="O5" s="9">
        <f t="shared" si="3"/>
        <v>6059.3501183300004</v>
      </c>
      <c r="P5" s="9">
        <f t="shared" si="3"/>
        <v>6915.2851301630008</v>
      </c>
      <c r="Q5" s="9">
        <f t="shared" si="3"/>
        <v>7856.8136431793009</v>
      </c>
      <c r="R5" s="9">
        <f t="shared" si="3"/>
        <v>8892.4950074972312</v>
      </c>
      <c r="S5" s="9">
        <f t="shared" si="3"/>
        <v>10031.744508246953</v>
      </c>
      <c r="T5" s="9">
        <f t="shared" si="3"/>
        <v>11284.918959071647</v>
      </c>
      <c r="U5" s="9">
        <f t="shared" si="3"/>
        <v>12663.410854978812</v>
      </c>
      <c r="V5" s="9">
        <f t="shared" si="3"/>
        <v>14179.751940476694</v>
      </c>
      <c r="W5" s="13">
        <f t="shared" si="3"/>
        <v>15847.727134524364</v>
      </c>
    </row>
    <row r="6" spans="1:23" x14ac:dyDescent="0.3">
      <c r="D6" s="13"/>
      <c r="E6" s="9"/>
      <c r="F6" s="13"/>
      <c r="G6" s="9"/>
      <c r="H6" s="13"/>
      <c r="I6" s="9"/>
      <c r="J6" s="9"/>
      <c r="K6" s="9"/>
      <c r="L6" s="9"/>
      <c r="M6" s="13"/>
      <c r="N6" s="9"/>
      <c r="O6" s="9"/>
      <c r="P6" s="9"/>
      <c r="Q6" s="9"/>
      <c r="R6" s="9"/>
      <c r="S6" s="9"/>
      <c r="T6" s="9"/>
      <c r="U6" s="9"/>
      <c r="V6" s="9"/>
      <c r="W6" s="13"/>
    </row>
    <row r="7" spans="1:23" x14ac:dyDescent="0.3">
      <c r="A7" s="6" t="s">
        <v>7</v>
      </c>
      <c r="D7" s="13"/>
      <c r="E7" s="9"/>
      <c r="F7" s="13"/>
      <c r="G7" s="9"/>
      <c r="H7" s="13"/>
      <c r="I7" s="9"/>
      <c r="J7" s="9"/>
      <c r="K7" s="9"/>
      <c r="L7" s="9"/>
      <c r="M7" s="13"/>
      <c r="N7" s="9"/>
      <c r="O7" s="9"/>
      <c r="P7" s="9"/>
      <c r="Q7" s="9"/>
      <c r="R7" s="9"/>
      <c r="S7" s="9"/>
      <c r="T7" s="9"/>
      <c r="U7" s="9"/>
      <c r="V7" s="9"/>
      <c r="W7" s="13"/>
    </row>
    <row r="8" spans="1:23" x14ac:dyDescent="0.3">
      <c r="A8" t="s">
        <v>11</v>
      </c>
      <c r="D8" s="14">
        <v>3500</v>
      </c>
      <c r="E8" s="11">
        <f t="shared" ref="E8:W8" si="4">D8+D8*0.03</f>
        <v>3605</v>
      </c>
      <c r="F8" s="14">
        <f t="shared" si="4"/>
        <v>3713.15</v>
      </c>
      <c r="G8" s="11">
        <f t="shared" si="4"/>
        <v>3824.5445</v>
      </c>
      <c r="H8" s="14">
        <f t="shared" si="4"/>
        <v>3939.280835</v>
      </c>
      <c r="I8" s="11">
        <f t="shared" si="4"/>
        <v>4057.45926005</v>
      </c>
      <c r="J8" s="11">
        <f t="shared" si="4"/>
        <v>4179.1830378514996</v>
      </c>
      <c r="K8" s="11">
        <f t="shared" si="4"/>
        <v>4304.5585289870451</v>
      </c>
      <c r="L8" s="11">
        <f t="shared" si="4"/>
        <v>4433.6952848566561</v>
      </c>
      <c r="M8" s="14">
        <f t="shared" si="4"/>
        <v>4566.7061434023562</v>
      </c>
      <c r="N8" s="11">
        <f t="shared" si="4"/>
        <v>4703.7073277044274</v>
      </c>
      <c r="O8" s="11">
        <f t="shared" si="4"/>
        <v>4844.8185475355604</v>
      </c>
      <c r="P8" s="11">
        <f t="shared" si="4"/>
        <v>4990.1631039616268</v>
      </c>
      <c r="Q8" s="11">
        <f t="shared" si="4"/>
        <v>5139.867997080476</v>
      </c>
      <c r="R8" s="11">
        <f t="shared" si="4"/>
        <v>5294.0640369928906</v>
      </c>
      <c r="S8" s="11">
        <f t="shared" si="4"/>
        <v>5452.8859581026773</v>
      </c>
      <c r="T8" s="11">
        <f t="shared" si="4"/>
        <v>5616.4725368457575</v>
      </c>
      <c r="U8" s="11">
        <f t="shared" si="4"/>
        <v>5784.9667129511299</v>
      </c>
      <c r="V8" s="11">
        <f t="shared" si="4"/>
        <v>5958.5157143396636</v>
      </c>
      <c r="W8" s="14">
        <f t="shared" si="4"/>
        <v>6137.2711857698532</v>
      </c>
    </row>
    <row r="9" spans="1:23" x14ac:dyDescent="0.3">
      <c r="A9" t="s">
        <v>45</v>
      </c>
      <c r="D9" s="14"/>
      <c r="E9" s="11">
        <v>2500</v>
      </c>
      <c r="F9" s="14">
        <f t="shared" ref="F9:W9" si="5">E9+E9*0.03</f>
        <v>2575</v>
      </c>
      <c r="G9" s="11">
        <f t="shared" si="5"/>
        <v>2652.25</v>
      </c>
      <c r="H9" s="14">
        <f t="shared" si="5"/>
        <v>2731.8175000000001</v>
      </c>
      <c r="I9" s="11">
        <f t="shared" si="5"/>
        <v>2813.7720250000002</v>
      </c>
      <c r="J9" s="11">
        <f t="shared" si="5"/>
        <v>2898.1851857500001</v>
      </c>
      <c r="K9" s="11">
        <f t="shared" si="5"/>
        <v>2985.1307413224999</v>
      </c>
      <c r="L9" s="11">
        <f t="shared" si="5"/>
        <v>3074.684663562175</v>
      </c>
      <c r="M9" s="14">
        <f t="shared" si="5"/>
        <v>3166.9252034690403</v>
      </c>
      <c r="N9" s="11">
        <f t="shared" si="5"/>
        <v>3261.9329595731115</v>
      </c>
      <c r="O9" s="11">
        <f t="shared" si="5"/>
        <v>3359.7909483603048</v>
      </c>
      <c r="P9" s="11">
        <f t="shared" si="5"/>
        <v>3460.5846768111142</v>
      </c>
      <c r="Q9" s="11">
        <f t="shared" si="5"/>
        <v>3564.4022171154475</v>
      </c>
      <c r="R9" s="11">
        <f t="shared" si="5"/>
        <v>3671.3342836289107</v>
      </c>
      <c r="S9" s="11">
        <f t="shared" si="5"/>
        <v>3781.4743121377778</v>
      </c>
      <c r="T9" s="11">
        <f t="shared" si="5"/>
        <v>3894.918541501911</v>
      </c>
      <c r="U9" s="11">
        <f t="shared" si="5"/>
        <v>4011.7660977469682</v>
      </c>
      <c r="V9" s="11">
        <f t="shared" si="5"/>
        <v>4132.1190806793775</v>
      </c>
      <c r="W9" s="14">
        <f t="shared" si="5"/>
        <v>4256.0826530997592</v>
      </c>
    </row>
    <row r="10" spans="1:23" x14ac:dyDescent="0.3">
      <c r="A10" t="s">
        <v>46</v>
      </c>
      <c r="D10" s="14">
        <f t="shared" ref="D10:W10" si="6">SUM(D8:D9)</f>
        <v>3500</v>
      </c>
      <c r="E10" s="11">
        <f t="shared" si="6"/>
        <v>6105</v>
      </c>
      <c r="F10" s="14">
        <f t="shared" si="6"/>
        <v>6288.15</v>
      </c>
      <c r="G10" s="11">
        <f t="shared" si="6"/>
        <v>6476.7945</v>
      </c>
      <c r="H10" s="14">
        <f t="shared" si="6"/>
        <v>6671.0983350000006</v>
      </c>
      <c r="I10" s="11">
        <f t="shared" si="6"/>
        <v>6871.2312850500002</v>
      </c>
      <c r="J10" s="11">
        <f t="shared" si="6"/>
        <v>7077.3682236014993</v>
      </c>
      <c r="K10" s="11">
        <f t="shared" si="6"/>
        <v>7289.6892703095455</v>
      </c>
      <c r="L10" s="11">
        <f t="shared" si="6"/>
        <v>7508.3799484188312</v>
      </c>
      <c r="M10" s="14">
        <f t="shared" si="6"/>
        <v>7733.6313468713961</v>
      </c>
      <c r="N10" s="11">
        <f t="shared" si="6"/>
        <v>7965.6402872775388</v>
      </c>
      <c r="O10" s="11">
        <f t="shared" si="6"/>
        <v>8204.6094958958656</v>
      </c>
      <c r="P10" s="11">
        <f t="shared" si="6"/>
        <v>8450.747780772741</v>
      </c>
      <c r="Q10" s="11">
        <f t="shared" si="6"/>
        <v>8704.2702141959235</v>
      </c>
      <c r="R10" s="11">
        <f t="shared" si="6"/>
        <v>8965.3983206218018</v>
      </c>
      <c r="S10" s="11">
        <f t="shared" si="6"/>
        <v>9234.3602702404551</v>
      </c>
      <c r="T10" s="11">
        <f t="shared" si="6"/>
        <v>9511.3910783476676</v>
      </c>
      <c r="U10" s="11">
        <f t="shared" si="6"/>
        <v>9796.7328106980985</v>
      </c>
      <c r="V10" s="11">
        <f t="shared" si="6"/>
        <v>10090.634795019041</v>
      </c>
      <c r="W10" s="14">
        <f t="shared" si="6"/>
        <v>10393.353838869612</v>
      </c>
    </row>
    <row r="11" spans="1:23" x14ac:dyDescent="0.3">
      <c r="A11" t="s">
        <v>10</v>
      </c>
      <c r="D11" s="14">
        <f>D2*'Feasibility Analysis-Solution2'!D8</f>
        <v>1750000</v>
      </c>
      <c r="E11" s="11">
        <f>E2*'Feasibility Analysis-Solution2'!E8</f>
        <v>1982750</v>
      </c>
      <c r="F11" s="14">
        <f>F2*'Feasibility Analysis-Solution2'!F8</f>
        <v>2246455.75</v>
      </c>
      <c r="G11" s="11">
        <f>G2*'Feasibility Analysis-Solution2'!G8</f>
        <v>2545234.3647500002</v>
      </c>
      <c r="H11" s="14">
        <f>H2*'Feasibility Analysis-Solution2'!H8</f>
        <v>2883750.5352617498</v>
      </c>
      <c r="I11" s="11">
        <f>I2*'Feasibility Analysis-Solution2'!I8</f>
        <v>3267289.3564515626</v>
      </c>
      <c r="J11" s="11">
        <f>J2*'Feasibility Analysis-Solution2'!J8</f>
        <v>3701838.8408596199</v>
      </c>
      <c r="K11" s="11">
        <f>K2*'Feasibility Analysis-Solution2'!K8</f>
        <v>4194183.4066939498</v>
      </c>
      <c r="L11" s="11">
        <f>L2*'Feasibility Analysis-Solution2'!L8</f>
        <v>4752009.799784245</v>
      </c>
      <c r="M11" s="14">
        <f>M2*'Feasibility Analysis-Solution2'!M8</f>
        <v>5384027.1031555496</v>
      </c>
      <c r="N11" s="11">
        <f>N2*'Feasibility Analysis-Solution2'!N8</f>
        <v>6100102.7078752387</v>
      </c>
      <c r="O11" s="11">
        <f>O2*'Feasibility Analysis-Solution2'!O8</f>
        <v>6911416.3680226449</v>
      </c>
      <c r="P11" s="11">
        <f>P2*'Feasibility Analysis-Solution2'!P8</f>
        <v>7830634.7449696567</v>
      </c>
      <c r="Q11" s="11">
        <f>Q2*'Feasibility Analysis-Solution2'!Q8</f>
        <v>8872109.1660506204</v>
      </c>
      <c r="R11" s="11">
        <f>R2*'Feasibility Analysis-Solution2'!R8</f>
        <v>10052099.685135355</v>
      </c>
      <c r="S11" s="11">
        <f>S2*'Feasibility Analysis-Solution2'!S8</f>
        <v>11389028.943258356</v>
      </c>
      <c r="T11" s="11">
        <f>T2*'Feasibility Analysis-Solution2'!T8</f>
        <v>12903769.792711718</v>
      </c>
      <c r="U11" s="11">
        <f>U2*'Feasibility Analysis-Solution2'!U8</f>
        <v>14619971.175142376</v>
      </c>
      <c r="V11" s="11">
        <f>V2*'Feasibility Analysis-Solution2'!V8</f>
        <v>16564427.341436313</v>
      </c>
      <c r="W11" s="14">
        <f>W2*'Feasibility Analysis-Solution2'!W8</f>
        <v>18767496.177847341</v>
      </c>
    </row>
    <row r="12" spans="1:23" x14ac:dyDescent="0.3">
      <c r="A12" t="s">
        <v>17</v>
      </c>
      <c r="D12" s="14"/>
      <c r="E12" s="11">
        <f>E3*'Feasibility Analysis-Solution2'!E9</f>
        <v>1250000</v>
      </c>
      <c r="F12" s="14">
        <f>F3*'Feasibility Analysis-Solution2'!F9</f>
        <v>2060000</v>
      </c>
      <c r="G12" s="11">
        <f>G3*'Feasibility Analysis-Solution2'!G9</f>
        <v>2997042.5</v>
      </c>
      <c r="H12" s="14">
        <f>H3*'Feasibility Analysis-Solution2'!H9</f>
        <v>4078603.5275000003</v>
      </c>
      <c r="I12" s="11">
        <f>I3*'Feasibility Analysis-Solution2'!I9</f>
        <v>5324500.8029075013</v>
      </c>
      <c r="J12" s="11">
        <f>J3*'Feasibility Analysis-Solution2'!J9</f>
        <v>6757205.7061316986</v>
      </c>
      <c r="K12" s="11">
        <f>K3*'Feasibility Analysis-Solution2'!K9</f>
        <v>8402196.7503778376</v>
      </c>
      <c r="L12" s="11">
        <f>L3*'Feasibility Analysis-Solution2'!L9</f>
        <v>10288360.084068635</v>
      </c>
      <c r="M12" s="14">
        <f>M3*'Feasibility Analysis-Solution2'!M9</f>
        <v>12448443.276117023</v>
      </c>
      <c r="N12" s="11">
        <f>N3*'Feasibility Analysis-Solution2'!N9</f>
        <v>14919569.471733864</v>
      </c>
      <c r="O12" s="11">
        <f>O3*'Feasibility Analysis-Solution2'!O9</f>
        <v>17743819.948564544</v>
      </c>
      <c r="P12" s="11">
        <f>P3*'Feasibility Analysis-Solution2'!P9</f>
        <v>20968894.170926411</v>
      </c>
      <c r="Q12" s="11">
        <f>Q3*'Feasibility Analysis-Solution2'!Q9</f>
        <v>24648857.649938487</v>
      </c>
      <c r="R12" s="11">
        <f>R3*'Feasibility Analysis-Solution2'!R9</f>
        <v>28844989.288287532</v>
      </c>
      <c r="S12" s="11">
        <f>S3*'Feasibility Analysis-Solution2'!S9</f>
        <v>33626741.441664219</v>
      </c>
      <c r="T12" s="11">
        <f>T3*'Feasibility Analysis-Solution2'!T9</f>
        <v>39072827.68878103</v>
      </c>
      <c r="U12" s="11">
        <f>U3*'Feasibility Analysis-Solution2'!U9</f>
        <v>45272455.295825638</v>
      </c>
      <c r="V12" s="11">
        <f>V3*'Feasibility Analysis-Solution2'!V9</f>
        <v>52326721.620340303</v>
      </c>
      <c r="W12" s="14">
        <f>W3*'Feasibility Analysis-Solution2'!W9</f>
        <v>60350196.259120502</v>
      </c>
    </row>
    <row r="13" spans="1:23" x14ac:dyDescent="0.3">
      <c r="A13" t="s">
        <v>0</v>
      </c>
      <c r="D13" s="14">
        <f t="shared" ref="D13:W13" si="7">SUM(D11:D12)</f>
        <v>1750000</v>
      </c>
      <c r="E13" s="11">
        <f t="shared" si="7"/>
        <v>3232750</v>
      </c>
      <c r="F13" s="14">
        <f t="shared" si="7"/>
        <v>4306455.75</v>
      </c>
      <c r="G13" s="11">
        <f t="shared" si="7"/>
        <v>5542276.8647499997</v>
      </c>
      <c r="H13" s="14">
        <f t="shared" si="7"/>
        <v>6962354.0627617501</v>
      </c>
      <c r="I13" s="11">
        <f t="shared" si="7"/>
        <v>8591790.159359064</v>
      </c>
      <c r="J13" s="11">
        <f t="shared" si="7"/>
        <v>10459044.546991318</v>
      </c>
      <c r="K13" s="11">
        <f t="shared" si="7"/>
        <v>12596380.157071788</v>
      </c>
      <c r="L13" s="11">
        <f t="shared" si="7"/>
        <v>15040369.88385288</v>
      </c>
      <c r="M13" s="14">
        <f t="shared" si="7"/>
        <v>17832470.379272573</v>
      </c>
      <c r="N13" s="11">
        <f t="shared" si="7"/>
        <v>21019672.179609105</v>
      </c>
      <c r="O13" s="11">
        <f t="shared" si="7"/>
        <v>24655236.316587187</v>
      </c>
      <c r="P13" s="11">
        <f t="shared" si="7"/>
        <v>28799528.915896066</v>
      </c>
      <c r="Q13" s="11">
        <f t="shared" si="7"/>
        <v>33520966.815989107</v>
      </c>
      <c r="R13" s="11">
        <f t="shared" si="7"/>
        <v>38897088.973422885</v>
      </c>
      <c r="S13" s="11">
        <f t="shared" si="7"/>
        <v>45015770.384922579</v>
      </c>
      <c r="T13" s="11">
        <f t="shared" si="7"/>
        <v>51976597.48149275</v>
      </c>
      <c r="U13" s="11">
        <f t="shared" si="7"/>
        <v>59892426.470968015</v>
      </c>
      <c r="V13" s="11">
        <f t="shared" si="7"/>
        <v>68891148.961776614</v>
      </c>
      <c r="W13" s="14">
        <f t="shared" si="7"/>
        <v>79117692.43696785</v>
      </c>
    </row>
    <row r="14" spans="1:23" x14ac:dyDescent="0.3">
      <c r="D14" s="14"/>
      <c r="E14" s="11"/>
      <c r="F14" s="14"/>
      <c r="G14" s="11"/>
      <c r="H14" s="14"/>
      <c r="I14" s="11"/>
      <c r="J14" s="11"/>
      <c r="K14" s="11"/>
      <c r="L14" s="11"/>
      <c r="M14" s="14"/>
      <c r="N14" s="11"/>
      <c r="O14" s="11"/>
      <c r="P14" s="11"/>
      <c r="Q14" s="11"/>
      <c r="R14" s="11"/>
      <c r="S14" s="11"/>
      <c r="T14" s="11"/>
      <c r="U14" s="11"/>
      <c r="V14" s="11"/>
      <c r="W14" s="14"/>
    </row>
    <row r="15" spans="1:23" x14ac:dyDescent="0.3">
      <c r="A15" s="3" t="s">
        <v>1</v>
      </c>
      <c r="D15" s="14"/>
      <c r="E15" s="11"/>
      <c r="F15" s="14"/>
      <c r="G15" s="11"/>
      <c r="H15" s="14"/>
      <c r="I15" s="11"/>
      <c r="J15" s="11"/>
      <c r="K15" s="11"/>
      <c r="L15" s="11"/>
      <c r="M15" s="14"/>
      <c r="N15" s="11"/>
      <c r="O15" s="11"/>
      <c r="P15" s="11"/>
      <c r="Q15" s="11"/>
      <c r="R15" s="11"/>
      <c r="S15" s="11"/>
      <c r="T15" s="11"/>
      <c r="U15" s="11"/>
      <c r="V15" s="11"/>
      <c r="W15" s="14"/>
    </row>
    <row r="16" spans="1:23" x14ac:dyDescent="0.3">
      <c r="A16" t="s">
        <v>6</v>
      </c>
      <c r="D16" s="14">
        <f>D5*'Calculations-Solution2'!D2</f>
        <v>50000</v>
      </c>
      <c r="E16" s="11">
        <f>E5*'Calculations-Solution2'!E2</f>
        <v>85600</v>
      </c>
      <c r="F16" s="14">
        <f>F5*'Calculations-Solution2'!F2</f>
        <v>141250</v>
      </c>
      <c r="G16" s="11">
        <f>G5*'Calculations-Solution2'!G2</f>
        <v>199688.75</v>
      </c>
      <c r="H16" s="14">
        <f>H5*'Calculations-Solution2'!H2</f>
        <v>548767</v>
      </c>
      <c r="I16" s="11">
        <f>I5*'Calculations-Solution2'!I2</f>
        <v>723473.75900000008</v>
      </c>
      <c r="J16" s="11">
        <f>J5*'Calculations-Solution2'!J2</f>
        <v>934533.86434299999</v>
      </c>
      <c r="K16" s="11">
        <f>K5*'Calculations-Solution2'!K2</f>
        <v>1188761.975831711</v>
      </c>
      <c r="L16" s="11">
        <f>L5*'Calculations-Solution2'!L2</f>
        <v>1494205.556278924</v>
      </c>
      <c r="M16" s="14">
        <f>M5*'Calculations-Solution2'!M2</f>
        <v>1860364.9402160435</v>
      </c>
      <c r="N16" s="11">
        <f>N5*'Calculations-Solution2'!N2</f>
        <v>2298452.4851433355</v>
      </c>
      <c r="O16" s="11">
        <f>O5*'Calculations-Solution2'!O2</f>
        <v>2821697.7320583928</v>
      </c>
      <c r="P16" s="11">
        <f>P5*'Calculations-Solution2'!P2</f>
        <v>3445706.7286705426</v>
      </c>
      <c r="Q16" s="11">
        <f>Q5*'Calculations-Solution2'!Q2</f>
        <v>4188885.1125456896</v>
      </c>
      <c r="R16" s="11">
        <f>R5*'Calculations-Solution2'!R2</f>
        <v>5072936.2508697705</v>
      </c>
      <c r="S16" s="11">
        <f>S5*'Calculations-Solution2'!S2</f>
        <v>6123447.7338154567</v>
      </c>
      <c r="T16" s="11">
        <f>T5*'Calculations-Solution2'!T2</f>
        <v>7370581.8729004515</v>
      </c>
      <c r="U16" s="11">
        <f>U5*'Calculations-Solution2'!U2</f>
        <v>8849888.6269174684</v>
      </c>
      <c r="V16" s="11">
        <f>V5*'Calculations-Solution2'!V2</f>
        <v>10603262.63977145</v>
      </c>
      <c r="W16" s="14">
        <f>W5*'Calculations-Solution2'!W2</f>
        <v>12680069.913712861</v>
      </c>
    </row>
    <row r="17" spans="1:23" x14ac:dyDescent="0.3">
      <c r="A17" t="s">
        <v>15</v>
      </c>
      <c r="D17" s="14">
        <f>D5*'Calculations-Solution2'!D3</f>
        <v>125000</v>
      </c>
      <c r="E17" s="11">
        <f>E5*'Calculations-Solution2'!E3</f>
        <v>214000</v>
      </c>
      <c r="F17" s="14">
        <f>F5*'Calculations-Solution2'!F3</f>
        <v>339000</v>
      </c>
      <c r="G17" s="11">
        <f>G5*'Calculations-Solution2'!G3</f>
        <v>479253</v>
      </c>
      <c r="H17" s="14">
        <f>H5*'Calculations-Solution2'!H3</f>
        <v>946150.00000000012</v>
      </c>
      <c r="I17" s="11">
        <f>I5*'Calculations-Solution2'!I3</f>
        <v>1247368.55</v>
      </c>
      <c r="J17" s="11">
        <f>J5*'Calculations-Solution2'!J3</f>
        <v>1611265.2833500002</v>
      </c>
      <c r="K17" s="11">
        <f>K5*'Calculations-Solution2'!K3</f>
        <v>2049589.6135029502</v>
      </c>
      <c r="L17" s="11">
        <f>L5*'Calculations-Solution2'!L3</f>
        <v>2576216.4763429724</v>
      </c>
      <c r="M17" s="14">
        <f>M5*'Calculations-Solution2'!M3</f>
        <v>3207525.7589931781</v>
      </c>
      <c r="N17" s="11">
        <f>N5*'Calculations-Solution2'!N3</f>
        <v>3962849.1123160957</v>
      </c>
      <c r="O17" s="11">
        <f>O5*'Calculations-Solution2'!O3</f>
        <v>4864996.089755849</v>
      </c>
      <c r="P17" s="11">
        <f>P5*'Calculations-Solution2'!P3</f>
        <v>5940873.6701216241</v>
      </c>
      <c r="Q17" s="11">
        <f>Q5*'Calculations-Solution2'!Q3</f>
        <v>7222215.7112856712</v>
      </c>
      <c r="R17" s="11">
        <f>R5*'Calculations-Solution2'!R3</f>
        <v>8746441.8118444309</v>
      </c>
      <c r="S17" s="11">
        <f>S5*'Calculations-Solution2'!S3</f>
        <v>10557668.506578373</v>
      </c>
      <c r="T17" s="11">
        <f>T5*'Calculations-Solution2'!T3</f>
        <v>12707899.780862847</v>
      </c>
      <c r="U17" s="11">
        <f>U5*'Calculations-Solution2'!U3</f>
        <v>15258428.667099081</v>
      </c>
      <c r="V17" s="11">
        <f>V5*'Calculations-Solution2'!V3</f>
        <v>18281487.309950773</v>
      </c>
      <c r="W17" s="14">
        <f>W5*'Calculations-Solution2'!W3</f>
        <v>21862189.506401479</v>
      </c>
    </row>
    <row r="18" spans="1:23" x14ac:dyDescent="0.3">
      <c r="A18" t="s">
        <v>2</v>
      </c>
      <c r="D18" s="14">
        <f>D5*'Calculations-Solution2'!D4</f>
        <v>62500</v>
      </c>
      <c r="E18" s="11">
        <f>E5*'Calculations-Solution2'!E4</f>
        <v>107000</v>
      </c>
      <c r="F18" s="14">
        <f>F5*'Calculations-Solution2'!F4</f>
        <v>197750</v>
      </c>
      <c r="G18" s="11">
        <f>G5*'Calculations-Solution2'!G4</f>
        <v>279564.25</v>
      </c>
      <c r="H18" s="14">
        <f>H5*'Calculations-Solution2'!H4</f>
        <v>539305.5</v>
      </c>
      <c r="I18" s="11">
        <f>I5*'Calculations-Solution2'!I4</f>
        <v>711000.07350000006</v>
      </c>
      <c r="J18" s="11">
        <f>J5*'Calculations-Solution2'!J4</f>
        <v>918421.21150949993</v>
      </c>
      <c r="K18" s="11">
        <f>K5*'Calculations-Solution2'!K4</f>
        <v>1168266.0796966814</v>
      </c>
      <c r="L18" s="11">
        <f>L5*'Calculations-Solution2'!L4</f>
        <v>1468443.3915154941</v>
      </c>
      <c r="M18" s="14">
        <f>M5*'Calculations-Solution2'!M4</f>
        <v>1828289.6826261117</v>
      </c>
      <c r="N18" s="11">
        <f>N5*'Calculations-Solution2'!N4</f>
        <v>2258823.9940201747</v>
      </c>
      <c r="O18" s="11">
        <f>O5*'Calculations-Solution2'!O4</f>
        <v>2773047.7711608335</v>
      </c>
      <c r="P18" s="11">
        <f>P5*'Calculations-Solution2'!P4</f>
        <v>3386297.9919693256</v>
      </c>
      <c r="Q18" s="11">
        <f>Q5*'Calculations-Solution2'!Q4</f>
        <v>4116662.9554328327</v>
      </c>
      <c r="R18" s="11">
        <f>R5*'Calculations-Solution2'!R4</f>
        <v>4985471.8327513263</v>
      </c>
      <c r="S18" s="11">
        <f>S5*'Calculations-Solution2'!S4</f>
        <v>6017871.0487496732</v>
      </c>
      <c r="T18" s="11">
        <f>T5*'Calculations-Solution2'!T4</f>
        <v>7243502.8750918237</v>
      </c>
      <c r="U18" s="11">
        <f>U5*'Calculations-Solution2'!U4</f>
        <v>8697304.3402464781</v>
      </c>
      <c r="V18" s="11">
        <f>V5*'Calculations-Solution2'!V4</f>
        <v>10420447.766671943</v>
      </c>
      <c r="W18" s="14">
        <f>W5*'Calculations-Solution2'!W4</f>
        <v>12461448.018648846</v>
      </c>
    </row>
    <row r="19" spans="1:23" x14ac:dyDescent="0.3">
      <c r="A19" t="s">
        <v>14</v>
      </c>
      <c r="D19" s="14">
        <f>D5*'Calculations-Solution2'!D5</f>
        <v>75000</v>
      </c>
      <c r="E19" s="11">
        <f>E5*'Calculations-Solution2'!E5</f>
        <v>128400</v>
      </c>
      <c r="F19" s="14">
        <f>F5*'Calculations-Solution2'!F5</f>
        <v>226000</v>
      </c>
      <c r="G19" s="11">
        <f>G5*'Calculations-Solution2'!G5</f>
        <v>319502</v>
      </c>
      <c r="H19" s="14">
        <f>H5*'Calculations-Solution2'!H5</f>
        <v>643382.00000000012</v>
      </c>
      <c r="I19" s="11">
        <f>I5*'Calculations-Solution2'!I5</f>
        <v>848210.61400000006</v>
      </c>
      <c r="J19" s="11">
        <f>J5*'Calculations-Solution2'!J5</f>
        <v>1095660.392678</v>
      </c>
      <c r="K19" s="11">
        <f>K5*'Calculations-Solution2'!K5</f>
        <v>1393720.9371820062</v>
      </c>
      <c r="L19" s="11">
        <f>L5*'Calculations-Solution2'!L5</f>
        <v>1751827.2039132211</v>
      </c>
      <c r="M19" s="14">
        <f>M5*'Calculations-Solution2'!M5</f>
        <v>2181117.5161153614</v>
      </c>
      <c r="N19" s="11">
        <f>N5*'Calculations-Solution2'!N5</f>
        <v>2694737.3963749455</v>
      </c>
      <c r="O19" s="11">
        <f>O5*'Calculations-Solution2'!O5</f>
        <v>3308197.3410339775</v>
      </c>
      <c r="P19" s="11">
        <f>P5*'Calculations-Solution2'!P5</f>
        <v>4039794.0956827048</v>
      </c>
      <c r="Q19" s="11">
        <f>Q5*'Calculations-Solution2'!Q5</f>
        <v>4911106.6836742572</v>
      </c>
      <c r="R19" s="11">
        <f>R5*'Calculations-Solution2'!R5</f>
        <v>5947580.4320542142</v>
      </c>
      <c r="S19" s="11">
        <f>S5*'Calculations-Solution2'!S5</f>
        <v>7179214.5844732951</v>
      </c>
      <c r="T19" s="11">
        <f>T5*'Calculations-Solution2'!T5</f>
        <v>8641371.8509867378</v>
      </c>
      <c r="U19" s="11">
        <f>U5*'Calculations-Solution2'!U5</f>
        <v>10375731.493627379</v>
      </c>
      <c r="V19" s="11">
        <f>V5*'Calculations-Solution2'!V5</f>
        <v>12431411.37076653</v>
      </c>
      <c r="W19" s="14">
        <f>W5*'Calculations-Solution2'!W5</f>
        <v>14866288.86435301</v>
      </c>
    </row>
    <row r="20" spans="1:23" x14ac:dyDescent="0.3">
      <c r="A20" t="s">
        <v>42</v>
      </c>
      <c r="D20" s="14">
        <f>D5*'Calculations-Solution2'!D6</f>
        <v>25000</v>
      </c>
      <c r="E20" s="11">
        <f>E5*'Calculations-Solution2'!E6</f>
        <v>42800</v>
      </c>
      <c r="F20" s="14">
        <f>F5*'Calculations-Solution2'!F6</f>
        <v>84750</v>
      </c>
      <c r="G20" s="11">
        <f>G5*'Calculations-Solution2'!G6</f>
        <v>119813.25</v>
      </c>
      <c r="H20" s="14">
        <f>H5*'Calculations-Solution2'!H6</f>
        <v>378460.00000000006</v>
      </c>
      <c r="I20" s="11">
        <f>I5*'Calculations-Solution2'!I6</f>
        <v>498947.42000000004</v>
      </c>
      <c r="J20" s="11">
        <f>J5*'Calculations-Solution2'!J6</f>
        <v>644506.11333999992</v>
      </c>
      <c r="K20" s="11">
        <f>K5*'Calculations-Solution2'!K6</f>
        <v>819835.84540117998</v>
      </c>
      <c r="L20" s="11">
        <f>L5*'Calculations-Solution2'!L6</f>
        <v>1030486.5905371889</v>
      </c>
      <c r="M20" s="14">
        <f>M5*'Calculations-Solution2'!M6</f>
        <v>1283010.3035972714</v>
      </c>
      <c r="N20" s="11">
        <f>N5*'Calculations-Solution2'!N6</f>
        <v>1585139.6449264386</v>
      </c>
      <c r="O20" s="11">
        <f>O5*'Calculations-Solution2'!O6</f>
        <v>1945998.4359023399</v>
      </c>
      <c r="P20" s="11">
        <f>P5*'Calculations-Solution2'!P6</f>
        <v>2376349.4680486503</v>
      </c>
      <c r="Q20" s="11">
        <f>Q5*'Calculations-Solution2'!Q6</f>
        <v>2888886.2845142693</v>
      </c>
      <c r="R20" s="11">
        <f>R5*'Calculations-Solution2'!R6</f>
        <v>3498576.7247377732</v>
      </c>
      <c r="S20" s="11">
        <f>S5*'Calculations-Solution2'!S6</f>
        <v>4223067.4026313499</v>
      </c>
      <c r="T20" s="11">
        <f>T5*'Calculations-Solution2'!T6</f>
        <v>5083159.9123451393</v>
      </c>
      <c r="U20" s="11">
        <f>U5*'Calculations-Solution2'!U6</f>
        <v>6103371.4668396339</v>
      </c>
      <c r="V20" s="11">
        <f>V5*'Calculations-Solution2'!V6</f>
        <v>7312594.9239803115</v>
      </c>
      <c r="W20" s="14">
        <f>W5*'Calculations-Solution2'!W6</f>
        <v>8744875.8025605939</v>
      </c>
    </row>
    <row r="21" spans="1:23" x14ac:dyDescent="0.3">
      <c r="A21" t="s">
        <v>43</v>
      </c>
      <c r="D21" s="14">
        <f>D33*0.015</f>
        <v>1500</v>
      </c>
      <c r="E21" s="11">
        <f t="shared" ref="E21:W21" si="8">E33*0.015</f>
        <v>1605</v>
      </c>
      <c r="F21" s="14">
        <f t="shared" si="8"/>
        <v>1717.35</v>
      </c>
      <c r="G21" s="11">
        <f t="shared" si="8"/>
        <v>1837.5645</v>
      </c>
      <c r="H21" s="14">
        <f t="shared" si="8"/>
        <v>1966.1940149999998</v>
      </c>
      <c r="I21" s="11">
        <f t="shared" si="8"/>
        <v>2103.8275960499996</v>
      </c>
      <c r="J21" s="11">
        <f t="shared" si="8"/>
        <v>2251.0955277734997</v>
      </c>
      <c r="K21" s="11">
        <f t="shared" si="8"/>
        <v>2408.6722147176447</v>
      </c>
      <c r="L21" s="11">
        <f t="shared" si="8"/>
        <v>2577.2792697478799</v>
      </c>
      <c r="M21" s="14">
        <f t="shared" si="8"/>
        <v>2757.6888186302313</v>
      </c>
      <c r="N21" s="11">
        <f t="shared" si="8"/>
        <v>2950.7270359343479</v>
      </c>
      <c r="O21" s="11">
        <f t="shared" si="8"/>
        <v>3157.2779284497519</v>
      </c>
      <c r="P21" s="11">
        <f t="shared" si="8"/>
        <v>3378.2873834412344</v>
      </c>
      <c r="Q21" s="11">
        <f t="shared" si="8"/>
        <v>3614.7675002821211</v>
      </c>
      <c r="R21" s="11">
        <f t="shared" si="8"/>
        <v>3867.8012253018696</v>
      </c>
      <c r="S21" s="11">
        <f t="shared" si="8"/>
        <v>4138.5473110730009</v>
      </c>
      <c r="T21" s="11">
        <f t="shared" si="8"/>
        <v>4428.2456228481115</v>
      </c>
      <c r="U21" s="11">
        <f t="shared" si="8"/>
        <v>4738.2228164474791</v>
      </c>
      <c r="V21" s="11">
        <f t="shared" si="8"/>
        <v>5069.8984135988021</v>
      </c>
      <c r="W21" s="14">
        <f t="shared" si="8"/>
        <v>5424.7913025507187</v>
      </c>
    </row>
    <row r="22" spans="1:23" x14ac:dyDescent="0.3">
      <c r="A22" t="s">
        <v>12</v>
      </c>
      <c r="D22" s="14">
        <v>5000000</v>
      </c>
      <c r="E22" s="11">
        <v>5000000</v>
      </c>
      <c r="F22" s="14">
        <v>5000000</v>
      </c>
      <c r="G22" s="11">
        <v>10000000</v>
      </c>
      <c r="H22" s="14">
        <v>0</v>
      </c>
      <c r="I22" s="11">
        <v>0</v>
      </c>
      <c r="J22" s="11">
        <v>0</v>
      </c>
      <c r="K22" s="11">
        <v>0</v>
      </c>
      <c r="L22" s="11">
        <v>0</v>
      </c>
      <c r="M22" s="14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4">
        <v>0</v>
      </c>
    </row>
    <row r="23" spans="1:23" x14ac:dyDescent="0.3">
      <c r="D23" s="14"/>
      <c r="E23" s="11"/>
      <c r="F23" s="14"/>
      <c r="G23" s="11"/>
      <c r="H23" s="14"/>
      <c r="I23" s="11"/>
      <c r="J23" s="11"/>
      <c r="K23" s="11"/>
      <c r="L23" s="11"/>
      <c r="M23" s="14"/>
      <c r="N23" s="11"/>
      <c r="O23" s="11"/>
      <c r="P23" s="11"/>
      <c r="Q23" s="11"/>
      <c r="R23" s="11"/>
      <c r="S23" s="11"/>
      <c r="T23" s="11"/>
      <c r="U23" s="11"/>
      <c r="V23" s="11"/>
      <c r="W23" s="14"/>
    </row>
    <row r="24" spans="1:23" x14ac:dyDescent="0.3">
      <c r="D24" s="14"/>
      <c r="E24" s="11"/>
      <c r="F24" s="14"/>
      <c r="G24" s="11"/>
      <c r="H24" s="14"/>
      <c r="I24" s="11"/>
      <c r="J24" s="11"/>
      <c r="K24" s="11"/>
      <c r="L24" s="11"/>
      <c r="M24" s="14"/>
      <c r="N24" s="11"/>
      <c r="O24" s="11"/>
      <c r="P24" s="11"/>
      <c r="Q24" s="11"/>
      <c r="R24" s="11"/>
      <c r="S24" s="11"/>
      <c r="T24" s="11"/>
      <c r="U24" s="11"/>
      <c r="V24" s="11"/>
      <c r="W24" s="14"/>
    </row>
    <row r="25" spans="1:23" x14ac:dyDescent="0.3">
      <c r="A25" s="4" t="s">
        <v>3</v>
      </c>
      <c r="D25" s="14">
        <f t="shared" ref="D25:W25" si="9">SUM(D16:D22)</f>
        <v>5339000</v>
      </c>
      <c r="E25" s="11">
        <f t="shared" si="9"/>
        <v>5579405</v>
      </c>
      <c r="F25" s="14">
        <f t="shared" si="9"/>
        <v>5990467.3499999996</v>
      </c>
      <c r="G25" s="11">
        <f t="shared" si="9"/>
        <v>11399658.8145</v>
      </c>
      <c r="H25" s="14">
        <f t="shared" si="9"/>
        <v>3058030.694015</v>
      </c>
      <c r="I25" s="11">
        <f t="shared" si="9"/>
        <v>4031104.2440960505</v>
      </c>
      <c r="J25" s="11">
        <f t="shared" si="9"/>
        <v>5206637.9607482739</v>
      </c>
      <c r="K25" s="11">
        <f t="shared" si="9"/>
        <v>6622583.1238292465</v>
      </c>
      <c r="L25" s="11">
        <f t="shared" si="9"/>
        <v>8323756.4978575474</v>
      </c>
      <c r="M25" s="14">
        <f t="shared" si="9"/>
        <v>10363065.890366595</v>
      </c>
      <c r="N25" s="11">
        <f t="shared" si="9"/>
        <v>12802953.359816924</v>
      </c>
      <c r="O25" s="11">
        <f t="shared" si="9"/>
        <v>15717094.647839842</v>
      </c>
      <c r="P25" s="11">
        <f t="shared" si="9"/>
        <v>19192400.241876289</v>
      </c>
      <c r="Q25" s="11">
        <f t="shared" si="9"/>
        <v>23331371.514953002</v>
      </c>
      <c r="R25" s="11">
        <f t="shared" si="9"/>
        <v>28254874.853482816</v>
      </c>
      <c r="S25" s="11">
        <f t="shared" si="9"/>
        <v>34105407.823559225</v>
      </c>
      <c r="T25" s="11">
        <f t="shared" si="9"/>
        <v>41050944.537809856</v>
      </c>
      <c r="U25" s="11">
        <f t="shared" si="9"/>
        <v>49289462.817546479</v>
      </c>
      <c r="V25" s="11">
        <f t="shared" si="9"/>
        <v>59054273.909554601</v>
      </c>
      <c r="W25" s="14">
        <f t="shared" si="9"/>
        <v>70620296.896979332</v>
      </c>
    </row>
    <row r="26" spans="1:23" x14ac:dyDescent="0.3">
      <c r="A26" s="4" t="s">
        <v>8</v>
      </c>
      <c r="D26" s="14">
        <f t="shared" ref="D26:W26" si="10">D13</f>
        <v>1750000</v>
      </c>
      <c r="E26" s="11">
        <f t="shared" si="10"/>
        <v>3232750</v>
      </c>
      <c r="F26" s="14">
        <f t="shared" si="10"/>
        <v>4306455.75</v>
      </c>
      <c r="G26" s="11">
        <f t="shared" si="10"/>
        <v>5542276.8647499997</v>
      </c>
      <c r="H26" s="14">
        <f t="shared" si="10"/>
        <v>6962354.0627617501</v>
      </c>
      <c r="I26" s="11">
        <f t="shared" si="10"/>
        <v>8591790.159359064</v>
      </c>
      <c r="J26" s="11">
        <f t="shared" si="10"/>
        <v>10459044.546991318</v>
      </c>
      <c r="K26" s="11">
        <f t="shared" si="10"/>
        <v>12596380.157071788</v>
      </c>
      <c r="L26" s="11">
        <f t="shared" si="10"/>
        <v>15040369.88385288</v>
      </c>
      <c r="M26" s="14">
        <f t="shared" si="10"/>
        <v>17832470.379272573</v>
      </c>
      <c r="N26" s="11">
        <f t="shared" si="10"/>
        <v>21019672.179609105</v>
      </c>
      <c r="O26" s="11">
        <f t="shared" si="10"/>
        <v>24655236.316587187</v>
      </c>
      <c r="P26" s="11">
        <f t="shared" si="10"/>
        <v>28799528.915896066</v>
      </c>
      <c r="Q26" s="11">
        <f t="shared" si="10"/>
        <v>33520966.815989107</v>
      </c>
      <c r="R26" s="11">
        <f t="shared" si="10"/>
        <v>38897088.973422885</v>
      </c>
      <c r="S26" s="11">
        <f t="shared" si="10"/>
        <v>45015770.384922579</v>
      </c>
      <c r="T26" s="11">
        <f t="shared" si="10"/>
        <v>51976597.48149275</v>
      </c>
      <c r="U26" s="11">
        <f t="shared" si="10"/>
        <v>59892426.470968015</v>
      </c>
      <c r="V26" s="11">
        <f t="shared" si="10"/>
        <v>68891148.961776614</v>
      </c>
      <c r="W26" s="14">
        <f t="shared" si="10"/>
        <v>79117692.43696785</v>
      </c>
    </row>
    <row r="27" spans="1:23" x14ac:dyDescent="0.3">
      <c r="A27" s="4" t="s">
        <v>4</v>
      </c>
      <c r="D27" s="14">
        <f>D26-D25</f>
        <v>-3589000</v>
      </c>
      <c r="E27" s="11">
        <f t="shared" ref="E27:W27" si="11">E26-E25</f>
        <v>-2346655</v>
      </c>
      <c r="F27" s="14">
        <f t="shared" si="11"/>
        <v>-1684011.5999999996</v>
      </c>
      <c r="G27" s="11">
        <f t="shared" si="11"/>
        <v>-5857381.9497500006</v>
      </c>
      <c r="H27" s="14">
        <f t="shared" si="11"/>
        <v>3904323.3687467501</v>
      </c>
      <c r="I27" s="11">
        <f t="shared" si="11"/>
        <v>4560685.9152630139</v>
      </c>
      <c r="J27" s="11">
        <f t="shared" si="11"/>
        <v>5252406.5862430446</v>
      </c>
      <c r="K27" s="11">
        <f t="shared" si="11"/>
        <v>5973797.0332425414</v>
      </c>
      <c r="L27" s="11">
        <f t="shared" si="11"/>
        <v>6716613.3859953331</v>
      </c>
      <c r="M27" s="14">
        <f t="shared" si="11"/>
        <v>7469404.4889059775</v>
      </c>
      <c r="N27" s="11">
        <f t="shared" si="11"/>
        <v>8216718.8197921813</v>
      </c>
      <c r="O27" s="11">
        <f t="shared" si="11"/>
        <v>8938141.668747345</v>
      </c>
      <c r="P27" s="11">
        <f t="shared" si="11"/>
        <v>9607128.6740197763</v>
      </c>
      <c r="Q27" s="11">
        <f t="shared" si="11"/>
        <v>10189595.301036105</v>
      </c>
      <c r="R27" s="11">
        <f t="shared" si="11"/>
        <v>10642214.119940069</v>
      </c>
      <c r="S27" s="11">
        <f t="shared" si="11"/>
        <v>10910362.561363354</v>
      </c>
      <c r="T27" s="11">
        <f t="shared" si="11"/>
        <v>10925652.943682894</v>
      </c>
      <c r="U27" s="11">
        <f t="shared" si="11"/>
        <v>10602963.653421536</v>
      </c>
      <c r="V27" s="11">
        <f t="shared" si="11"/>
        <v>9836875.0522220135</v>
      </c>
      <c r="W27" s="14">
        <f t="shared" si="11"/>
        <v>8497395.5399885178</v>
      </c>
    </row>
    <row r="28" spans="1:23" x14ac:dyDescent="0.3">
      <c r="A28" s="4" t="s">
        <v>9</v>
      </c>
      <c r="D28" s="14">
        <f>IF(D27&gt;0,D27*21.73%,0)</f>
        <v>0</v>
      </c>
      <c r="E28" s="11">
        <f t="shared" ref="E28:W28" si="12">IF(E27&gt;0,E27*21.73%,0)</f>
        <v>0</v>
      </c>
      <c r="F28" s="14">
        <f t="shared" si="12"/>
        <v>0</v>
      </c>
      <c r="G28" s="11">
        <f t="shared" si="12"/>
        <v>0</v>
      </c>
      <c r="H28" s="14">
        <f t="shared" si="12"/>
        <v>848409.46802866878</v>
      </c>
      <c r="I28" s="11">
        <f t="shared" si="12"/>
        <v>991037.04938665289</v>
      </c>
      <c r="J28" s="11">
        <f t="shared" si="12"/>
        <v>1141347.9511906134</v>
      </c>
      <c r="K28" s="11">
        <f t="shared" si="12"/>
        <v>1298106.0953236043</v>
      </c>
      <c r="L28" s="11">
        <f t="shared" si="12"/>
        <v>1459520.0887767859</v>
      </c>
      <c r="M28" s="14">
        <f t="shared" si="12"/>
        <v>1623101.5954392687</v>
      </c>
      <c r="N28" s="11">
        <f t="shared" si="12"/>
        <v>1785492.999540841</v>
      </c>
      <c r="O28" s="11">
        <f t="shared" si="12"/>
        <v>1942258.1846187981</v>
      </c>
      <c r="P28" s="11">
        <f t="shared" si="12"/>
        <v>2087629.0608644972</v>
      </c>
      <c r="Q28" s="11">
        <f t="shared" si="12"/>
        <v>2214199.0589151452</v>
      </c>
      <c r="R28" s="11">
        <f t="shared" si="12"/>
        <v>2312553.1282629767</v>
      </c>
      <c r="S28" s="11">
        <f t="shared" si="12"/>
        <v>2370821.7845842568</v>
      </c>
      <c r="T28" s="11">
        <f t="shared" si="12"/>
        <v>2374144.3846622929</v>
      </c>
      <c r="U28" s="11">
        <f t="shared" si="12"/>
        <v>2304024.0018884996</v>
      </c>
      <c r="V28" s="11">
        <f t="shared" si="12"/>
        <v>2137552.9488478433</v>
      </c>
      <c r="W28" s="14">
        <f t="shared" si="12"/>
        <v>1846484.0508395049</v>
      </c>
    </row>
    <row r="29" spans="1:23" x14ac:dyDescent="0.3">
      <c r="A29" s="4" t="s">
        <v>5</v>
      </c>
      <c r="D29" s="14">
        <f>D27-D28</f>
        <v>-3589000</v>
      </c>
      <c r="E29" s="11">
        <f t="shared" ref="E29:W29" si="13">E27-E28</f>
        <v>-2346655</v>
      </c>
      <c r="F29" s="14">
        <f t="shared" si="13"/>
        <v>-1684011.5999999996</v>
      </c>
      <c r="G29" s="11">
        <f t="shared" si="13"/>
        <v>-5857381.9497500006</v>
      </c>
      <c r="H29" s="14">
        <f t="shared" si="13"/>
        <v>3055913.9007180813</v>
      </c>
      <c r="I29" s="11">
        <f t="shared" si="13"/>
        <v>3569648.8658763608</v>
      </c>
      <c r="J29" s="11">
        <f t="shared" si="13"/>
        <v>4111058.6350524314</v>
      </c>
      <c r="K29" s="11">
        <f t="shared" si="13"/>
        <v>4675690.9379189368</v>
      </c>
      <c r="L29" s="11">
        <f t="shared" si="13"/>
        <v>5257093.2972185472</v>
      </c>
      <c r="M29" s="14">
        <f t="shared" si="13"/>
        <v>5846302.8934667092</v>
      </c>
      <c r="N29" s="11">
        <f t="shared" si="13"/>
        <v>6431225.82025134</v>
      </c>
      <c r="O29" s="11">
        <f t="shared" si="13"/>
        <v>6995883.4841285469</v>
      </c>
      <c r="P29" s="11">
        <f t="shared" si="13"/>
        <v>7519499.6131552793</v>
      </c>
      <c r="Q29" s="11">
        <f t="shared" si="13"/>
        <v>7975396.2421209589</v>
      </c>
      <c r="R29" s="11">
        <f t="shared" si="13"/>
        <v>8329660.9916770924</v>
      </c>
      <c r="S29" s="11">
        <f t="shared" si="13"/>
        <v>8539540.7767790966</v>
      </c>
      <c r="T29" s="11">
        <f t="shared" si="13"/>
        <v>8551508.5590206012</v>
      </c>
      <c r="U29" s="11">
        <f t="shared" si="13"/>
        <v>8298939.6515330365</v>
      </c>
      <c r="V29" s="11">
        <f t="shared" si="13"/>
        <v>7699322.1033741701</v>
      </c>
      <c r="W29" s="14">
        <f t="shared" si="13"/>
        <v>6650911.4891490126</v>
      </c>
    </row>
    <row r="30" spans="1:23" x14ac:dyDescent="0.3">
      <c r="A30" s="4" t="s">
        <v>16</v>
      </c>
      <c r="D30" s="15">
        <f>(D29/D25)</f>
        <v>-0.6722232627832927</v>
      </c>
      <c r="E30" s="8">
        <f t="shared" ref="E30:W30" si="14">(E29/E25)</f>
        <v>-0.42059233914727467</v>
      </c>
      <c r="F30" s="15">
        <f t="shared" si="14"/>
        <v>-0.28111522884771251</v>
      </c>
      <c r="G30" s="8">
        <f t="shared" si="14"/>
        <v>-0.51382081210181474</v>
      </c>
      <c r="H30" s="15">
        <f t="shared" si="14"/>
        <v>0.99930779200448783</v>
      </c>
      <c r="I30" s="8">
        <f t="shared" si="14"/>
        <v>0.88552630984536396</v>
      </c>
      <c r="J30" s="8">
        <f t="shared" si="14"/>
        <v>0.78958027541857534</v>
      </c>
      <c r="K30" s="8">
        <f t="shared" si="14"/>
        <v>0.70602223490332028</v>
      </c>
      <c r="L30" s="8">
        <f t="shared" si="14"/>
        <v>0.63157701676781042</v>
      </c>
      <c r="M30" s="15">
        <f t="shared" si="14"/>
        <v>0.56414799976340735</v>
      </c>
      <c r="N30" s="8">
        <f t="shared" si="14"/>
        <v>0.50232361545862125</v>
      </c>
      <c r="O30" s="8">
        <f t="shared" si="14"/>
        <v>0.44511302125994778</v>
      </c>
      <c r="P30" s="8">
        <f t="shared" si="14"/>
        <v>0.39179568570836337</v>
      </c>
      <c r="Q30" s="8">
        <f t="shared" si="14"/>
        <v>0.3418314365706942</v>
      </c>
      <c r="R30" s="8">
        <f t="shared" si="14"/>
        <v>0.29480438454854252</v>
      </c>
      <c r="S30" s="8">
        <f t="shared" si="14"/>
        <v>0.25038670761415671</v>
      </c>
      <c r="T30" s="8">
        <f t="shared" si="14"/>
        <v>0.20831453832065322</v>
      </c>
      <c r="U30" s="8">
        <f t="shared" si="14"/>
        <v>0.16837147692708693</v>
      </c>
      <c r="V30" s="8">
        <f t="shared" si="14"/>
        <v>0.13037705137423541</v>
      </c>
      <c r="W30" s="15">
        <f t="shared" si="14"/>
        <v>9.41784696664663E-2</v>
      </c>
    </row>
    <row r="31" spans="1:23" x14ac:dyDescent="0.3">
      <c r="D31" s="13"/>
      <c r="E31" s="9"/>
      <c r="F31" s="13"/>
      <c r="G31" s="9"/>
      <c r="H31" s="13"/>
      <c r="I31" s="9"/>
      <c r="J31" s="9"/>
      <c r="K31" s="9"/>
      <c r="L31" s="9"/>
      <c r="M31" s="13"/>
      <c r="N31" s="9"/>
      <c r="O31" s="9"/>
      <c r="P31" s="9"/>
      <c r="Q31" s="9"/>
      <c r="R31" s="9"/>
      <c r="S31" s="9"/>
      <c r="T31" s="9"/>
      <c r="U31" s="9"/>
      <c r="V31" s="9"/>
      <c r="W31" s="13"/>
    </row>
    <row r="32" spans="1:23" x14ac:dyDescent="0.3">
      <c r="A32" s="1" t="s">
        <v>13</v>
      </c>
      <c r="D32" s="13"/>
      <c r="E32" s="9"/>
      <c r="F32" s="13"/>
      <c r="G32" s="9"/>
      <c r="H32" s="13"/>
      <c r="I32" s="9"/>
      <c r="J32" s="9"/>
      <c r="K32" s="9"/>
      <c r="L32" s="9"/>
      <c r="M32" s="13"/>
      <c r="N32" s="9"/>
      <c r="O32" s="9"/>
      <c r="P32" s="9"/>
      <c r="Q32" s="9"/>
      <c r="R32" s="9"/>
      <c r="S32" s="9"/>
      <c r="T32" s="9"/>
      <c r="U32" s="9"/>
      <c r="V32" s="9"/>
      <c r="W32" s="13"/>
    </row>
    <row r="33" spans="1:23" x14ac:dyDescent="0.3">
      <c r="A33" t="s">
        <v>44</v>
      </c>
      <c r="D33" s="16">
        <v>100000</v>
      </c>
      <c r="E33" s="10">
        <f>D33+D33*0.07</f>
        <v>107000</v>
      </c>
      <c r="F33" s="16">
        <f t="shared" ref="F33:W33" si="15">E33+E33*0.07</f>
        <v>114490</v>
      </c>
      <c r="G33" s="10">
        <f t="shared" si="15"/>
        <v>122504.3</v>
      </c>
      <c r="H33" s="16">
        <f t="shared" si="15"/>
        <v>131079.601</v>
      </c>
      <c r="I33" s="10">
        <f t="shared" si="15"/>
        <v>140255.17306999999</v>
      </c>
      <c r="J33" s="10">
        <f t="shared" si="15"/>
        <v>150073.03518489999</v>
      </c>
      <c r="K33" s="10">
        <f t="shared" si="15"/>
        <v>160578.147647843</v>
      </c>
      <c r="L33" s="10">
        <f t="shared" si="15"/>
        <v>171818.617983192</v>
      </c>
      <c r="M33" s="16">
        <f t="shared" si="15"/>
        <v>183845.92124201544</v>
      </c>
      <c r="N33" s="10">
        <f t="shared" si="15"/>
        <v>196715.13572895652</v>
      </c>
      <c r="O33" s="10">
        <f t="shared" si="15"/>
        <v>210485.19522998348</v>
      </c>
      <c r="P33" s="10">
        <f t="shared" si="15"/>
        <v>225219.15889608231</v>
      </c>
      <c r="Q33" s="10">
        <f t="shared" si="15"/>
        <v>240984.50001880809</v>
      </c>
      <c r="R33" s="10">
        <f t="shared" si="15"/>
        <v>257853.41502012467</v>
      </c>
      <c r="S33" s="10">
        <f t="shared" si="15"/>
        <v>275903.15407153341</v>
      </c>
      <c r="T33" s="10">
        <f t="shared" si="15"/>
        <v>295216.37485654076</v>
      </c>
      <c r="U33" s="10">
        <f t="shared" si="15"/>
        <v>315881.52109649859</v>
      </c>
      <c r="V33" s="10">
        <f t="shared" si="15"/>
        <v>337993.22757325351</v>
      </c>
      <c r="W33" s="16">
        <f t="shared" si="15"/>
        <v>361652.75350338127</v>
      </c>
    </row>
    <row r="36" spans="1:23" x14ac:dyDescent="0.3">
      <c r="K36" s="2"/>
    </row>
  </sheetData>
  <phoneticPr fontId="2" type="noConversion"/>
  <pageMargins left="0.7" right="0.7" top="0.75" bottom="0.75" header="0.3" footer="0.3"/>
  <pageSetup orientation="portrait" r:id="rId1"/>
  <ignoredErrors>
    <ignoredError sqref="F3:W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5322-836F-4B33-870A-8DF9EABBFA02}">
  <dimension ref="A1:W6"/>
  <sheetViews>
    <sheetView workbookViewId="0"/>
  </sheetViews>
  <sheetFormatPr defaultRowHeight="14.4" x14ac:dyDescent="0.3"/>
  <cols>
    <col min="1" max="1" width="36.21875" bestFit="1" customWidth="1"/>
  </cols>
  <sheetData>
    <row r="1" spans="1:23" x14ac:dyDescent="0.3">
      <c r="A1" s="1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t="s">
        <v>47</v>
      </c>
      <c r="D2" s="2">
        <v>100</v>
      </c>
      <c r="E2" s="2">
        <f>D2+D2*0.07</f>
        <v>107</v>
      </c>
      <c r="F2" s="2">
        <v>125</v>
      </c>
      <c r="G2" s="2">
        <f t="shared" ref="G2:W6" si="0">F2+F2*0.07</f>
        <v>133.75</v>
      </c>
      <c r="H2" s="2">
        <v>290</v>
      </c>
      <c r="I2" s="2">
        <f t="shared" si="0"/>
        <v>310.3</v>
      </c>
      <c r="J2" s="2">
        <f t="shared" si="0"/>
        <v>332.02100000000002</v>
      </c>
      <c r="K2" s="2">
        <f t="shared" si="0"/>
        <v>355.26247000000001</v>
      </c>
      <c r="L2" s="2">
        <f t="shared" si="0"/>
        <v>380.1308429</v>
      </c>
      <c r="M2" s="2">
        <f t="shared" si="0"/>
        <v>406.74000190300001</v>
      </c>
      <c r="N2" s="2">
        <f t="shared" si="0"/>
        <v>435.21180203621003</v>
      </c>
      <c r="O2" s="2">
        <f t="shared" si="0"/>
        <v>465.67662817874475</v>
      </c>
      <c r="P2" s="2">
        <f t="shared" si="0"/>
        <v>498.27399215125689</v>
      </c>
      <c r="Q2" s="2">
        <f t="shared" si="0"/>
        <v>533.15317160184486</v>
      </c>
      <c r="R2" s="2">
        <f t="shared" si="0"/>
        <v>570.47389361397404</v>
      </c>
      <c r="S2" s="2">
        <f t="shared" si="0"/>
        <v>610.40706616695218</v>
      </c>
      <c r="T2" s="2">
        <f t="shared" si="0"/>
        <v>653.13556079863883</v>
      </c>
      <c r="U2" s="2">
        <f t="shared" si="0"/>
        <v>698.85505005454354</v>
      </c>
      <c r="V2" s="2">
        <f t="shared" si="0"/>
        <v>747.77490355836164</v>
      </c>
      <c r="W2" s="2">
        <f t="shared" si="0"/>
        <v>800.11914680744701</v>
      </c>
    </row>
    <row r="3" spans="1:23" x14ac:dyDescent="0.3">
      <c r="A3" t="s">
        <v>48</v>
      </c>
      <c r="D3" s="2">
        <v>250</v>
      </c>
      <c r="E3" s="2">
        <f>D3+D3*0.07</f>
        <v>267.5</v>
      </c>
      <c r="F3" s="2">
        <v>300</v>
      </c>
      <c r="G3" s="2">
        <f t="shared" si="0"/>
        <v>321</v>
      </c>
      <c r="H3" s="2">
        <v>500</v>
      </c>
      <c r="I3" s="2">
        <f t="shared" si="0"/>
        <v>535</v>
      </c>
      <c r="J3" s="2">
        <f t="shared" si="0"/>
        <v>572.45000000000005</v>
      </c>
      <c r="K3" s="2">
        <f t="shared" si="0"/>
        <v>612.52150000000006</v>
      </c>
      <c r="L3" s="2">
        <f t="shared" si="0"/>
        <v>655.39800500000001</v>
      </c>
      <c r="M3" s="2">
        <f t="shared" si="0"/>
        <v>701.27586535</v>
      </c>
      <c r="N3" s="2">
        <f t="shared" si="0"/>
        <v>750.36517592450002</v>
      </c>
      <c r="O3" s="2">
        <f t="shared" si="0"/>
        <v>802.89073823921501</v>
      </c>
      <c r="P3" s="2">
        <f t="shared" si="0"/>
        <v>859.09308991596004</v>
      </c>
      <c r="Q3" s="2">
        <f t="shared" si="0"/>
        <v>919.22960621007724</v>
      </c>
      <c r="R3" s="2">
        <f t="shared" si="0"/>
        <v>983.57567864478267</v>
      </c>
      <c r="S3" s="2">
        <f t="shared" si="0"/>
        <v>1052.4259761499175</v>
      </c>
      <c r="T3" s="2">
        <f t="shared" si="0"/>
        <v>1126.0957944804118</v>
      </c>
      <c r="U3" s="2">
        <f t="shared" si="0"/>
        <v>1204.9225000940405</v>
      </c>
      <c r="V3" s="2">
        <f t="shared" si="0"/>
        <v>1289.2670751006233</v>
      </c>
      <c r="W3" s="2">
        <f t="shared" si="0"/>
        <v>1379.515770357667</v>
      </c>
    </row>
    <row r="4" spans="1:23" x14ac:dyDescent="0.3">
      <c r="A4" t="s">
        <v>49</v>
      </c>
      <c r="D4" s="2">
        <v>125</v>
      </c>
      <c r="E4" s="2">
        <f>D4+D4*0.07</f>
        <v>133.75</v>
      </c>
      <c r="F4" s="2">
        <v>175</v>
      </c>
      <c r="G4" s="2">
        <f t="shared" si="0"/>
        <v>187.25</v>
      </c>
      <c r="H4" s="2">
        <v>285</v>
      </c>
      <c r="I4" s="2">
        <f t="shared" si="0"/>
        <v>304.95</v>
      </c>
      <c r="J4" s="2">
        <f t="shared" si="0"/>
        <v>326.29649999999998</v>
      </c>
      <c r="K4" s="2">
        <f t="shared" si="0"/>
        <v>349.13725499999998</v>
      </c>
      <c r="L4" s="2">
        <f t="shared" si="0"/>
        <v>373.57686285</v>
      </c>
      <c r="M4" s="2">
        <f t="shared" si="0"/>
        <v>399.72724324950002</v>
      </c>
      <c r="N4" s="2">
        <f t="shared" si="0"/>
        <v>427.708150276965</v>
      </c>
      <c r="O4" s="2">
        <f t="shared" si="0"/>
        <v>457.64772079635253</v>
      </c>
      <c r="P4" s="2">
        <f t="shared" si="0"/>
        <v>489.68306125209722</v>
      </c>
      <c r="Q4" s="2">
        <f t="shared" si="0"/>
        <v>523.96087553974405</v>
      </c>
      <c r="R4" s="2">
        <f t="shared" si="0"/>
        <v>560.63813682752618</v>
      </c>
      <c r="S4" s="2">
        <f t="shared" si="0"/>
        <v>599.88280640545304</v>
      </c>
      <c r="T4" s="2">
        <f t="shared" si="0"/>
        <v>641.87460285383474</v>
      </c>
      <c r="U4" s="2">
        <f t="shared" si="0"/>
        <v>686.80582505360314</v>
      </c>
      <c r="V4" s="2">
        <f t="shared" si="0"/>
        <v>734.88223280735542</v>
      </c>
      <c r="W4" s="2">
        <f t="shared" si="0"/>
        <v>786.3239891038703</v>
      </c>
    </row>
    <row r="5" spans="1:23" x14ac:dyDescent="0.3">
      <c r="A5" t="s">
        <v>50</v>
      </c>
      <c r="D5" s="2">
        <v>150</v>
      </c>
      <c r="E5" s="2">
        <f>D5+D5*0.07</f>
        <v>160.5</v>
      </c>
      <c r="F5" s="2">
        <v>200</v>
      </c>
      <c r="G5" s="2">
        <f t="shared" si="0"/>
        <v>214</v>
      </c>
      <c r="H5" s="2">
        <v>340</v>
      </c>
      <c r="I5" s="2">
        <f t="shared" si="0"/>
        <v>363.8</v>
      </c>
      <c r="J5" s="2">
        <f t="shared" si="0"/>
        <v>389.26600000000002</v>
      </c>
      <c r="K5" s="2">
        <f t="shared" si="0"/>
        <v>416.51462000000004</v>
      </c>
      <c r="L5" s="2">
        <f t="shared" si="0"/>
        <v>445.67064340000002</v>
      </c>
      <c r="M5" s="2">
        <f t="shared" si="0"/>
        <v>476.86758843800004</v>
      </c>
      <c r="N5" s="2">
        <f t="shared" si="0"/>
        <v>510.24831962866006</v>
      </c>
      <c r="O5" s="2">
        <f t="shared" si="0"/>
        <v>545.96570200266626</v>
      </c>
      <c r="P5" s="2">
        <f t="shared" si="0"/>
        <v>584.18330114285288</v>
      </c>
      <c r="Q5" s="2">
        <f t="shared" si="0"/>
        <v>625.07613222285261</v>
      </c>
      <c r="R5" s="2">
        <f t="shared" si="0"/>
        <v>668.8314614784523</v>
      </c>
      <c r="S5" s="2">
        <f t="shared" si="0"/>
        <v>715.64966378194401</v>
      </c>
      <c r="T5" s="2">
        <f t="shared" si="0"/>
        <v>765.74514024668008</v>
      </c>
      <c r="U5" s="2">
        <f t="shared" si="0"/>
        <v>819.34730006394773</v>
      </c>
      <c r="V5" s="2">
        <f t="shared" si="0"/>
        <v>876.70161106842409</v>
      </c>
      <c r="W5" s="2">
        <f t="shared" si="0"/>
        <v>938.07072384321373</v>
      </c>
    </row>
    <row r="6" spans="1:23" x14ac:dyDescent="0.3">
      <c r="A6" t="s">
        <v>51</v>
      </c>
      <c r="D6" s="2">
        <v>50</v>
      </c>
      <c r="E6" s="2">
        <f>D6+D6*0.07</f>
        <v>53.5</v>
      </c>
      <c r="F6" s="2">
        <v>75</v>
      </c>
      <c r="G6" s="2">
        <f t="shared" si="0"/>
        <v>80.25</v>
      </c>
      <c r="H6" s="2">
        <v>200</v>
      </c>
      <c r="I6" s="2">
        <f t="shared" si="0"/>
        <v>214</v>
      </c>
      <c r="J6" s="2">
        <f t="shared" si="0"/>
        <v>228.98</v>
      </c>
      <c r="K6" s="2">
        <f t="shared" si="0"/>
        <v>245.0086</v>
      </c>
      <c r="L6" s="2">
        <f t="shared" si="0"/>
        <v>262.15920199999999</v>
      </c>
      <c r="M6" s="2">
        <f t="shared" si="0"/>
        <v>280.51034614000002</v>
      </c>
      <c r="N6" s="2">
        <f t="shared" si="0"/>
        <v>300.14607036980004</v>
      </c>
      <c r="O6" s="2">
        <f t="shared" si="0"/>
        <v>321.15629529568605</v>
      </c>
      <c r="P6" s="2">
        <f t="shared" si="0"/>
        <v>343.63723596638408</v>
      </c>
      <c r="Q6" s="2">
        <f t="shared" si="0"/>
        <v>367.69184248403099</v>
      </c>
      <c r="R6" s="2">
        <f t="shared" si="0"/>
        <v>393.43027145791314</v>
      </c>
      <c r="S6" s="2">
        <f t="shared" si="0"/>
        <v>420.97039045996706</v>
      </c>
      <c r="T6" s="2">
        <f t="shared" si="0"/>
        <v>450.43831779216475</v>
      </c>
      <c r="U6" s="2">
        <f t="shared" si="0"/>
        <v>481.9690000376163</v>
      </c>
      <c r="V6" s="2">
        <f t="shared" si="0"/>
        <v>515.70683004024943</v>
      </c>
      <c r="W6" s="2">
        <f t="shared" si="0"/>
        <v>551.80630814306687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Feasibility Analysis-Solution2</vt:lpstr>
      <vt:lpstr>Calculations-Solution2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Reeny Susan Roy</dc:creator>
  <cp:lastModifiedBy>bhavya jain</cp:lastModifiedBy>
  <dcterms:created xsi:type="dcterms:W3CDTF">2015-06-05T18:17:20Z</dcterms:created>
  <dcterms:modified xsi:type="dcterms:W3CDTF">2023-12-09T00:33:19Z</dcterms:modified>
</cp:coreProperties>
</file>