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SC\Desktop\"/>
    </mc:Choice>
  </mc:AlternateContent>
  <xr:revisionPtr revIDLastSave="0" documentId="13_ncr:1_{BEC15BE6-624D-4BDF-8EFF-732A6BA27935}" xr6:coauthVersionLast="36" xr6:coauthVersionMax="47" xr10:uidLastSave="{00000000-0000-0000-0000-000000000000}"/>
  <bookViews>
    <workbookView xWindow="0" yWindow="0" windowWidth="19200" windowHeight="6930" firstSheet="1" activeTab="1" xr2:uid="{3B3C117D-E632-614C-BC8F-E8459D1062CF}"/>
  </bookViews>
  <sheets>
    <sheet name="Q3. Revised Model_STS" sheetId="8" state="veryHidden" r:id="rId1"/>
    <sheet name="Q1" sheetId="14" r:id="rId2"/>
    <sheet name="Q2" sheetId="15" r:id="rId3"/>
    <sheet name="Q3" sheetId="16" r:id="rId4"/>
    <sheet name="Sheet3_STS" sheetId="19" state="veryHidden" r:id="rId5"/>
    <sheet name="Sheet4_STS" sheetId="18" state="veryHidden" r:id="rId6"/>
    <sheet name="Q4" sheetId="21" r:id="rId7"/>
    <sheet name="Q3_STS" sheetId="23" state="veryHidden" r:id="rId8"/>
    <sheet name="Q5" sheetId="24" r:id="rId9"/>
  </sheets>
  <definedNames>
    <definedName name="ChartData" localSheetId="6">'Q4'!$K$5:$K$18</definedName>
    <definedName name="ChartData1" localSheetId="8">'Q5'!$N$5:$N$15</definedName>
    <definedName name="ChartData2" localSheetId="8">'Q5'!$R$5:$R$15</definedName>
    <definedName name="InputValues" localSheetId="6">'Q4'!$A$5:$A$18</definedName>
    <definedName name="InputValues1" localSheetId="8">'Q5'!$A$5:$A$15</definedName>
    <definedName name="InputValues2" localSheetId="8">'Q5'!$B$4:$L$4</definedName>
    <definedName name="OutputAddresses" localSheetId="6">'Q4'!$B$4:$D$4</definedName>
    <definedName name="OutputAddresses" localSheetId="8">'Q5'!$AZ$2:$AZ$5</definedName>
    <definedName name="OutputValues" localSheetId="6">'Q4'!$B$5:$D$18</definedName>
    <definedName name="OutputValues_1" localSheetId="8">'Q5'!$B$5:$L$15</definedName>
    <definedName name="OutputValues_2" localSheetId="8">'Q5'!$B$18:$L$28</definedName>
    <definedName name="OutputValues_3" localSheetId="8">'Q5'!$B$31:$L$41</definedName>
    <definedName name="OutputValues_4" localSheetId="8">'Q5'!$B$44:$L$54</definedName>
    <definedName name="solver_adj" localSheetId="1" hidden="1">'Q1'!$C$4:$C$8</definedName>
    <definedName name="solver_adj" localSheetId="2" hidden="1">'Q2'!$C$4:$C$8</definedName>
    <definedName name="solver_adj" localSheetId="3" hidden="1">'Q3'!$C$4:$C$8</definedName>
    <definedName name="solver_cvg" localSheetId="1" hidden="1">0.0001</definedName>
    <definedName name="solver_cvg" localSheetId="2" hidden="1">0.0001</definedName>
    <definedName name="solver_cvg" localSheetId="3" hidden="1">0.0001</definedName>
    <definedName name="solver_drv" localSheetId="1" hidden="1">2</definedName>
    <definedName name="solver_drv" localSheetId="2" hidden="1">1</definedName>
    <definedName name="solver_drv" localSheetId="3" hidden="1">1</definedName>
    <definedName name="solver_eng" localSheetId="1" hidden="1">2</definedName>
    <definedName name="solver_eng" localSheetId="2" hidden="1">2</definedName>
    <definedName name="solver_eng" localSheetId="3" hidden="1">2</definedName>
    <definedName name="solver_est" localSheetId="1" hidden="1">1</definedName>
    <definedName name="solver_est" localSheetId="2" hidden="1">1</definedName>
    <definedName name="solver_est" localSheetId="3" hidden="1">1</definedName>
    <definedName name="solver_itr" localSheetId="1" hidden="1">2147483647</definedName>
    <definedName name="solver_itr" localSheetId="2" hidden="1">2147483647</definedName>
    <definedName name="solver_itr" localSheetId="3" hidden="1">2147483647</definedName>
    <definedName name="solver_lhs1" localSheetId="1" hidden="1">'Q1'!$B$25:$B$48</definedName>
    <definedName name="solver_lhs1" localSheetId="2" hidden="1">'Q2'!$B$25:$B$48</definedName>
    <definedName name="solver_lhs1" localSheetId="3" hidden="1">'Q3'!$N$27:$N$36</definedName>
    <definedName name="solver_lhs2" localSheetId="3" hidden="1">'Q3'!$N$37:$N$38</definedName>
    <definedName name="solver_lhs3" localSheetId="3" hidden="1">'Q3'!$N$37:$N$38</definedName>
    <definedName name="solver_lhs4" localSheetId="3" hidden="1">'Q3'!$N$37:$N$38</definedName>
    <definedName name="solver_mip" localSheetId="1" hidden="1">2147483647</definedName>
    <definedName name="solver_mip" localSheetId="2" hidden="1">2147483647</definedName>
    <definedName name="solver_mip" localSheetId="3" hidden="1">2147483647</definedName>
    <definedName name="solver_mni" localSheetId="1" hidden="1">30</definedName>
    <definedName name="solver_mni" localSheetId="2" hidden="1">30</definedName>
    <definedName name="solver_mni" localSheetId="3" hidden="1">30</definedName>
    <definedName name="solver_mrt" localSheetId="1" hidden="1">0.075</definedName>
    <definedName name="solver_mrt" localSheetId="2" hidden="1">0.075</definedName>
    <definedName name="solver_mrt" localSheetId="3" hidden="1">0.075</definedName>
    <definedName name="solver_msl" localSheetId="1" hidden="1">2</definedName>
    <definedName name="solver_msl" localSheetId="2" hidden="1">2</definedName>
    <definedName name="solver_msl" localSheetId="3" hidden="1">2</definedName>
    <definedName name="solver_neg" localSheetId="1" hidden="1">1</definedName>
    <definedName name="solver_neg" localSheetId="2" hidden="1">1</definedName>
    <definedName name="solver_neg" localSheetId="3" hidden="1">1</definedName>
    <definedName name="solver_nod" localSheetId="1" hidden="1">2147483647</definedName>
    <definedName name="solver_nod" localSheetId="2" hidden="1">2147483647</definedName>
    <definedName name="solver_nod" localSheetId="3" hidden="1">2147483647</definedName>
    <definedName name="solver_num" localSheetId="1" hidden="1">1</definedName>
    <definedName name="solver_num" localSheetId="2" hidden="1">1</definedName>
    <definedName name="solver_num" localSheetId="3" hidden="1">2</definedName>
    <definedName name="solver_nwt" localSheetId="1" hidden="1">1</definedName>
    <definedName name="solver_nwt" localSheetId="2" hidden="1">1</definedName>
    <definedName name="solver_nwt" localSheetId="3" hidden="1">1</definedName>
    <definedName name="solver_opt" localSheetId="1" hidden="1">'Q1'!$C$21</definedName>
    <definedName name="solver_opt" localSheetId="2" hidden="1">'Q2'!$C$21</definedName>
    <definedName name="solver_opt" localSheetId="3" hidden="1">'Q3'!$C$21</definedName>
    <definedName name="solver_pre" localSheetId="1" hidden="1">0.000001</definedName>
    <definedName name="solver_pre" localSheetId="2" hidden="1">0.000001</definedName>
    <definedName name="solver_pre" localSheetId="3" hidden="1">0.000001</definedName>
    <definedName name="solver_rbv" localSheetId="1" hidden="1">2</definedName>
    <definedName name="solver_rbv" localSheetId="2" hidden="1">1</definedName>
    <definedName name="solver_rbv" localSheetId="3" hidden="1">1</definedName>
    <definedName name="solver_rel1" localSheetId="1" hidden="1">3</definedName>
    <definedName name="solver_rel1" localSheetId="2" hidden="1">3</definedName>
    <definedName name="solver_rel1" localSheetId="3" hidden="1">3</definedName>
    <definedName name="solver_rel2" localSheetId="3" hidden="1">1</definedName>
    <definedName name="solver_rel3" localSheetId="3" hidden="1">1</definedName>
    <definedName name="solver_rel4" localSheetId="3" hidden="1">1</definedName>
    <definedName name="solver_rhs1" localSheetId="1" hidden="1">'Q1'!$D$25:$D$48</definedName>
    <definedName name="solver_rhs1" localSheetId="2" hidden="1">'Q2'!$D$25:$D$48</definedName>
    <definedName name="solver_rhs1" localSheetId="3" hidden="1">'Q3'!$P$27:$P$36</definedName>
    <definedName name="solver_rhs2" localSheetId="3" hidden="1">'Q3'!$P$37:$P$38</definedName>
    <definedName name="solver_rhs3" localSheetId="3" hidden="1">'Q3'!$P$37:$P$38</definedName>
    <definedName name="solver_rhs4" localSheetId="3" hidden="1">'Q3'!$P$37:$P$38</definedName>
    <definedName name="solver_rlx" localSheetId="1" hidden="1">2</definedName>
    <definedName name="solver_rlx" localSheetId="2" hidden="1">2</definedName>
    <definedName name="solver_rlx" localSheetId="3" hidden="1">2</definedName>
    <definedName name="solver_rsd" localSheetId="1" hidden="1">0</definedName>
    <definedName name="solver_rsd" localSheetId="2" hidden="1">0</definedName>
    <definedName name="solver_rsd" localSheetId="3" hidden="1">0</definedName>
    <definedName name="solver_scl" localSheetId="1" hidden="1">2</definedName>
    <definedName name="solver_scl" localSheetId="2" hidden="1">1</definedName>
    <definedName name="solver_scl" localSheetId="3" hidden="1">1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sz" localSheetId="1" hidden="1">100</definedName>
    <definedName name="solver_ssz" localSheetId="2" hidden="1">100</definedName>
    <definedName name="solver_ssz" localSheetId="3" hidden="1">100</definedName>
    <definedName name="solver_tim" localSheetId="1" hidden="1">2147483647</definedName>
    <definedName name="solver_tim" localSheetId="2" hidden="1">2147483647</definedName>
    <definedName name="solver_tim" localSheetId="3" hidden="1">2147483647</definedName>
    <definedName name="solver_tol" localSheetId="1" hidden="1">0.01</definedName>
    <definedName name="solver_tol" localSheetId="2" hidden="1">0.01</definedName>
    <definedName name="solver_tol" localSheetId="3" hidden="1">0.01</definedName>
    <definedName name="solver_typ" localSheetId="1" hidden="1">2</definedName>
    <definedName name="solver_typ" localSheetId="2" hidden="1">2</definedName>
    <definedName name="solver_typ" localSheetId="3" hidden="1">2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er" localSheetId="1" hidden="1">3</definedName>
    <definedName name="solver_ver" localSheetId="2" hidden="1">3</definedName>
    <definedName name="solver_ver" localSheetId="3" hidden="1">3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3" i="24" l="1"/>
  <c r="O34" i="24"/>
  <c r="P35" i="24"/>
  <c r="Q36" i="24"/>
  <c r="R37" i="24"/>
  <c r="S38" i="24"/>
  <c r="T39" i="24"/>
  <c r="U40" i="24"/>
  <c r="V41" i="24"/>
  <c r="W42" i="24"/>
  <c r="R1" i="24"/>
  <c r="N1" i="24"/>
  <c r="T4" i="24"/>
  <c r="Q4" i="24"/>
  <c r="Q5" i="24"/>
  <c r="P4" i="24"/>
  <c r="M4" i="24"/>
  <c r="M5" i="24"/>
  <c r="K1" i="21"/>
  <c r="K18" i="21"/>
  <c r="K17" i="21"/>
  <c r="K16" i="21"/>
  <c r="K15" i="21"/>
  <c r="K14" i="21"/>
  <c r="K13" i="21"/>
  <c r="K12" i="21"/>
  <c r="K11" i="21"/>
  <c r="K10" i="21"/>
  <c r="K9" i="21"/>
  <c r="K8" i="21"/>
  <c r="K7" i="21"/>
  <c r="K6" i="21"/>
  <c r="K5" i="21"/>
  <c r="J4" i="21"/>
  <c r="N33" i="16"/>
  <c r="N32" i="16"/>
  <c r="N31" i="16"/>
  <c r="N30" i="16"/>
  <c r="N29" i="16"/>
  <c r="N27" i="16"/>
  <c r="N36" i="16"/>
  <c r="N35" i="16"/>
  <c r="N34" i="16"/>
  <c r="I13" i="16"/>
  <c r="H13" i="16"/>
  <c r="G13" i="16"/>
  <c r="F13" i="16"/>
  <c r="E13" i="16"/>
  <c r="D13" i="16"/>
  <c r="C13" i="16"/>
  <c r="B13" i="16"/>
  <c r="N17" i="16"/>
  <c r="G16" i="16"/>
  <c r="R15" i="16"/>
  <c r="J14" i="16"/>
  <c r="J14" i="15"/>
  <c r="B13" i="15"/>
  <c r="J14" i="14"/>
  <c r="B13" i="14"/>
  <c r="N38" i="16"/>
  <c r="N37" i="16"/>
  <c r="B48" i="16"/>
  <c r="B47" i="16"/>
  <c r="B46" i="16"/>
  <c r="B45" i="16"/>
  <c r="B44" i="16"/>
  <c r="B43" i="16"/>
  <c r="B42" i="16"/>
  <c r="B41" i="16"/>
  <c r="B40" i="16"/>
  <c r="B39" i="16"/>
  <c r="B38" i="16"/>
  <c r="B37" i="16"/>
  <c r="B36" i="16"/>
  <c r="B35" i="16"/>
  <c r="B34" i="16"/>
  <c r="B33" i="16"/>
  <c r="B32" i="16"/>
  <c r="B31" i="16"/>
  <c r="B30" i="16"/>
  <c r="B29" i="16"/>
  <c r="B28" i="16"/>
  <c r="B27" i="16"/>
  <c r="B26" i="16"/>
  <c r="B25" i="16"/>
  <c r="C21" i="16"/>
  <c r="Y17" i="16"/>
  <c r="X17" i="16"/>
  <c r="W17" i="16"/>
  <c r="V17" i="16"/>
  <c r="U17" i="16"/>
  <c r="T17" i="16"/>
  <c r="S17" i="16"/>
  <c r="R17" i="16"/>
  <c r="Q17" i="16"/>
  <c r="P17" i="16"/>
  <c r="O17" i="16"/>
  <c r="M16" i="16"/>
  <c r="L16" i="16"/>
  <c r="K16" i="16"/>
  <c r="J16" i="16"/>
  <c r="I16" i="16"/>
  <c r="H16" i="16"/>
  <c r="F16" i="16"/>
  <c r="E16" i="16"/>
  <c r="D16" i="16"/>
  <c r="C16" i="16"/>
  <c r="B16" i="16"/>
  <c r="Y15" i="16"/>
  <c r="X15" i="16"/>
  <c r="W15" i="16"/>
  <c r="V15" i="16"/>
  <c r="U15" i="16"/>
  <c r="T15" i="16"/>
  <c r="S15" i="16"/>
  <c r="Q14" i="16"/>
  <c r="P14" i="16"/>
  <c r="O14" i="16"/>
  <c r="N14" i="16"/>
  <c r="M14" i="16"/>
  <c r="L14" i="16"/>
  <c r="K14" i="16"/>
  <c r="B48" i="15"/>
  <c r="B47" i="15"/>
  <c r="B46" i="15"/>
  <c r="B45" i="15"/>
  <c r="B44" i="15"/>
  <c r="B43" i="15"/>
  <c r="B42" i="15"/>
  <c r="B41" i="15"/>
  <c r="B40" i="15"/>
  <c r="B39" i="15"/>
  <c r="B38" i="15"/>
  <c r="B37" i="15"/>
  <c r="B36" i="15"/>
  <c r="B35" i="15"/>
  <c r="B34" i="15"/>
  <c r="B33" i="15"/>
  <c r="B32" i="15"/>
  <c r="B31" i="15"/>
  <c r="B30" i="15"/>
  <c r="B29" i="15"/>
  <c r="B28" i="15"/>
  <c r="B27" i="15"/>
  <c r="B26" i="15"/>
  <c r="B25" i="15"/>
  <c r="C21" i="15"/>
  <c r="Y17" i="15"/>
  <c r="X17" i="15"/>
  <c r="W17" i="15"/>
  <c r="V17" i="15"/>
  <c r="U17" i="15"/>
  <c r="T17" i="15"/>
  <c r="S17" i="15"/>
  <c r="R17" i="15"/>
  <c r="Q17" i="15"/>
  <c r="P17" i="15"/>
  <c r="O17" i="15"/>
  <c r="N17" i="15"/>
  <c r="M16" i="15"/>
  <c r="L16" i="15"/>
  <c r="K16" i="15"/>
  <c r="J16" i="15"/>
  <c r="I16" i="15"/>
  <c r="H16" i="15"/>
  <c r="G16" i="15"/>
  <c r="F16" i="15"/>
  <c r="E16" i="15"/>
  <c r="D16" i="15"/>
  <c r="C16" i="15"/>
  <c r="B16" i="15"/>
  <c r="Y15" i="15"/>
  <c r="X15" i="15"/>
  <c r="W15" i="15"/>
  <c r="V15" i="15"/>
  <c r="U15" i="15"/>
  <c r="T15" i="15"/>
  <c r="S15" i="15"/>
  <c r="R15" i="15"/>
  <c r="Q14" i="15"/>
  <c r="P14" i="15"/>
  <c r="O14" i="15"/>
  <c r="N14" i="15"/>
  <c r="M14" i="15"/>
  <c r="L14" i="15"/>
  <c r="K14" i="15"/>
  <c r="I13" i="15"/>
  <c r="H13" i="15"/>
  <c r="G13" i="15"/>
  <c r="F13" i="15"/>
  <c r="E13" i="15"/>
  <c r="D13" i="15"/>
  <c r="C13" i="15"/>
  <c r="C13" i="14"/>
  <c r="D13" i="14"/>
  <c r="E13" i="14"/>
  <c r="F13" i="14"/>
  <c r="G13" i="14"/>
  <c r="H13" i="14"/>
  <c r="I13" i="14"/>
  <c r="K14" i="14"/>
  <c r="L14" i="14"/>
  <c r="M14" i="14"/>
  <c r="N14" i="14"/>
  <c r="O14" i="14"/>
  <c r="P14" i="14"/>
  <c r="Q14" i="14"/>
  <c r="R15" i="14"/>
  <c r="S15" i="14"/>
  <c r="T15" i="14"/>
  <c r="U15" i="14"/>
  <c r="V15" i="14"/>
  <c r="W15" i="14"/>
  <c r="X15" i="14"/>
  <c r="Y15" i="14"/>
  <c r="B16" i="14"/>
  <c r="C16" i="14"/>
  <c r="D16" i="14"/>
  <c r="E16" i="14"/>
  <c r="F16" i="14"/>
  <c r="G16" i="14"/>
  <c r="H16" i="14"/>
  <c r="I16" i="14"/>
  <c r="J16" i="14"/>
  <c r="K16" i="14"/>
  <c r="L16" i="14"/>
  <c r="M16" i="14"/>
  <c r="N17" i="14"/>
  <c r="O17" i="14"/>
  <c r="P17" i="14"/>
  <c r="Q17" i="14"/>
  <c r="R17" i="14"/>
  <c r="S17" i="14"/>
  <c r="T17" i="14"/>
  <c r="U17" i="14"/>
  <c r="V17" i="14"/>
  <c r="W17" i="14"/>
  <c r="X17" i="14"/>
  <c r="Y17" i="14"/>
  <c r="B25" i="14"/>
  <c r="B26" i="14"/>
  <c r="B27" i="14"/>
  <c r="B28" i="14"/>
  <c r="B29" i="14"/>
  <c r="B30" i="14"/>
  <c r="B31" i="14"/>
  <c r="B32" i="14"/>
  <c r="B33" i="14"/>
  <c r="B34" i="14"/>
  <c r="B35" i="14"/>
  <c r="B36" i="14"/>
  <c r="B37" i="14"/>
  <c r="B38" i="14"/>
  <c r="B39" i="14"/>
  <c r="B40" i="14"/>
  <c r="B41" i="14"/>
  <c r="B42" i="14"/>
  <c r="B43" i="14"/>
  <c r="B44" i="14"/>
  <c r="B45" i="14"/>
  <c r="B46" i="14"/>
  <c r="B47" i="14"/>
  <c r="B48" i="14"/>
  <c r="R5" i="24"/>
  <c r="N8" i="24"/>
  <c r="R10" i="24"/>
  <c r="N10" i="24"/>
  <c r="N13" i="24"/>
  <c r="R15" i="24"/>
  <c r="R8" i="24"/>
  <c r="R6" i="24"/>
  <c r="N5" i="24"/>
  <c r="R12" i="24"/>
  <c r="N9" i="24"/>
  <c r="N11" i="24"/>
  <c r="R7" i="24"/>
  <c r="R11" i="24"/>
  <c r="N12" i="24"/>
  <c r="N6" i="24"/>
  <c r="R9" i="24"/>
  <c r="R14" i="24"/>
  <c r="N7" i="24"/>
  <c r="R13" i="24"/>
  <c r="N15" i="24"/>
  <c r="N14" i="24"/>
  <c r="O6" i="24"/>
  <c r="O7" i="24"/>
  <c r="O8" i="24"/>
  <c r="O9" i="24"/>
  <c r="O10" i="24"/>
  <c r="O11" i="24"/>
  <c r="O12" i="24"/>
  <c r="O13" i="24"/>
  <c r="O14" i="24"/>
  <c r="O15" i="24"/>
  <c r="N28" i="1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STSC</author>
  </authors>
  <commentList>
    <comment ref="B5" authorId="0" shapeId="0" xr:uid="{3E1237C9-9F18-4AF0-801F-C0262D6F8C7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6" authorId="0" shapeId="0" xr:uid="{B09BEEF6-681C-4922-99D3-BE3F51C334D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7" authorId="0" shapeId="0" xr:uid="{62B23071-12C5-4DE4-923E-03D085C7079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8" authorId="0" shapeId="0" xr:uid="{0AE5E1E9-58B0-404D-A702-2E41642C4C5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9" authorId="0" shapeId="0" xr:uid="{58F9CBF3-625A-43F5-BD48-5668DA68A27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0" authorId="0" shapeId="0" xr:uid="{132131C7-E6AB-48F7-9D8F-A08BCE71DDD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1" authorId="0" shapeId="0" xr:uid="{64B10CA0-1A19-4603-8C77-370D9C40E4D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2" authorId="0" shapeId="0" xr:uid="{D6EFDEE8-EA54-4A96-9E43-70E38FC4999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3" authorId="0" shapeId="0" xr:uid="{22089C85-8DBD-42CA-8554-87BA8C7FDBC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4" authorId="0" shapeId="0" xr:uid="{0B652275-D4A0-4EEB-A908-84542A010E6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5" authorId="0" shapeId="0" xr:uid="{DE3182D2-556B-49A1-A34A-BA29400F527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6" authorId="0" shapeId="0" xr:uid="{19A95B3C-0A6B-4953-A0AB-A3030D53BFF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7" authorId="0" shapeId="0" xr:uid="{8E21D192-28EC-4B45-955E-0C85323DD01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8" authorId="0" shapeId="0" xr:uid="{165CB684-99ED-4EE5-BD71-32ACD1590F6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STSC</author>
  </authors>
  <commentList>
    <comment ref="B5" authorId="0" shapeId="0" xr:uid="{3571499D-3201-4140-9F68-FB31CE3DFEA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5" authorId="0" shapeId="0" xr:uid="{1A5E491A-5D2D-46F2-9D87-EDA74E592AA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5" authorId="0" shapeId="0" xr:uid="{C9C144CF-F8FC-4C22-B3AD-AC7BEF09051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5" authorId="0" shapeId="0" xr:uid="{8600DC86-FC95-4206-B909-94759925E81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5" authorId="0" shapeId="0" xr:uid="{8BE5FF20-174E-41E6-A5C0-D3CF1D142A4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5" authorId="0" shapeId="0" xr:uid="{05C2F5CE-6CF5-4842-A98F-F11B9862466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5" authorId="0" shapeId="0" xr:uid="{F2A0FE3E-6A3F-4DCB-BF12-2F10570C7DE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5" authorId="0" shapeId="0" xr:uid="{42139979-66ED-4948-8BEF-15951BC8B86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5" authorId="0" shapeId="0" xr:uid="{DEEFB098-8AD6-4797-8D24-BFE073A7F80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K5" authorId="0" shapeId="0" xr:uid="{13B71DD7-93EC-47F8-A37B-156FA411CF2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L5" authorId="0" shapeId="0" xr:uid="{7671AC5F-C9A9-4AFF-93C0-AC1A2F78BDA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6" authorId="0" shapeId="0" xr:uid="{0054D254-5D14-43A7-8B75-272806EF593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6" authorId="0" shapeId="0" xr:uid="{875E2AB8-F31F-4E41-B1A1-4B875862AFD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6" authorId="0" shapeId="0" xr:uid="{C5E281C2-A2B7-4504-9BAE-F5EAE4E1F1F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6" authorId="0" shapeId="0" xr:uid="{D6A375D9-8425-4BDA-B3F5-F872416BE9D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6" authorId="0" shapeId="0" xr:uid="{DE71DF02-7651-4920-8C20-B3E0A08BDC2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6" authorId="0" shapeId="0" xr:uid="{84CFCE1F-5F09-4F27-B25A-A0E098934C5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6" authorId="0" shapeId="0" xr:uid="{B23CF80A-4487-4709-ABC1-97044E8E91D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6" authorId="0" shapeId="0" xr:uid="{4FA59625-49E2-49D5-9121-56D3896B640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6" authorId="0" shapeId="0" xr:uid="{2874F967-2E2D-439A-8600-F90FE705C08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K6" authorId="0" shapeId="0" xr:uid="{40A6DDB8-B239-4DD4-A81E-544B6589474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L6" authorId="0" shapeId="0" xr:uid="{CB57D53F-4678-43DF-9690-14124FB6220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7" authorId="0" shapeId="0" xr:uid="{87275471-D853-4612-8367-EEF9A0B4FE7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7" authorId="0" shapeId="0" xr:uid="{FFCFF526-D4C4-4BDA-A2D2-1C0241607AA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7" authorId="0" shapeId="0" xr:uid="{0047D737-2337-43A3-9B73-0C006C54550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7" authorId="0" shapeId="0" xr:uid="{ABE040D2-1F1E-4CD2-8552-4683EB974DC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7" authorId="0" shapeId="0" xr:uid="{9ACEDD1A-52A9-40B3-BA29-2C71F2EB1A1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7" authorId="0" shapeId="0" xr:uid="{961E54DD-BBD6-4EC4-B455-4ECD0A774C6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7" authorId="0" shapeId="0" xr:uid="{B5C4BED4-7C8D-42F6-8BF8-0712B623637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7" authorId="0" shapeId="0" xr:uid="{EC746A5B-6D8F-419C-B7F9-F8004AE4410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7" authorId="0" shapeId="0" xr:uid="{0E91A1F1-078F-425B-8C14-2D8AB2DE1ED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K7" authorId="0" shapeId="0" xr:uid="{1AE78786-A77F-46A5-B10D-F34B6729088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L7" authorId="0" shapeId="0" xr:uid="{91FB5515-8DC4-4619-94AA-290CA84163B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8" authorId="0" shapeId="0" xr:uid="{1E13842D-5D2C-40FA-9ABD-DF241F2B6DE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8" authorId="0" shapeId="0" xr:uid="{4372CD49-3DCA-490F-A2E2-18DFF4F8D19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8" authorId="0" shapeId="0" xr:uid="{A819F882-D8A5-4B18-8276-95991ED0276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8" authorId="0" shapeId="0" xr:uid="{0448DBCD-5844-40AC-9CAB-DDD636A654E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8" authorId="0" shapeId="0" xr:uid="{755DA9DD-C5F7-46B9-98B8-E0DC80BBC74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8" authorId="0" shapeId="0" xr:uid="{BBCD0769-4D4F-4D1F-BA7B-D21406067C5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8" authorId="0" shapeId="0" xr:uid="{D439950E-11FF-4CB3-8F9A-346244F335A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8" authorId="0" shapeId="0" xr:uid="{46AA4D19-C6B7-45A2-B430-888B0DDBCEC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8" authorId="0" shapeId="0" xr:uid="{71628514-1BB9-4206-85FE-2EF55308951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K8" authorId="0" shapeId="0" xr:uid="{9DEB11ED-DEAE-44DE-9102-01ECEF68289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L8" authorId="0" shapeId="0" xr:uid="{9EAA9898-0FE8-4622-AA1F-494E6BEC215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9" authorId="0" shapeId="0" xr:uid="{7EAB7B99-59D4-4A1F-9DEB-49DD8BEF281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9" authorId="0" shapeId="0" xr:uid="{4C064310-1FDA-431B-8751-15AEB4E24C8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9" authorId="0" shapeId="0" xr:uid="{62D4E93F-7318-494E-820E-A837ADCBC54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9" authorId="0" shapeId="0" xr:uid="{E0EABC16-88B8-4A53-89F2-A8361455982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9" authorId="0" shapeId="0" xr:uid="{B3841731-9C0C-460D-ACE9-E5D6F7E0C01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9" authorId="0" shapeId="0" xr:uid="{9F71E27E-F797-4E20-929F-B3258BF4819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9" authorId="0" shapeId="0" xr:uid="{CE7AB949-1BDF-4F2C-8226-1F39B386A4C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9" authorId="0" shapeId="0" xr:uid="{6CE7166C-061A-4EC2-A742-79B21BCB6AB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9" authorId="0" shapeId="0" xr:uid="{EFA3C202-10A4-44D8-B0AA-DA3D254E9FA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K9" authorId="0" shapeId="0" xr:uid="{4F608C98-808A-41E0-A730-2E6478D9398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L9" authorId="0" shapeId="0" xr:uid="{DA566F1B-4FC0-4F8A-863B-FDB127ECD3E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0" authorId="0" shapeId="0" xr:uid="{CB74BCED-3C7A-4627-A119-FD9B46DB881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10" authorId="0" shapeId="0" xr:uid="{01149BDD-9966-425D-9CC6-355643FB085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10" authorId="0" shapeId="0" xr:uid="{C1783EA9-225A-495B-8155-0E5C06A9F1E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10" authorId="0" shapeId="0" xr:uid="{4C502EA0-7043-4783-A5B9-3E2D8D7DF9C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10" authorId="0" shapeId="0" xr:uid="{2355487A-4F1C-4F46-9461-5024C50287C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10" authorId="0" shapeId="0" xr:uid="{BE20083C-55CA-436C-8371-3833D81FCEA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10" authorId="0" shapeId="0" xr:uid="{FEEAC7D1-6807-4F72-A989-B433924D1F9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10" authorId="0" shapeId="0" xr:uid="{BD7EF8BB-3624-4E04-8A46-5F9925FFF21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10" authorId="0" shapeId="0" xr:uid="{1199F0F3-EDBD-42B5-922C-5238CD5C3B0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K10" authorId="0" shapeId="0" xr:uid="{C6B88F3E-E637-4713-809F-D7E1767F80D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L10" authorId="0" shapeId="0" xr:uid="{FC4D8915-DE52-4A70-80F2-E9560E0E7FD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1" authorId="0" shapeId="0" xr:uid="{F442209D-58FF-4A99-A49D-081C8453747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11" authorId="0" shapeId="0" xr:uid="{32DF761B-FE5A-4910-B6AC-4FDF87AF486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11" authorId="0" shapeId="0" xr:uid="{58FBCB1C-7ABC-419C-932B-71CA98E8212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11" authorId="0" shapeId="0" xr:uid="{CED4709E-3DEB-4723-BF2A-38923B47917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11" authorId="0" shapeId="0" xr:uid="{82F7C917-614C-426B-9101-C51DCB766AF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11" authorId="0" shapeId="0" xr:uid="{369D2DB9-FB6E-494C-8BB5-CABEDAE9BE6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11" authorId="0" shapeId="0" xr:uid="{A2071B6D-D057-43EA-8FDF-CAC244A15C6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11" authorId="0" shapeId="0" xr:uid="{AA2483A0-9EA2-408E-BD0C-67CA683E5E3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11" authorId="0" shapeId="0" xr:uid="{2DB30B1F-5F93-4E49-A90B-B57DF6FB805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K11" authorId="0" shapeId="0" xr:uid="{1996D384-563D-4645-A5A5-AF44BA858A6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L11" authorId="0" shapeId="0" xr:uid="{1ACFCA6C-A3F7-42DD-8D7F-4FD966E0162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2" authorId="0" shapeId="0" xr:uid="{4E19F321-2C9D-44EF-8EB3-4E8F46CF50D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12" authorId="0" shapeId="0" xr:uid="{9B41BF2B-55BC-4F42-948A-4E0DAD10213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12" authorId="0" shapeId="0" xr:uid="{7B6ACA83-6A39-42AB-971C-5D8C666E83E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12" authorId="0" shapeId="0" xr:uid="{E89178A5-310D-4B87-A30B-758E595A875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12" authorId="0" shapeId="0" xr:uid="{8E535A23-5B69-4316-A1BF-13288AC205B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12" authorId="0" shapeId="0" xr:uid="{A63541AF-AF93-491A-8328-52F8F6612E9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12" authorId="0" shapeId="0" xr:uid="{1273C4E7-67C1-4C7A-B86F-8227EC0992F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12" authorId="0" shapeId="0" xr:uid="{E8601CFA-C27E-4D6C-8930-06F1EDE49DA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12" authorId="0" shapeId="0" xr:uid="{368A9F65-F371-435A-8FAB-F572BD44D94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K12" authorId="0" shapeId="0" xr:uid="{9D73D890-73F5-4B23-9D4F-1740899EE1D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L12" authorId="0" shapeId="0" xr:uid="{D76D5F12-A436-4DC3-8C06-1321B8D65E7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3" authorId="0" shapeId="0" xr:uid="{81FE4565-B00D-4699-988B-4F2FBD7F672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13" authorId="0" shapeId="0" xr:uid="{7B822C2A-25A3-4E11-9996-FF0D9D22568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13" authorId="0" shapeId="0" xr:uid="{662425ED-27FC-4D60-B4C1-403D5908839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13" authorId="0" shapeId="0" xr:uid="{9D20AF4C-87D0-453E-BD0A-2556D669EEC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13" authorId="0" shapeId="0" xr:uid="{CD7554AA-C100-48CE-9777-9863A8877DA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13" authorId="0" shapeId="0" xr:uid="{CA0D0EEC-770A-4752-9656-8F4AD361165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13" authorId="0" shapeId="0" xr:uid="{4295E9AF-ADEA-495F-9041-1905D570A97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13" authorId="0" shapeId="0" xr:uid="{3EE0B879-BA46-4194-B16B-373140AC105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13" authorId="0" shapeId="0" xr:uid="{344438BA-C7D7-4188-8B5E-D5A4723F397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K13" authorId="0" shapeId="0" xr:uid="{90E1D118-F673-4F78-9C8A-2647803E481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L13" authorId="0" shapeId="0" xr:uid="{861A7438-8FFA-4A60-B472-D528E2FE94D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4" authorId="0" shapeId="0" xr:uid="{308136B1-B2BE-4095-AA0A-57E52A1B8CB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14" authorId="0" shapeId="0" xr:uid="{4347CCDA-1738-4FDE-BFAE-9239FC4B104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14" authorId="0" shapeId="0" xr:uid="{29C19FE1-C301-4343-89DF-4665B962ABE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14" authorId="0" shapeId="0" xr:uid="{E43E0C1B-099A-42A2-AB56-C39843CFCAE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14" authorId="0" shapeId="0" xr:uid="{B54D4C44-2F70-445E-91B3-DAE035D2EB2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14" authorId="0" shapeId="0" xr:uid="{A57D58D6-637F-4288-BEB5-9017978C362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14" authorId="0" shapeId="0" xr:uid="{DE7FB4BB-03FB-47A9-836A-E63A45BFEC3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14" authorId="0" shapeId="0" xr:uid="{19ACEF15-4206-45E4-BD5E-7B8AD27D7E7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14" authorId="0" shapeId="0" xr:uid="{03185E4E-5A87-4572-B7FE-66870EA8FD3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K14" authorId="0" shapeId="0" xr:uid="{2A8ECE5E-9144-49E8-9694-FEA223EEEF4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L14" authorId="0" shapeId="0" xr:uid="{0F8C9E88-C804-41AE-AC23-760B93E481A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5" authorId="0" shapeId="0" xr:uid="{6A2D7FEC-28DB-46E9-84BD-DBC849830D6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15" authorId="0" shapeId="0" xr:uid="{65453BCD-1514-4A01-8DC9-DD735109CDD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15" authorId="0" shapeId="0" xr:uid="{708DDC69-22F1-445F-B417-B8E8C2A23EF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15" authorId="0" shapeId="0" xr:uid="{5DAA8018-97DC-4D62-AE7D-0361EF8C84F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15" authorId="0" shapeId="0" xr:uid="{18888675-5071-438F-8BF1-40399E3BF75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15" authorId="0" shapeId="0" xr:uid="{BDC1DFA2-5B11-43F2-B318-2525EF71AB2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15" authorId="0" shapeId="0" xr:uid="{A734FA86-DA16-4E75-BD08-CD140020822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15" authorId="0" shapeId="0" xr:uid="{0AC9E355-A5A0-44F3-A029-95FBEA249E0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15" authorId="0" shapeId="0" xr:uid="{FC77765E-617B-45D2-A6C6-29D28FD800B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K15" authorId="0" shapeId="0" xr:uid="{930D2D06-FB18-4D53-80D5-D0D5AC92405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L15" authorId="0" shapeId="0" xr:uid="{4A2F1F2A-6E66-485C-98D0-B4D17766E27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8" authorId="0" shapeId="0" xr:uid="{A6AE5660-360F-4C1A-9A60-263E106B71F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18" authorId="0" shapeId="0" xr:uid="{BA91D1A6-A6C0-4C59-AB6B-568EA5589EA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18" authorId="0" shapeId="0" xr:uid="{E3C2150A-5108-4A20-96E4-45470FDC949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18" authorId="0" shapeId="0" xr:uid="{7B333B05-1BBE-4726-8C34-BEEE965138F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18" authorId="0" shapeId="0" xr:uid="{AE7ADEF2-02F9-491A-9AD8-0CFBE20BAC4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18" authorId="0" shapeId="0" xr:uid="{6149D6F6-A02F-4BF7-8C1E-177E51D35B7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18" authorId="0" shapeId="0" xr:uid="{CE42CCAE-4C15-4FE6-9654-42A5A726F89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18" authorId="0" shapeId="0" xr:uid="{2718332F-FA46-4104-AD91-075767FB528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18" authorId="0" shapeId="0" xr:uid="{595AD6F8-E13D-4010-AA90-68A01584B9C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K18" authorId="0" shapeId="0" xr:uid="{6BFCD0F2-B7BE-4A82-A609-A1D78A10FB5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L18" authorId="0" shapeId="0" xr:uid="{1B77B682-09D1-430B-9051-4EE055BBC2F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9" authorId="0" shapeId="0" xr:uid="{380F950A-EC23-43E7-974A-D9A2562CFDB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19" authorId="0" shapeId="0" xr:uid="{B6967EB1-92A4-4D02-A889-804297CD3E2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19" authorId="0" shapeId="0" xr:uid="{F884F3B7-619F-4575-B4C8-82B59BCC561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19" authorId="0" shapeId="0" xr:uid="{D048CB5E-BBD1-4FD7-8ABD-DF5C96DED4E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19" authorId="0" shapeId="0" xr:uid="{0EBA9E3F-4AA5-43AD-81D6-6F2ECD528BE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19" authorId="0" shapeId="0" xr:uid="{09C63948-7AEC-4D52-951E-2502798FC40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19" authorId="0" shapeId="0" xr:uid="{F2BE0C2B-AE3A-43C3-A413-E111C4B9DD4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19" authorId="0" shapeId="0" xr:uid="{3D201354-3ECD-4B1C-B691-E94A74348B4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19" authorId="0" shapeId="0" xr:uid="{C508880C-EE38-4449-AFC2-0B5254B9C24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K19" authorId="0" shapeId="0" xr:uid="{D34A30B5-0BEE-4791-8F1F-F5C0120FC56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L19" authorId="0" shapeId="0" xr:uid="{3FED838A-0A6D-4144-97F1-90039FDCF77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0" authorId="0" shapeId="0" xr:uid="{FA05A628-8DBD-4023-8243-72C12602D9F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20" authorId="0" shapeId="0" xr:uid="{87618370-C19A-40AA-B7A3-04329725E78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20" authorId="0" shapeId="0" xr:uid="{38168EAE-2C2E-4CE7-995E-1D400B00CA3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20" authorId="0" shapeId="0" xr:uid="{48933716-4251-48FB-BBC8-7CFC3191977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20" authorId="0" shapeId="0" xr:uid="{7BFBECD8-D195-4165-98DC-ED9A86FA539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20" authorId="0" shapeId="0" xr:uid="{04E289BA-22BA-463B-9A08-B5E67F70C00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20" authorId="0" shapeId="0" xr:uid="{4B651A6B-2896-4C5B-BC1E-E9796FD030C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20" authorId="0" shapeId="0" xr:uid="{B9916ECF-96A3-4F96-AD54-32D63B263CE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20" authorId="0" shapeId="0" xr:uid="{038DBB35-B782-4606-8504-DA3E813B364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K20" authorId="0" shapeId="0" xr:uid="{24356C4A-1DBB-4B3A-AB97-E8A98A0B290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L20" authorId="0" shapeId="0" xr:uid="{9951D9C0-AB9A-4A6E-8604-D269868E6CD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1" authorId="0" shapeId="0" xr:uid="{9BC935F5-B71F-4506-9D8A-D762AA0E952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21" authorId="0" shapeId="0" xr:uid="{712D40F1-257B-4F23-8C9D-99C929F75E2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21" authorId="0" shapeId="0" xr:uid="{87B9DD3F-A8B4-4CEF-B646-A9B38F976FD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21" authorId="0" shapeId="0" xr:uid="{840300E4-63B1-4055-B701-E780D0CFE3C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21" authorId="0" shapeId="0" xr:uid="{FD1BEB07-7C5F-4E68-A335-805A908AB1B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21" authorId="0" shapeId="0" xr:uid="{31EA8408-4633-4C5A-B963-FC63744F155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21" authorId="0" shapeId="0" xr:uid="{EBB271D8-C5EC-41A8-84E7-BFA4544BD42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21" authorId="0" shapeId="0" xr:uid="{B2878691-A65D-4C27-8CC6-6C96F54AE64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21" authorId="0" shapeId="0" xr:uid="{734E1545-19AF-4070-B79E-94D8BF76992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K21" authorId="0" shapeId="0" xr:uid="{A55D6DBC-09E2-4692-9FDD-78E81B6FB15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L21" authorId="0" shapeId="0" xr:uid="{345186C1-C75A-4F48-BAD3-B2AFA068294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2" authorId="0" shapeId="0" xr:uid="{0BECFDFE-9D8A-4BBD-8FC9-8385FAC88CD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22" authorId="0" shapeId="0" xr:uid="{665B6AF7-A23A-4CFE-B353-3C0F5495072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22" authorId="0" shapeId="0" xr:uid="{DAF6FC5C-99FE-4F5C-BB07-907C67B9D43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22" authorId="0" shapeId="0" xr:uid="{3EC12AE4-A3CD-47BB-8DBD-366F289D0FA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22" authorId="0" shapeId="0" xr:uid="{A261A488-3373-4440-B0EF-B7E6CEF704C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22" authorId="0" shapeId="0" xr:uid="{7CD73BC4-476A-4181-A644-7029E4AC2E8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22" authorId="0" shapeId="0" xr:uid="{06609AC2-6C7D-43A8-AC46-BDB3092D8E7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22" authorId="0" shapeId="0" xr:uid="{1B439325-A99C-4A03-8EA2-D4FF35C1187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22" authorId="0" shapeId="0" xr:uid="{7FCE3650-6C6A-4AE7-AA44-490BAC1D09E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K22" authorId="0" shapeId="0" xr:uid="{49DC9338-EE67-4F8A-9DD4-E9EDB4F9936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L22" authorId="0" shapeId="0" xr:uid="{44C80CA2-A27D-424E-9AD4-B7DF11E5E2D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3" authorId="0" shapeId="0" xr:uid="{460551DB-F639-4B4A-99D0-88D4D6ABF55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23" authorId="0" shapeId="0" xr:uid="{88C6968F-798C-4904-B06C-C7E57234689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23" authorId="0" shapeId="0" xr:uid="{23BB0E41-94F7-4C24-909F-E18BC723741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23" authorId="0" shapeId="0" xr:uid="{C9FA25EA-6B75-49AE-8D0F-5DC5218E17A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23" authorId="0" shapeId="0" xr:uid="{231A08AF-D21A-4AF3-BECE-D5C7FBFA4B7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23" authorId="0" shapeId="0" xr:uid="{8830B61D-4BF7-4DB5-A28A-61B22C08A90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23" authorId="0" shapeId="0" xr:uid="{615F4C0F-998E-4DCE-BBFB-85BD366728A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23" authorId="0" shapeId="0" xr:uid="{90286FB3-A9DA-4514-952A-E67267C6B46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23" authorId="0" shapeId="0" xr:uid="{858DBEB5-6CB6-472E-83EC-B961D64835E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K23" authorId="0" shapeId="0" xr:uid="{3188B7B1-53F6-4970-AB9F-CAC8D0C7A80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L23" authorId="0" shapeId="0" xr:uid="{091E7C73-F91D-4DF9-8608-BAE6A3CF9FA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4" authorId="0" shapeId="0" xr:uid="{851B31E7-9D34-4D5C-B36E-841FE286C42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24" authorId="0" shapeId="0" xr:uid="{B6A80DED-BCC7-4B52-B61A-C9B65287686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24" authorId="0" shapeId="0" xr:uid="{73D73CF8-52DA-4045-9230-05A6E089DA8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24" authorId="0" shapeId="0" xr:uid="{DB5D81F5-C4F5-49A2-9C9C-7D140486AEA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24" authorId="0" shapeId="0" xr:uid="{FDF6E6C1-F63F-4324-88C3-5102468580F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24" authorId="0" shapeId="0" xr:uid="{99DDD559-7EE5-42DB-A336-1428ADD8728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24" authorId="0" shapeId="0" xr:uid="{3E116F61-1219-4366-8032-8961F6B744E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24" authorId="0" shapeId="0" xr:uid="{E57B31AE-5029-4C31-9874-1A42475093E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24" authorId="0" shapeId="0" xr:uid="{A71D49A2-15BA-43EB-BECF-ABF4717F1E2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K24" authorId="0" shapeId="0" xr:uid="{FF0361EC-C660-4138-A99D-CFD60B55B29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L24" authorId="0" shapeId="0" xr:uid="{6D1F30F4-C764-4AD7-B812-1540DDD35BD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5" authorId="0" shapeId="0" xr:uid="{CC10F181-A902-47D4-9680-C3A832D865D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25" authorId="0" shapeId="0" xr:uid="{E366A5CC-C348-4239-90B8-123DA4703DC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25" authorId="0" shapeId="0" xr:uid="{4716AC08-BF0C-45CB-8344-8F9251B42EE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25" authorId="0" shapeId="0" xr:uid="{868967E9-012C-43AD-A789-0F85626ACA9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25" authorId="0" shapeId="0" xr:uid="{327E237E-6A86-4C57-9BB4-6EAF50F7BB5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25" authorId="0" shapeId="0" xr:uid="{1744198D-2567-4E8E-BE5F-62A45CBC844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25" authorId="0" shapeId="0" xr:uid="{C3E5F09A-12D5-44D7-A276-CBAD29FF339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25" authorId="0" shapeId="0" xr:uid="{1B1846E4-75B5-453A-8335-F48C55A013E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25" authorId="0" shapeId="0" xr:uid="{79BBC5AA-5588-4CC2-9F82-52AA2F5CAE7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K25" authorId="0" shapeId="0" xr:uid="{522C296A-C97A-48B0-90A7-AF26795EBBB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L25" authorId="0" shapeId="0" xr:uid="{CEDC09A6-1FF4-43D5-8F48-50330FAEF30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6" authorId="0" shapeId="0" xr:uid="{B7D47B6A-A6B0-4974-986B-D9E523457B7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26" authorId="0" shapeId="0" xr:uid="{C48758EE-1A4A-4A1B-BA74-4D877642631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26" authorId="0" shapeId="0" xr:uid="{05E49DC2-3182-4A5C-A7B9-99F0C74A171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26" authorId="0" shapeId="0" xr:uid="{A9A2B83E-7D03-4F55-A581-C3BC3EE0584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26" authorId="0" shapeId="0" xr:uid="{EB2180E9-2245-43DE-A913-B754766815F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26" authorId="0" shapeId="0" xr:uid="{C84C1F4A-8D4C-4890-9A3C-8F23DAD9934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26" authorId="0" shapeId="0" xr:uid="{63814020-846F-498A-AD13-9F1828D4F08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26" authorId="0" shapeId="0" xr:uid="{88EA25AE-799A-4FAB-89E0-E63ACDF77D0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26" authorId="0" shapeId="0" xr:uid="{F0A29D88-627A-45BB-B6FC-EFE61717E97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K26" authorId="0" shapeId="0" xr:uid="{8FE489CD-AFDF-4E60-B527-4FF583626C3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L26" authorId="0" shapeId="0" xr:uid="{2C205C07-3061-4AA8-B243-4D07E23773A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7" authorId="0" shapeId="0" xr:uid="{37162E75-FAEE-4FDB-ACDD-C4614EBAB79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27" authorId="0" shapeId="0" xr:uid="{F8C2A278-17A7-4498-97F3-DF1AC638DB2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27" authorId="0" shapeId="0" xr:uid="{FA98ADF3-D7B0-42A7-8969-D15A882D68E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27" authorId="0" shapeId="0" xr:uid="{91235E73-F1DD-42EA-A342-AD21ABDAE0D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27" authorId="0" shapeId="0" xr:uid="{CC51A03F-03BD-4189-B003-5FD1850118B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27" authorId="0" shapeId="0" xr:uid="{D1FF74CC-8065-459C-A9EB-58EF9DEFFF0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27" authorId="0" shapeId="0" xr:uid="{AE4FA4AE-7EEE-4845-8F2D-DB74EE7E2F0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27" authorId="0" shapeId="0" xr:uid="{1CD81613-B50C-4D20-BA4F-B11C81ABBBC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27" authorId="0" shapeId="0" xr:uid="{F86D95CE-0096-4E42-951C-46B2F928F31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K27" authorId="0" shapeId="0" xr:uid="{0282DB72-D41E-4CEA-930D-26346B2C433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L27" authorId="0" shapeId="0" xr:uid="{805CFAFF-4E47-4FF8-AC05-D42193780CD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8" authorId="0" shapeId="0" xr:uid="{52D5AEA4-21DC-4377-A972-7BFE1AFDB08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28" authorId="0" shapeId="0" xr:uid="{80EB0E83-9831-4389-87FB-DA713AF2157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28" authorId="0" shapeId="0" xr:uid="{A421E20A-5763-4948-A26A-BD4E5A3DA24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28" authorId="0" shapeId="0" xr:uid="{964E7850-A8B1-4D4F-BB36-3E3BC838656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28" authorId="0" shapeId="0" xr:uid="{57197EF1-D27A-4412-B6EC-609E89DCE9F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28" authorId="0" shapeId="0" xr:uid="{11EC0AE4-D441-43C4-977F-626143C8C83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28" authorId="0" shapeId="0" xr:uid="{9423396F-7D44-4FE9-A5C8-B1C5081887C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28" authorId="0" shapeId="0" xr:uid="{7E117B59-C6F6-4E25-8895-4C4831174C6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28" authorId="0" shapeId="0" xr:uid="{0561BADF-2A6C-47CB-BA53-877AAC7B355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K28" authorId="0" shapeId="0" xr:uid="{65F069E7-ED51-4D22-AF0D-0E2CE03C057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L28" authorId="0" shapeId="0" xr:uid="{93717BF2-264D-4F75-ACD9-C214399310A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31" authorId="0" shapeId="0" xr:uid="{B774CBD3-797E-4497-B7FF-26DA9C47C11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31" authorId="0" shapeId="0" xr:uid="{022D6704-DDE5-4996-A9BB-42CF2F722C2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31" authorId="0" shapeId="0" xr:uid="{FA03C929-ABA2-4576-80F7-576702E557A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31" authorId="0" shapeId="0" xr:uid="{E78F7A9C-0AD7-4BB8-9B74-3F6917DAE37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31" authorId="0" shapeId="0" xr:uid="{2F794157-8352-4D16-81E1-06C7DC63ABB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31" authorId="0" shapeId="0" xr:uid="{A9380373-238B-4BEC-A2A9-1CD05ED7291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31" authorId="0" shapeId="0" xr:uid="{A9D514DD-59DA-4CC6-9A19-9C00238CD72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31" authorId="0" shapeId="0" xr:uid="{EBCA8854-CA07-42FC-B5B9-098802D2CB6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31" authorId="0" shapeId="0" xr:uid="{3A912E6A-BBD8-4012-B6BC-40C4A7D2AD6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K31" authorId="0" shapeId="0" xr:uid="{D303B308-AF86-45D8-A3D7-9350F25AC53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L31" authorId="0" shapeId="0" xr:uid="{61FB89ED-CDF3-4953-AF45-EB0E418897E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32" authorId="0" shapeId="0" xr:uid="{A1D909A6-62D9-4D13-826E-BACD2243457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32" authorId="0" shapeId="0" xr:uid="{F1FEB471-CF71-4474-8238-427E2966CEA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32" authorId="0" shapeId="0" xr:uid="{DAB56C9D-0708-4774-8760-74C8E2E8EB7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32" authorId="0" shapeId="0" xr:uid="{7AAC0DB5-115C-413C-BE06-34BBAAB28D6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32" authorId="0" shapeId="0" xr:uid="{AA33F525-AA31-43B7-ACD9-986C89955C6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32" authorId="0" shapeId="0" xr:uid="{29AAB346-FB6B-44D4-8546-59B51F10565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32" authorId="0" shapeId="0" xr:uid="{C5812B23-7B14-4C90-AF4A-F94E70B03CB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32" authorId="0" shapeId="0" xr:uid="{6D9FE29E-F18E-45AA-AA8D-65E928D4537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32" authorId="0" shapeId="0" xr:uid="{752CB8FC-66A9-4E7F-B102-639395ACD8D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K32" authorId="0" shapeId="0" xr:uid="{42BBA8DB-6213-4CD1-9481-04D5BAB2EC4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L32" authorId="0" shapeId="0" xr:uid="{E7788E96-EFAF-4375-8DD3-A258761C2B4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33" authorId="0" shapeId="0" xr:uid="{3A5376A2-5370-409E-BB81-91F767B437E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33" authorId="0" shapeId="0" xr:uid="{DA6C3EBC-D4FA-4A9C-81F1-3E7D9C2736B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33" authorId="0" shapeId="0" xr:uid="{7AC06B80-D9BF-491B-ADD4-DB5B7EA317D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33" authorId="0" shapeId="0" xr:uid="{7C775946-5A74-4C06-8F19-0C02A5EC91D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33" authorId="0" shapeId="0" xr:uid="{E1CDFD85-E8F6-4084-A53A-E19F452E3CB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33" authorId="0" shapeId="0" xr:uid="{80902931-E032-4B26-BFA0-9CE484FB01A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33" authorId="0" shapeId="0" xr:uid="{C3077939-559E-477C-8E3F-F4E98BABC8F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33" authorId="0" shapeId="0" xr:uid="{22A2B5FB-DB86-45E9-B476-AA7203EFF66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33" authorId="0" shapeId="0" xr:uid="{273448A7-F0F0-42E2-ADEC-7BB7B95F8C2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K33" authorId="0" shapeId="0" xr:uid="{D7276BD7-E16D-4318-988C-6E2E36FEC06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L33" authorId="0" shapeId="0" xr:uid="{D8C880DE-7AF0-42B9-8834-F1665408AB3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34" authorId="0" shapeId="0" xr:uid="{010CFB23-4D1B-4581-8F61-8504A36F4A7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34" authorId="0" shapeId="0" xr:uid="{F24B903E-3613-48B9-B457-4110DC3A994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34" authorId="0" shapeId="0" xr:uid="{F52A5148-DDE7-4476-8EEE-DBAFA92CDFD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34" authorId="0" shapeId="0" xr:uid="{5862E503-2D7E-4C8A-9E3C-60FD99F13DD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34" authorId="0" shapeId="0" xr:uid="{76D1F161-F48E-40AB-A206-CA0F936CE2A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34" authorId="0" shapeId="0" xr:uid="{5027CEF2-D86D-447C-AE35-88DCF8E8F60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34" authorId="0" shapeId="0" xr:uid="{0194651C-52E0-44F2-8CEA-85EA180AB51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34" authorId="0" shapeId="0" xr:uid="{B8BD426E-0D14-4F6D-920E-BDC7B739CF0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34" authorId="0" shapeId="0" xr:uid="{7344E018-B873-4B1A-98DA-763CF6195A5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K34" authorId="0" shapeId="0" xr:uid="{8521C22A-61A5-4783-B645-5B067383E3D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L34" authorId="0" shapeId="0" xr:uid="{787A7067-C0B8-42AC-A313-F79013F9FB9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35" authorId="0" shapeId="0" xr:uid="{30C5ABF7-51E6-4B50-83D6-8C1E074175D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35" authorId="0" shapeId="0" xr:uid="{142EE050-E004-4051-AE1D-099D74915B6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35" authorId="0" shapeId="0" xr:uid="{35983DFE-5FAB-4AD7-A454-D655FB6D804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35" authorId="0" shapeId="0" xr:uid="{CB30869D-DCED-4AF4-89F2-A5BC1F4C3FB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35" authorId="0" shapeId="0" xr:uid="{5C6AFDB6-CBA4-4EE0-B3EF-6FED1AD92EE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35" authorId="0" shapeId="0" xr:uid="{29A5B410-69AE-4330-BAA5-6DC3CF9792A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35" authorId="0" shapeId="0" xr:uid="{F1370920-090A-4E5C-A191-E5822F2518C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35" authorId="0" shapeId="0" xr:uid="{1AE65A76-10BB-4293-80FC-59C0DBADCB8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35" authorId="0" shapeId="0" xr:uid="{EF6FF07C-B77D-4F23-9498-A5BC5612A63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K35" authorId="0" shapeId="0" xr:uid="{4195DA78-254E-4362-9CEA-48C092C5906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L35" authorId="0" shapeId="0" xr:uid="{EC3EA753-70E4-477E-B48A-570B4E46F98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36" authorId="0" shapeId="0" xr:uid="{6FE0610A-133D-46EE-AC74-73401B1578C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36" authorId="0" shapeId="0" xr:uid="{51423DAD-4869-4AB5-9A21-9BEA1B92F4D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36" authorId="0" shapeId="0" xr:uid="{33C44280-18A4-4E63-8C4D-4CAD1C69B63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36" authorId="0" shapeId="0" xr:uid="{03528C67-72DF-45CC-B8E2-976B6B2F235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36" authorId="0" shapeId="0" xr:uid="{C3EE5787-7F79-45A0-841D-4B6D58C3072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36" authorId="0" shapeId="0" xr:uid="{58581178-92BD-47E1-B47C-8182D6BCA02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36" authorId="0" shapeId="0" xr:uid="{29AAE19C-32E9-4223-9172-F8AB18AF346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36" authorId="0" shapeId="0" xr:uid="{0CDB4D80-E3B6-499D-8D0B-6C3B1037F03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36" authorId="0" shapeId="0" xr:uid="{DDAC806C-F1F7-4B61-85A6-1A01D4A695C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K36" authorId="0" shapeId="0" xr:uid="{08287E8D-1AFA-4668-8838-331EB5138D0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L36" authorId="0" shapeId="0" xr:uid="{98F59484-6EDA-4988-A247-887BC938F1D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37" authorId="0" shapeId="0" xr:uid="{825E58E5-3406-411C-845C-DB85F0DC793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37" authorId="0" shapeId="0" xr:uid="{D0372CAF-E378-4385-949B-F4BB464A314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37" authorId="0" shapeId="0" xr:uid="{533426B5-B6AC-42F3-B8A9-2A1F425D71E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37" authorId="0" shapeId="0" xr:uid="{1F27FBB4-6401-4365-AC2E-F35453F28DA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37" authorId="0" shapeId="0" xr:uid="{D577099A-EB54-4247-9144-FE0F001CC29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37" authorId="0" shapeId="0" xr:uid="{0F5B4947-176A-4E4F-BDB7-5F9623BEBFC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37" authorId="0" shapeId="0" xr:uid="{B670BE7A-F261-45D3-BEBB-DCC6671FB56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37" authorId="0" shapeId="0" xr:uid="{01D49B9D-DDEE-43F3-8DD7-3AAD29A661F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37" authorId="0" shapeId="0" xr:uid="{A512A393-4105-4A0F-B0E8-869501D49DC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K37" authorId="0" shapeId="0" xr:uid="{DC26FE9D-1F10-47AE-A4F6-D2812E1942E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L37" authorId="0" shapeId="0" xr:uid="{D0EE00D3-34C3-4788-AA4D-39E8FCA6452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38" authorId="0" shapeId="0" xr:uid="{C90F64AD-1513-40A6-B8CF-5340083FC54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38" authorId="0" shapeId="0" xr:uid="{59120ED7-637E-4908-9914-76D2AC41F95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38" authorId="0" shapeId="0" xr:uid="{544989A5-3CAE-408A-AE59-B8427E3EDAB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38" authorId="0" shapeId="0" xr:uid="{AD9E4E3B-40F2-4F26-836D-947BCA3544A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38" authorId="0" shapeId="0" xr:uid="{59A80CE1-E5A7-4ACC-89D5-53F86CEFAB5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38" authorId="0" shapeId="0" xr:uid="{45BD00D6-E8B5-428A-90EB-D591B6684BE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38" authorId="0" shapeId="0" xr:uid="{66F1385D-E3F0-4136-A6BF-1BF60A197AA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38" authorId="0" shapeId="0" xr:uid="{AD4C5C5B-E9B0-4CED-A720-2DD60DDF5B9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38" authorId="0" shapeId="0" xr:uid="{700E367B-CF25-4CC7-BE27-2F231556010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K38" authorId="0" shapeId="0" xr:uid="{40485FA2-66F0-4984-B6CE-7336BB76A8D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L38" authorId="0" shapeId="0" xr:uid="{43CC0183-5B30-4FE6-A859-02ECAF19668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39" authorId="0" shapeId="0" xr:uid="{42A63E3C-C943-41BD-B3AA-F3FAA776F32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39" authorId="0" shapeId="0" xr:uid="{F9FFC58A-704D-48FF-B81E-0F56D55E0D5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39" authorId="0" shapeId="0" xr:uid="{432C6A18-4033-4F0A-BD87-535B35DD936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39" authorId="0" shapeId="0" xr:uid="{E1086740-F48C-4D0B-91EB-2BBD8E01C1E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39" authorId="0" shapeId="0" xr:uid="{B3467CE9-1F89-4877-AA8C-67CAF82ADBE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39" authorId="0" shapeId="0" xr:uid="{0BF088F0-B565-4AE0-A11B-6A062BE624E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39" authorId="0" shapeId="0" xr:uid="{75407497-E719-414A-B170-E8CE8D882FB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39" authorId="0" shapeId="0" xr:uid="{CE8B3326-E383-4907-A129-15C560D771A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39" authorId="0" shapeId="0" xr:uid="{5FAFABAA-E9F9-4BE1-AAE6-039C5106DED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K39" authorId="0" shapeId="0" xr:uid="{2411C2CE-951D-43FA-9B0F-173489CC257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L39" authorId="0" shapeId="0" xr:uid="{37D69EDB-58E9-429A-995E-805DF29649D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40" authorId="0" shapeId="0" xr:uid="{B113597F-7051-425D-8FE3-D7335C58A37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40" authorId="0" shapeId="0" xr:uid="{0C05CFC3-8892-493B-B1FD-0646A4416D7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40" authorId="0" shapeId="0" xr:uid="{EE668941-B99B-4030-A85A-A082B4EE1E6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40" authorId="0" shapeId="0" xr:uid="{9E31C3B5-264F-47C0-87BC-EED32279D7B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40" authorId="0" shapeId="0" xr:uid="{450A31DC-56F6-44BA-A213-0AE5019F5B8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40" authorId="0" shapeId="0" xr:uid="{6377B4B4-36AD-4BBC-9EE7-113E90A6179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40" authorId="0" shapeId="0" xr:uid="{D12296B4-9E11-4246-9198-4CFCC1DDA8D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40" authorId="0" shapeId="0" xr:uid="{50DD2205-C6B5-4C0C-8E04-D4E4EFAA467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40" authorId="0" shapeId="0" xr:uid="{9317E30C-37CB-4045-A1C0-61F03B74C0D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K40" authorId="0" shapeId="0" xr:uid="{6C3B7C80-E940-463E-A484-AD849F50FB1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L40" authorId="0" shapeId="0" xr:uid="{5DCBBA23-6B0E-458C-A6FF-9B7372CF29D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41" authorId="0" shapeId="0" xr:uid="{7D1CD0D2-43AF-4809-82AD-088D43084D7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41" authorId="0" shapeId="0" xr:uid="{14BE2E73-A0F0-4890-9C8C-EFAB2B10263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41" authorId="0" shapeId="0" xr:uid="{AE796601-6580-4EAD-8DC9-CE54BCB16E9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41" authorId="0" shapeId="0" xr:uid="{65F71BE9-60A2-4839-9668-AF701DA6158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41" authorId="0" shapeId="0" xr:uid="{E7ADFA64-CCEB-4220-AEB6-EF8E0746304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41" authorId="0" shapeId="0" xr:uid="{3132526A-11D1-4ED1-ACE7-53162300837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41" authorId="0" shapeId="0" xr:uid="{F4D63759-C5B2-4B08-823A-DC0273AEF0E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41" authorId="0" shapeId="0" xr:uid="{524F18AA-99B8-404B-BAE6-EEDC7A7BDDD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41" authorId="0" shapeId="0" xr:uid="{7E952088-D34A-4D89-B799-DFC3055F684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K41" authorId="0" shapeId="0" xr:uid="{86C312EC-6E4E-41CC-A3EA-63CE9AF66C7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L41" authorId="0" shapeId="0" xr:uid="{D01A9818-17D9-4FBD-B6B1-5A6AA45ACED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44" authorId="0" shapeId="0" xr:uid="{5F4A1B90-24F3-454E-85FF-CDDF6C91057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44" authorId="0" shapeId="0" xr:uid="{3D463FEA-97AC-45AB-93E4-871CDC3DFA2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44" authorId="0" shapeId="0" xr:uid="{E8116F46-0CCE-487B-A3A4-BE77C678236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44" authorId="0" shapeId="0" xr:uid="{48ECB553-BA64-43EA-A24D-B1F4EE8276A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44" authorId="0" shapeId="0" xr:uid="{27E2F675-F505-4966-9368-783E6A28764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44" authorId="0" shapeId="0" xr:uid="{23A3E6FA-827E-4D52-8DE9-8E00ACA5C9E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44" authorId="0" shapeId="0" xr:uid="{3BF0AD11-A2C1-4FBE-81BD-AEB0EA0143F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44" authorId="0" shapeId="0" xr:uid="{E09B2989-92C9-4AAB-8F16-EA87E488BAE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44" authorId="0" shapeId="0" xr:uid="{7648986C-ACCE-4D91-A464-E9F34D1DAAF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K44" authorId="0" shapeId="0" xr:uid="{20907498-0C92-468D-9867-5A16726311A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L44" authorId="0" shapeId="0" xr:uid="{3E5602D6-45FF-40DC-A388-B26ACDE7354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45" authorId="0" shapeId="0" xr:uid="{EDAA0440-DDD6-4C8F-A425-89892BD7744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45" authorId="0" shapeId="0" xr:uid="{5431BE97-C1B2-418E-B8AE-2F0EFFF6099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45" authorId="0" shapeId="0" xr:uid="{F1B7F5AE-10FB-4D2F-A458-04D3D1B68C3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45" authorId="0" shapeId="0" xr:uid="{5E962C37-0064-47F6-86B0-25196672F0F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45" authorId="0" shapeId="0" xr:uid="{E1111284-AE02-4145-8CB7-16A558BCD4C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45" authorId="0" shapeId="0" xr:uid="{83324DBF-CBF9-4199-81A5-279476D06A6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45" authorId="0" shapeId="0" xr:uid="{641A5391-9456-4A71-A360-ABD764AFF2E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45" authorId="0" shapeId="0" xr:uid="{7A0921A0-E861-4612-BE22-A8C85A6D324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45" authorId="0" shapeId="0" xr:uid="{A69BC2A6-DAD7-4C17-995E-2F9864A9A6B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K45" authorId="0" shapeId="0" xr:uid="{BAF846F6-0FB0-4BD8-8247-69466330EEA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L45" authorId="0" shapeId="0" xr:uid="{EC5BC296-3077-4A12-AEF0-5B93A0B84A3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46" authorId="0" shapeId="0" xr:uid="{20A7E852-AD31-412B-9433-4E9799BFD74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46" authorId="0" shapeId="0" xr:uid="{4A43D9A1-691D-4E42-B3D9-32217671781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46" authorId="0" shapeId="0" xr:uid="{5CD7AF1B-88C4-4BC6-99A7-483769CF414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46" authorId="0" shapeId="0" xr:uid="{52AC5361-037A-44FA-8C22-15E4F512997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46" authorId="0" shapeId="0" xr:uid="{2D8C9822-C451-4C1D-92F9-901080C76EE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46" authorId="0" shapeId="0" xr:uid="{1D02A2B4-B2CA-47FC-B1E0-D4B63AF92AC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46" authorId="0" shapeId="0" xr:uid="{B9D47FFE-02AD-4B87-BCC0-57FA5F46B23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46" authorId="0" shapeId="0" xr:uid="{C0E60D06-DABF-40F1-8B91-DCDDF19088F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46" authorId="0" shapeId="0" xr:uid="{686E0DAD-2D8E-4500-8818-8DEA6633D94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K46" authorId="0" shapeId="0" xr:uid="{55479D8C-BF7A-47C2-8112-B78F34EC24B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L46" authorId="0" shapeId="0" xr:uid="{E0AAAE52-766D-4BCE-B256-95C8F8D0735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47" authorId="0" shapeId="0" xr:uid="{DB2F9950-E989-416B-8418-96410D2BC28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47" authorId="0" shapeId="0" xr:uid="{D44154D6-BD6B-4A55-9B94-039FD543444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47" authorId="0" shapeId="0" xr:uid="{FBA7A9D4-9A39-4309-A4F1-CB2B4AB6518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47" authorId="0" shapeId="0" xr:uid="{CF499403-7482-40F3-872C-E01FD3F0326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47" authorId="0" shapeId="0" xr:uid="{AABAB46D-B2FC-4386-8CF5-80DB06E7C0C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47" authorId="0" shapeId="0" xr:uid="{DEF209FA-2834-4F16-827C-86477110EA9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47" authorId="0" shapeId="0" xr:uid="{22AB7174-0560-40DA-8037-05809305BCB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47" authorId="0" shapeId="0" xr:uid="{9A297C6A-A6B2-42E5-99F7-C1D86EE2CE5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47" authorId="0" shapeId="0" xr:uid="{9156A5CC-A5F4-4AE1-9DF3-A2AD3CCEE91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K47" authorId="0" shapeId="0" xr:uid="{53498700-F54C-410E-8491-6EAB3AA761E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L47" authorId="0" shapeId="0" xr:uid="{2D3006F0-E17D-4E91-BE71-CEDDABA6DA8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48" authorId="0" shapeId="0" xr:uid="{8A148FAC-5883-45C5-9464-E9D65998028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48" authorId="0" shapeId="0" xr:uid="{D683DE25-AF1E-42D0-96A5-59CFEA1F1D5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48" authorId="0" shapeId="0" xr:uid="{573981A2-44E6-4DFA-A9EA-6BB39F41148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48" authorId="0" shapeId="0" xr:uid="{41831017-464D-4A54-96ED-F7D03E0BE0A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48" authorId="0" shapeId="0" xr:uid="{A976E10A-220C-4C27-B97E-7816A553B08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48" authorId="0" shapeId="0" xr:uid="{89D364BB-5568-46DB-8AA1-9298A9D5F05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48" authorId="0" shapeId="0" xr:uid="{28DED71D-38EE-4C54-9D2F-159812E20E7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48" authorId="0" shapeId="0" xr:uid="{B5267FFF-7E90-452F-ADCD-47E00AAF4FF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48" authorId="0" shapeId="0" xr:uid="{AE9E0FC7-F1E5-4EDB-8A0A-34F8DC67E3C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K48" authorId="0" shapeId="0" xr:uid="{9DA53722-68C3-4639-8B47-9988F566CBE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L48" authorId="0" shapeId="0" xr:uid="{754C236B-3381-4435-8F2D-12E9FB56897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49" authorId="0" shapeId="0" xr:uid="{63E1765F-1EDB-42B8-999C-093C52074B6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49" authorId="0" shapeId="0" xr:uid="{E8D5469D-58F1-42BD-9195-DAFB691AF96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49" authorId="0" shapeId="0" xr:uid="{1B20BD28-CDA5-4A3A-9DCB-CC6C7194F02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49" authorId="0" shapeId="0" xr:uid="{D1639C51-B027-4852-A33C-8828A01154E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49" authorId="0" shapeId="0" xr:uid="{963A6C7E-52E2-4C37-8674-D67F40A9D5A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49" authorId="0" shapeId="0" xr:uid="{454412D3-3FBE-485A-AE98-C586FF1CA77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49" authorId="0" shapeId="0" xr:uid="{3649C42B-C6E5-41BF-BA42-D490C2E0C03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49" authorId="0" shapeId="0" xr:uid="{1042C0A5-984A-4FB2-A58C-A6A1F449C50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49" authorId="0" shapeId="0" xr:uid="{DE47132D-0E25-48FF-AFEC-0ED4241E937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K49" authorId="0" shapeId="0" xr:uid="{FDA87809-D598-4B8D-8F16-14460795922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L49" authorId="0" shapeId="0" xr:uid="{5979332B-11CB-4BA4-94D3-C8B930CBC3C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50" authorId="0" shapeId="0" xr:uid="{5787D588-5673-41FB-862C-17AD1E3AB14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50" authorId="0" shapeId="0" xr:uid="{6D3A6E3E-CC24-4F05-A88E-ADF5BF603BA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50" authorId="0" shapeId="0" xr:uid="{622BBBA7-B585-4E65-9CF1-877771DB003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50" authorId="0" shapeId="0" xr:uid="{E64F50B9-9F9B-4A16-9A5B-35305318B76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50" authorId="0" shapeId="0" xr:uid="{2FCB5D4A-8A90-4E33-83AF-9B61C73127E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50" authorId="0" shapeId="0" xr:uid="{F351E272-CFA3-491A-9E7A-EB1405F6DEC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50" authorId="0" shapeId="0" xr:uid="{66358004-C1EB-410D-B60B-094E9A58221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50" authorId="0" shapeId="0" xr:uid="{560D9111-FC1D-4427-9E09-D666CCAAA91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50" authorId="0" shapeId="0" xr:uid="{77921EA0-0C4F-49C1-8C1B-81EFFE38A89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K50" authorId="0" shapeId="0" xr:uid="{C5A049DC-938D-4BB9-9134-68E4318A378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L50" authorId="0" shapeId="0" xr:uid="{312787AB-BB9E-4280-850B-ED11BF65D8B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51" authorId="0" shapeId="0" xr:uid="{44F8AA15-38BB-46B3-AD66-F28C2E4D6A2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51" authorId="0" shapeId="0" xr:uid="{66A2B361-CECD-40D5-8C8F-2AA8FF66DA0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51" authorId="0" shapeId="0" xr:uid="{C4562B61-D7A0-4008-ABBF-628B558D4C3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51" authorId="0" shapeId="0" xr:uid="{70141E8C-71BA-405F-946E-63A3512C80D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51" authorId="0" shapeId="0" xr:uid="{CE4A64F2-9E59-40C9-911D-2A506CE248A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51" authorId="0" shapeId="0" xr:uid="{B8ADD402-D12E-49AB-A2C9-DE14D626EF0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51" authorId="0" shapeId="0" xr:uid="{A916279C-2099-424A-8A88-D9F163E0006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51" authorId="0" shapeId="0" xr:uid="{85CAE47C-D9AA-4E62-952F-5AC53AADCCD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51" authorId="0" shapeId="0" xr:uid="{868196B7-E27E-4600-8F28-7B61EF15A89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K51" authorId="0" shapeId="0" xr:uid="{9B032AD4-8981-4B8B-98E3-827D93F4396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L51" authorId="0" shapeId="0" xr:uid="{BFA78518-9C62-47D9-9321-6E3077106C2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52" authorId="0" shapeId="0" xr:uid="{51B49E4D-8632-47BE-9296-6D95FD950E9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52" authorId="0" shapeId="0" xr:uid="{56EA0FFE-6CCD-48BE-BEC3-22EE5556B39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52" authorId="0" shapeId="0" xr:uid="{1FCE44D3-DA30-4E86-AFFA-4A8B9CECF06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52" authorId="0" shapeId="0" xr:uid="{52565076-CF8D-450F-B677-4829353E618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52" authorId="0" shapeId="0" xr:uid="{83FA37B2-77BB-4764-AE75-0E13668C298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52" authorId="0" shapeId="0" xr:uid="{8ACDB1AE-6146-49EC-9BA1-43C90F46E8B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52" authorId="0" shapeId="0" xr:uid="{1FBC8753-DB1D-4CAA-98DD-7D4B600B261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52" authorId="0" shapeId="0" xr:uid="{99262B0B-C2F1-4576-8624-4F0D880E85F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52" authorId="0" shapeId="0" xr:uid="{1877D990-D85E-4030-B93F-C112C5D059D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K52" authorId="0" shapeId="0" xr:uid="{2184061B-ED94-4B8D-9198-738C64CA722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L52" authorId="0" shapeId="0" xr:uid="{803220F4-55ED-42DE-8611-1A106B1B5B7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53" authorId="0" shapeId="0" xr:uid="{39A7785B-2CDD-4FF1-A9B2-6DE89F54C27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53" authorId="0" shapeId="0" xr:uid="{35E08A93-D730-425E-9A65-69449A1CC2C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53" authorId="0" shapeId="0" xr:uid="{02C223B5-B56D-46FE-8515-F37B9FC8ADA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53" authorId="0" shapeId="0" xr:uid="{CF809A1E-1714-48EC-A6BC-7E35FA28894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53" authorId="0" shapeId="0" xr:uid="{63856FAA-AFE4-4CB2-8901-37AEA01F50B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53" authorId="0" shapeId="0" xr:uid="{B74D9DE5-D3AD-4A74-A42A-61ED067AAB9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53" authorId="0" shapeId="0" xr:uid="{9354DA2E-536B-4F1F-BDF7-7DD80AEEF2A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53" authorId="0" shapeId="0" xr:uid="{67E52D23-1D22-4569-963C-62CC6ACB529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53" authorId="0" shapeId="0" xr:uid="{D0875DDB-4F4B-4CEF-AA57-8B9EB21AEA1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K53" authorId="0" shapeId="0" xr:uid="{F0C33393-03CE-402D-876A-D86A794146C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L53" authorId="0" shapeId="0" xr:uid="{2D9AD5CC-05A5-4C73-8B5B-84349D1F6F2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54" authorId="0" shapeId="0" xr:uid="{6D449C7B-A362-4B54-9485-B0A94CD2A72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54" authorId="0" shapeId="0" xr:uid="{968FBA48-2333-4D22-8CD7-504EBEB362F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54" authorId="0" shapeId="0" xr:uid="{5F2BD58D-E706-49BE-B873-8645462B250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54" authorId="0" shapeId="0" xr:uid="{DA534D87-99A6-4B44-8D79-7B3FD1C38E3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54" authorId="0" shapeId="0" xr:uid="{850D3C7E-A2BE-4E07-AA32-171B774A436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54" authorId="0" shapeId="0" xr:uid="{E455F88E-ABC4-4196-9EA9-3270865C452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54" authorId="0" shapeId="0" xr:uid="{AE81BD4D-40BC-4AE0-BFC6-6DE3A15FCDE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54" authorId="0" shapeId="0" xr:uid="{FB9B3E76-6F73-4A4D-AC92-C77A294C1BA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54" authorId="0" shapeId="0" xr:uid="{173F9972-FCF9-490B-B24F-F73560E3903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K54" authorId="0" shapeId="0" xr:uid="{37A65FD7-8120-4150-856F-BFCDC3029DC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L54" authorId="0" shapeId="0" xr:uid="{49161F11-0308-4258-A3C9-2B0E30DCBEF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</commentList>
</comments>
</file>

<file path=xl/sharedStrings.xml><?xml version="1.0" encoding="utf-8"?>
<sst xmlns="http://schemas.openxmlformats.org/spreadsheetml/2006/main" count="383" uniqueCount="135">
  <si>
    <t>P1</t>
  </si>
  <si>
    <t>P2</t>
  </si>
  <si>
    <t>Constraints</t>
  </si>
  <si>
    <t>Number of Doctors from 9 am - 10 am</t>
  </si>
  <si>
    <t>Number of Doctors from 10 am - 11 pm</t>
  </si>
  <si>
    <t>Number of Doctors from 11 am - 12 pm</t>
  </si>
  <si>
    <t>Number of Doctors from 12 pm - 1 pm</t>
  </si>
  <si>
    <t>Number of Doctors from 1 pm - 2 pm</t>
  </si>
  <si>
    <t>Number of Doctors from 2 pm - 3 pm</t>
  </si>
  <si>
    <t>Number of Doctors from 3 pm - 4 pm</t>
  </si>
  <si>
    <t>Number of Doctors from 4 pm - 5 pm</t>
  </si>
  <si>
    <t>Number of Doctors from 5 pm - 6 pm</t>
  </si>
  <si>
    <t>Number of Doctors from 6 pm - 7 pm</t>
  </si>
  <si>
    <t>Number of Doctors from 7 pm - 8 pm</t>
  </si>
  <si>
    <t>Number of Doctors from 8 pm - 9 pm</t>
  </si>
  <si>
    <t>Number of Doctors from 9 pm - 10 pm</t>
  </si>
  <si>
    <t>Number of Doctors from 10 pm - 11 pm</t>
  </si>
  <si>
    <t>Number of Doctors from 11 pm - 12 am</t>
  </si>
  <si>
    <t>Number of Doctors from 12 am - 1 am</t>
  </si>
  <si>
    <t>Number of Doctors from 1 am - 2 am</t>
  </si>
  <si>
    <t>Number of Doctors from 2 am - 3 am</t>
  </si>
  <si>
    <t>Number of Doctors from 3 am - 4 am</t>
  </si>
  <si>
    <t>Number of Doctors from 4 am - 5 am</t>
  </si>
  <si>
    <t>Number of Doctors from 5 am - 6 am</t>
  </si>
  <si>
    <t>Number of Doctors from 6 am - 7 am</t>
  </si>
  <si>
    <t>Number of Doctors from 7 am - 8 am</t>
  </si>
  <si>
    <t>Number of Doctors from 8 am - 9 am</t>
  </si>
  <si>
    <t>Non-negativity</t>
  </si>
  <si>
    <t>Value</t>
  </si>
  <si>
    <t>LHS</t>
  </si>
  <si>
    <t>RHS</t>
  </si>
  <si>
    <t>&gt;=</t>
  </si>
  <si>
    <t>&lt;=</t>
  </si>
  <si>
    <t>Number of Doctors from 12 am to 8 am</t>
  </si>
  <si>
    <t>Number of Doctors from 8 am to 9 am</t>
  </si>
  <si>
    <t>Number of Doctors from 2 pm to 4 pm</t>
  </si>
  <si>
    <t>Number of Doctors from 4 pm to 6 pm</t>
  </si>
  <si>
    <t>Number of Doctors from 6 pm to 8 pm</t>
  </si>
  <si>
    <t>Number of Doctors from 8 pm to 12 am</t>
  </si>
  <si>
    <t>Number of Doctors from 9 am to 2 pm</t>
  </si>
  <si>
    <t>$C$4</t>
  </si>
  <si>
    <t>$C$5</t>
  </si>
  <si>
    <t>$C$6</t>
  </si>
  <si>
    <t>$C$7</t>
  </si>
  <si>
    <t>Data for chart</t>
  </si>
  <si>
    <t>$D$22</t>
  </si>
  <si>
    <t>$B$16,$C$4:$C$8</t>
  </si>
  <si>
    <t>Effect on attendants from 9am - 2pm</t>
  </si>
  <si>
    <t>$C$8</t>
  </si>
  <si>
    <t>$D$20</t>
  </si>
  <si>
    <t/>
  </si>
  <si>
    <t>$D$26</t>
  </si>
  <si>
    <t>Doctors from 12 am - 8 am</t>
  </si>
  <si>
    <t>Input2</t>
  </si>
  <si>
    <t>Output</t>
  </si>
  <si>
    <t>F1, F2, F3, P1, P2 &gt;= 0 and integer</t>
  </si>
  <si>
    <t>Minimize daily cost, $</t>
  </si>
  <si>
    <t>Objective</t>
  </si>
  <si>
    <t>part-time intern 8pm</t>
  </si>
  <si>
    <t>part-time intern 8am</t>
  </si>
  <si>
    <t>full-time Doctors 12am</t>
  </si>
  <si>
    <t>full-time Doctors 4pm</t>
  </si>
  <si>
    <t>full-time Doctors 8am</t>
  </si>
  <si>
    <t>7am</t>
  </si>
  <si>
    <t>6am</t>
  </si>
  <si>
    <t>5am</t>
  </si>
  <si>
    <t>4am</t>
  </si>
  <si>
    <t>3am</t>
  </si>
  <si>
    <t>2am</t>
  </si>
  <si>
    <t>1am</t>
  </si>
  <si>
    <t>12am</t>
  </si>
  <si>
    <t>11pm</t>
  </si>
  <si>
    <t>10pm</t>
  </si>
  <si>
    <t>9pm</t>
  </si>
  <si>
    <t>8pm</t>
  </si>
  <si>
    <t>7pm</t>
  </si>
  <si>
    <t>6pm</t>
  </si>
  <si>
    <t>5pm</t>
  </si>
  <si>
    <t>4pm</t>
  </si>
  <si>
    <t>3pm</t>
  </si>
  <si>
    <t>2pm</t>
  </si>
  <si>
    <t>1pm</t>
  </si>
  <si>
    <t>12pm</t>
  </si>
  <si>
    <t>11am</t>
  </si>
  <si>
    <t>10am</t>
  </si>
  <si>
    <t>9am</t>
  </si>
  <si>
    <t>8am</t>
  </si>
  <si>
    <t xml:space="preserve">Schedule base on model decision </t>
  </si>
  <si>
    <t>Number of part-time intern 8pm</t>
  </si>
  <si>
    <t>Number of part-time intern 8am</t>
  </si>
  <si>
    <t>F3</t>
  </si>
  <si>
    <t>Number of full-time Doctors 12am</t>
  </si>
  <si>
    <t xml:space="preserve"> Min(1120F1 + 1120F2 + 1120F3 + 504P1 + 504P2)</t>
  </si>
  <si>
    <t>F2</t>
  </si>
  <si>
    <t>Number of full-time Doctors 4pm</t>
  </si>
  <si>
    <t>F1</t>
  </si>
  <si>
    <t>Number of full-time Doctors 8am</t>
  </si>
  <si>
    <t>Cost, $</t>
  </si>
  <si>
    <t>Decision Variables</t>
  </si>
  <si>
    <t>Minimun 2 F1 in 1st 8hr shift</t>
  </si>
  <si>
    <t>Minimun 2 F2 in 2nd 8hr shift</t>
  </si>
  <si>
    <t>Minimun 2 F3 in 3rd 8hr shift</t>
  </si>
  <si>
    <t>Minimun 7 P1 in 1st 12hr shift</t>
  </si>
  <si>
    <t>Minimun 7 P2 in 2nd 12hr shift</t>
  </si>
  <si>
    <t>$P$29</t>
  </si>
  <si>
    <t>$C$21,$C$4,$C$7</t>
  </si>
  <si>
    <t>Input</t>
  </si>
  <si>
    <t>Oneway analysis for Solver model in Sheet3 worksheet</t>
  </si>
  <si>
    <t>Input (cell $P$29) values along side, output cell(s) along top</t>
  </si>
  <si>
    <t>$C$21</t>
  </si>
  <si>
    <t>$P$32</t>
  </si>
  <si>
    <t>$P$31</t>
  </si>
  <si>
    <t>$C$21,$C$5,$C$7</t>
  </si>
  <si>
    <t>Input1</t>
  </si>
  <si>
    <t>REVISED MODEL</t>
  </si>
  <si>
    <t>NEW CONSTRAINTS</t>
  </si>
  <si>
    <t>$P$27</t>
  </si>
  <si>
    <t>$P$33</t>
  </si>
  <si>
    <t>$C$21,$C$8,$C$6,$C$5</t>
  </si>
  <si>
    <t>Number of Doctors From 8am to 9am</t>
  </si>
  <si>
    <t>Number of Doctors From 8pm to 12am</t>
  </si>
  <si>
    <t>Twoway analysis for Solver model in Q3 worksheet</t>
  </si>
  <si>
    <t>Number of Doctors From 8am to 9am (cell $P$27) values along side, Number of Doctors From 8pm to 12am (cell $P$33) values along top, output cell in corner</t>
  </si>
  <si>
    <t>Output and Number of Doctors From 8am to 9am value for chart</t>
  </si>
  <si>
    <t>Number of Doctors From 8am to 9am value</t>
  </si>
  <si>
    <t>Output and Number of Doctors From 8pm to 12am value for chart</t>
  </si>
  <si>
    <t>Number of Doctors From 8pm to 12am value</t>
  </si>
  <si>
    <t>This will not be the optimal soluiton as there is no full doctors only part time interns due the given constraints.</t>
  </si>
  <si>
    <t>This is a better optimal solution as there is a fulltime doctor present through out the day. Although it is $4816 more expensive than the pervious optimal  solution, still it is a much better medical practice and a better optimal solution.</t>
  </si>
  <si>
    <t>This graph shows the effect of changing the minimum number of doctors from 9 am - 2 pm from 2 to 15</t>
  </si>
  <si>
    <t>The total cost doesnot change from 2 to 9 and remains constant $14,896, then after each increament it increases uniformly by $1120.</t>
  </si>
  <si>
    <t xml:space="preserve">In this twoway sensitivity analysis we can see that, with the simultaneous increase of both number of doctors in boths time intervals </t>
  </si>
  <si>
    <t>we can see that there is a uniform increase of 504 with each increment till the 5th increment</t>
  </si>
  <si>
    <t xml:space="preserve">6th increment is unique and experiences a increase of 616 as both input are are going above the given constraint in this increment </t>
  </si>
  <si>
    <t>for the next 3 increments it increase by 1120 and in the last increment it increases by 2240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</si>
</sst>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.0"/>
  </numFmts>
  <fonts count="1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FFFFFF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theme="1"/>
      <name val="Arial"/>
      <family val="2"/>
    </font>
    <font>
      <b/>
      <i/>
      <sz val="10"/>
      <color theme="1"/>
      <name val="Arial"/>
      <family val="2"/>
    </font>
    <font>
      <i/>
      <sz val="10"/>
      <color theme="1"/>
      <name val="Arial"/>
      <family val="2"/>
    </font>
    <font>
      <b/>
      <sz val="10"/>
      <color indexed="10"/>
      <name val="Arial"/>
      <family val="2"/>
    </font>
    <font>
      <b/>
      <i/>
      <sz val="10"/>
      <name val="Arial"/>
      <family val="2"/>
    </font>
    <font>
      <sz val="9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5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6">
    <xf numFmtId="0" fontId="0" fillId="0" borderId="0"/>
    <xf numFmtId="0" fontId="2" fillId="0" borderId="0"/>
    <xf numFmtId="0" fontId="5" fillId="0" borderId="0"/>
    <xf numFmtId="0" fontId="4" fillId="0" borderId="0"/>
    <xf numFmtId="44" fontId="7" fillId="0" borderId="0" applyFont="0" applyFill="0" applyBorder="0" applyAlignment="0" applyProtection="0"/>
    <xf numFmtId="0" fontId="7" fillId="0" borderId="0"/>
  </cellStyleXfs>
  <cellXfs count="58">
    <xf numFmtId="0" fontId="0" fillId="0" borderId="0" xfId="0"/>
    <xf numFmtId="0" fontId="1" fillId="0" borderId="0" xfId="0" applyFont="1"/>
    <xf numFmtId="0" fontId="0" fillId="0" borderId="9" xfId="0" applyBorder="1"/>
    <xf numFmtId="0" fontId="0" fillId="0" borderId="11" xfId="0" applyBorder="1"/>
    <xf numFmtId="0" fontId="0" fillId="0" borderId="0" xfId="0" applyNumberFormat="1"/>
    <xf numFmtId="49" fontId="0" fillId="0" borderId="0" xfId="0" applyNumberFormat="1"/>
    <xf numFmtId="0" fontId="0" fillId="0" borderId="0" xfId="0" applyAlignment="1">
      <alignment horizontal="right" textRotation="90"/>
    </xf>
    <xf numFmtId="0" fontId="0" fillId="2" borderId="0" xfId="0" applyFill="1" applyAlignment="1">
      <alignment horizontal="right" textRotation="90"/>
    </xf>
    <xf numFmtId="0" fontId="3" fillId="0" borderId="0" xfId="0" applyFont="1"/>
    <xf numFmtId="0" fontId="0" fillId="0" borderId="0" xfId="0" applyAlignment="1">
      <alignment horizontal="right"/>
    </xf>
    <xf numFmtId="0" fontId="0" fillId="3" borderId="0" xfId="0" applyFill="1"/>
    <xf numFmtId="0" fontId="5" fillId="0" borderId="0" xfId="2"/>
    <xf numFmtId="0" fontId="4" fillId="0" borderId="0" xfId="3"/>
    <xf numFmtId="1" fontId="6" fillId="4" borderId="5" xfId="2" applyNumberFormat="1" applyFont="1" applyFill="1" applyBorder="1" applyAlignment="1">
      <alignment horizontal="center"/>
    </xf>
    <xf numFmtId="0" fontId="7" fillId="0" borderId="5" xfId="2" applyFont="1" applyBorder="1" applyAlignment="1">
      <alignment horizontal="center"/>
    </xf>
    <xf numFmtId="164" fontId="8" fillId="4" borderId="5" xfId="2" applyNumberFormat="1" applyFont="1" applyFill="1" applyBorder="1" applyAlignment="1">
      <alignment horizontal="center"/>
    </xf>
    <xf numFmtId="0" fontId="9" fillId="0" borderId="14" xfId="2" applyFont="1" applyBorder="1" applyAlignment="1">
      <alignment horizontal="center"/>
    </xf>
    <xf numFmtId="0" fontId="10" fillId="0" borderId="0" xfId="2" applyFont="1"/>
    <xf numFmtId="0" fontId="6" fillId="0" borderId="0" xfId="2" applyFont="1"/>
    <xf numFmtId="4" fontId="11" fillId="5" borderId="5" xfId="4" applyNumberFormat="1" applyFont="1" applyFill="1" applyBorder="1" applyAlignment="1">
      <alignment horizontal="center"/>
    </xf>
    <xf numFmtId="0" fontId="7" fillId="0" borderId="5" xfId="2" applyFont="1" applyBorder="1"/>
    <xf numFmtId="0" fontId="6" fillId="0" borderId="5" xfId="2" applyFont="1" applyBorder="1"/>
    <xf numFmtId="0" fontId="6" fillId="0" borderId="5" xfId="2" applyFont="1" applyBorder="1" applyAlignment="1">
      <alignment horizontal="center"/>
    </xf>
    <xf numFmtId="0" fontId="9" fillId="0" borderId="5" xfId="2" applyFont="1" applyBorder="1" applyAlignment="1">
      <alignment horizontal="center"/>
    </xf>
    <xf numFmtId="164" fontId="7" fillId="6" borderId="5" xfId="5" applyNumberFormat="1" applyFont="1" applyFill="1" applyBorder="1" applyAlignment="1">
      <alignment horizontal="center"/>
    </xf>
    <xf numFmtId="1" fontId="7" fillId="3" borderId="5" xfId="5" applyNumberFormat="1" applyFont="1" applyFill="1" applyBorder="1" applyAlignment="1">
      <alignment horizontal="center"/>
    </xf>
    <xf numFmtId="0" fontId="12" fillId="0" borderId="5" xfId="5" applyFont="1" applyFill="1" applyBorder="1"/>
    <xf numFmtId="0" fontId="12" fillId="0" borderId="5" xfId="5" applyFont="1" applyBorder="1"/>
    <xf numFmtId="0" fontId="12" fillId="0" borderId="5" xfId="5" applyFont="1" applyBorder="1" applyAlignment="1">
      <alignment horizontal="left"/>
    </xf>
    <xf numFmtId="0" fontId="6" fillId="0" borderId="5" xfId="5" applyFont="1" applyBorder="1" applyAlignment="1">
      <alignment horizontal="left"/>
    </xf>
    <xf numFmtId="164" fontId="6" fillId="7" borderId="5" xfId="2" applyNumberFormat="1" applyFont="1" applyFill="1" applyBorder="1" applyAlignment="1">
      <alignment horizontal="center"/>
    </xf>
    <xf numFmtId="2" fontId="11" fillId="8" borderId="5" xfId="2" applyNumberFormat="1" applyFont="1" applyFill="1" applyBorder="1" applyAlignment="1">
      <alignment horizontal="center"/>
    </xf>
    <xf numFmtId="0" fontId="4" fillId="0" borderId="0" xfId="3" applyBorder="1" applyAlignment="1"/>
    <xf numFmtId="0" fontId="4" fillId="0" borderId="9" xfId="3" applyBorder="1" applyAlignment="1"/>
    <xf numFmtId="0" fontId="10" fillId="0" borderId="5" xfId="2" applyFont="1" applyBorder="1"/>
    <xf numFmtId="0" fontId="0" fillId="0" borderId="0" xfId="3" applyFont="1" applyFill="1"/>
    <xf numFmtId="0" fontId="7" fillId="0" borderId="0" xfId="2" applyFont="1"/>
    <xf numFmtId="0" fontId="1" fillId="0" borderId="10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4" fontId="0" fillId="0" borderId="4" xfId="0" applyNumberFormat="1" applyBorder="1"/>
    <xf numFmtId="2" fontId="0" fillId="0" borderId="8" xfId="0" applyNumberFormat="1" applyBorder="1"/>
    <xf numFmtId="2" fontId="0" fillId="0" borderId="3" xfId="0" applyNumberFormat="1" applyBorder="1"/>
    <xf numFmtId="4" fontId="0" fillId="0" borderId="6" xfId="0" applyNumberFormat="1" applyBorder="1"/>
    <xf numFmtId="2" fontId="0" fillId="0" borderId="0" xfId="0" applyNumberFormat="1" applyBorder="1"/>
    <xf numFmtId="2" fontId="0" fillId="0" borderId="7" xfId="0" applyNumberFormat="1" applyBorder="1"/>
    <xf numFmtId="4" fontId="0" fillId="0" borderId="2" xfId="0" applyNumberFormat="1" applyBorder="1"/>
    <xf numFmtId="2" fontId="0" fillId="0" borderId="13" xfId="0" applyNumberFormat="1" applyBorder="1"/>
    <xf numFmtId="2" fontId="0" fillId="0" borderId="1" xfId="0" applyNumberFormat="1" applyBorder="1"/>
    <xf numFmtId="2" fontId="0" fillId="0" borderId="4" xfId="0" applyNumberFormat="1" applyBorder="1"/>
    <xf numFmtId="2" fontId="0" fillId="0" borderId="6" xfId="0" applyNumberFormat="1" applyBorder="1"/>
    <xf numFmtId="2" fontId="0" fillId="0" borderId="2" xfId="0" applyNumberFormat="1" applyBorder="1"/>
    <xf numFmtId="4" fontId="0" fillId="0" borderId="8" xfId="0" applyNumberFormat="1" applyBorder="1"/>
    <xf numFmtId="4" fontId="0" fillId="0" borderId="0" xfId="0" applyNumberFormat="1" applyBorder="1"/>
    <xf numFmtId="4" fontId="0" fillId="0" borderId="13" xfId="0" applyNumberFormat="1" applyBorder="1"/>
    <xf numFmtId="4" fontId="0" fillId="0" borderId="3" xfId="0" applyNumberFormat="1" applyBorder="1"/>
    <xf numFmtId="4" fontId="0" fillId="0" borderId="7" xfId="0" applyNumberFormat="1" applyBorder="1"/>
    <xf numFmtId="4" fontId="0" fillId="0" borderId="1" xfId="0" applyNumberFormat="1" applyBorder="1"/>
    <xf numFmtId="4" fontId="0" fillId="0" borderId="0" xfId="0" applyNumberFormat="1"/>
  </cellXfs>
  <cellStyles count="6">
    <cellStyle name="Currency 2" xfId="4" xr:uid="{E431E016-0999-4572-B6F2-AADCA63ED928}"/>
    <cellStyle name="Normal" xfId="0" builtinId="0"/>
    <cellStyle name="Normal 2" xfId="1" xr:uid="{D68F1899-47BF-FE49-9AD6-02AF19BFE89C}"/>
    <cellStyle name="Normal 2 2" xfId="5" xr:uid="{D1728A33-D3D6-4AC0-9D1D-668990C9351B}"/>
    <cellStyle name="Normal 3" xfId="2" xr:uid="{1CDC9EC8-D18D-460D-ACF2-EBA9AF62E087}"/>
    <cellStyle name="Normal 3 2" xfId="3" xr:uid="{2F29D683-9EA7-4D62-977D-8704B36C25A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'Q4'!$K$1</c:f>
          <c:strCache>
            <c:ptCount val="1"/>
            <c:pt idx="0">
              <c:v>Sensitivity of $C$21 to Input</c:v>
            </c:pt>
          </c:strCache>
        </c:strRef>
      </c:tx>
      <c:layout>
        <c:manualLayout>
          <c:xMode val="edge"/>
          <c:yMode val="edge"/>
          <c:x val="0.24506942547136359"/>
          <c:y val="3.5952447933530432E-2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'Q4'!$A$5:$A$18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</c:numCache>
            </c:numRef>
          </c:cat>
          <c:val>
            <c:numRef>
              <c:f>'Q4'!$K$5:$K$18</c:f>
              <c:numCache>
                <c:formatCode>General</c:formatCode>
                <c:ptCount val="14"/>
                <c:pt idx="0">
                  <c:v>14896</c:v>
                </c:pt>
                <c:pt idx="1">
                  <c:v>14896</c:v>
                </c:pt>
                <c:pt idx="2">
                  <c:v>14896</c:v>
                </c:pt>
                <c:pt idx="3">
                  <c:v>14896</c:v>
                </c:pt>
                <c:pt idx="4">
                  <c:v>14896</c:v>
                </c:pt>
                <c:pt idx="5">
                  <c:v>14896</c:v>
                </c:pt>
                <c:pt idx="6">
                  <c:v>14896</c:v>
                </c:pt>
                <c:pt idx="7">
                  <c:v>14896</c:v>
                </c:pt>
                <c:pt idx="8">
                  <c:v>16016</c:v>
                </c:pt>
                <c:pt idx="9">
                  <c:v>17136</c:v>
                </c:pt>
                <c:pt idx="10">
                  <c:v>18256</c:v>
                </c:pt>
                <c:pt idx="11">
                  <c:v>19376</c:v>
                </c:pt>
                <c:pt idx="12">
                  <c:v>20496</c:v>
                </c:pt>
                <c:pt idx="13">
                  <c:v>21616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E1-4C59-9C74-6B9F4823E3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0017887"/>
        <c:axId val="121530207"/>
      </c:lineChart>
      <c:catAx>
        <c:axId val="20800178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Input ($P$29)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1530207"/>
        <c:crosses val="autoZero"/>
        <c:auto val="1"/>
        <c:lblAlgn val="ctr"/>
        <c:lblOffset val="100"/>
        <c:noMultiLvlLbl val="0"/>
      </c:catAx>
      <c:valAx>
        <c:axId val="121530207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0017887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15875" cap="flat" cmpd="sng" algn="ctr">
      <a:solidFill>
        <a:schemeClr val="accent1">
          <a:lumMod val="100000"/>
        </a:schemeClr>
      </a:solidFill>
      <a:prstDash val="solid"/>
      <a:round/>
      <a:headEnd type="none" w="med" len="med"/>
      <a:tailEnd type="none" w="med" len="med"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'Q5'!$N$1</c:f>
          <c:strCache>
            <c:ptCount val="1"/>
            <c:pt idx="0">
              <c:v>Sensitivity of $C$21 to Number of Doctors From 8pm to 12am</c:v>
            </c:pt>
          </c:strCache>
        </c:strRef>
      </c:tx>
      <c:layout>
        <c:manualLayout>
          <c:xMode val="edge"/>
          <c:yMode val="edge"/>
          <c:x val="0.13793915379271157"/>
          <c:y val="3.0285150533209421E-2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612280646270335E-2"/>
          <c:y val="0.20941108497829281"/>
          <c:w val="0.8649271736945896"/>
          <c:h val="0.58613519236691569"/>
        </c:manualLayout>
      </c:layout>
      <c:lineChart>
        <c:grouping val="standard"/>
        <c:varyColors val="0"/>
        <c:ser>
          <c:idx val="0"/>
          <c:order val="0"/>
          <c:cat>
            <c:numRef>
              <c:f>'Q5'!$B$4:$L$4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cat>
          <c:val>
            <c:numRef>
              <c:f>'Q5'!$N$5:$N$15</c:f>
              <c:numCache>
                <c:formatCode>General</c:formatCode>
                <c:ptCount val="11"/>
                <c:pt idx="0">
                  <c:v>12376</c:v>
                </c:pt>
                <c:pt idx="1">
                  <c:v>12880</c:v>
                </c:pt>
                <c:pt idx="2">
                  <c:v>13384</c:v>
                </c:pt>
                <c:pt idx="3">
                  <c:v>13888</c:v>
                </c:pt>
                <c:pt idx="4">
                  <c:v>14392</c:v>
                </c:pt>
                <c:pt idx="5">
                  <c:v>14896</c:v>
                </c:pt>
                <c:pt idx="6">
                  <c:v>15512</c:v>
                </c:pt>
                <c:pt idx="7">
                  <c:v>16632</c:v>
                </c:pt>
                <c:pt idx="8">
                  <c:v>17752</c:v>
                </c:pt>
                <c:pt idx="9">
                  <c:v>18872</c:v>
                </c:pt>
                <c:pt idx="10">
                  <c:v>19992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05-4E92-AE70-CDB34EF056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909151"/>
        <c:axId val="132011903"/>
      </c:lineChart>
      <c:catAx>
        <c:axId val="1989091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Doctors From 8pm to 12am ($P$33)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2011903"/>
        <c:crosses val="autoZero"/>
        <c:auto val="1"/>
        <c:lblAlgn val="ctr"/>
        <c:lblOffset val="100"/>
        <c:noMultiLvlLbl val="0"/>
      </c:catAx>
      <c:valAx>
        <c:axId val="132011903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8909151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15875" cap="flat" cmpd="sng" algn="ctr">
      <a:solidFill>
        <a:schemeClr val="accent1">
          <a:lumMod val="100000"/>
        </a:schemeClr>
      </a:solidFill>
      <a:prstDash val="solid"/>
      <a:round/>
      <a:headEnd type="none" w="med" len="med"/>
      <a:tailEnd type="none" w="med" len="med"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'Q5'!$R$1</c:f>
          <c:strCache>
            <c:ptCount val="1"/>
            <c:pt idx="0">
              <c:v>Sensitivity of $C$21 to Number of Doctors From 8am to 9am</c:v>
            </c:pt>
          </c:strCache>
        </c:strRef>
      </c:tx>
      <c:overlay val="0"/>
      <c:txPr>
        <a:bodyPr/>
        <a:lstStyle/>
        <a:p>
          <a:pPr>
            <a:defRPr sz="1200"/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'Q5'!$A$5:$A$15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'Q5'!$R$5:$R$15</c:f>
              <c:numCache>
                <c:formatCode>General</c:formatCode>
                <c:ptCount val="11"/>
                <c:pt idx="0">
                  <c:v>12376</c:v>
                </c:pt>
                <c:pt idx="1">
                  <c:v>12376</c:v>
                </c:pt>
                <c:pt idx="2">
                  <c:v>12376</c:v>
                </c:pt>
                <c:pt idx="3">
                  <c:v>12376</c:v>
                </c:pt>
                <c:pt idx="4">
                  <c:v>12376</c:v>
                </c:pt>
                <c:pt idx="5">
                  <c:v>12880</c:v>
                </c:pt>
                <c:pt idx="6">
                  <c:v>13384</c:v>
                </c:pt>
                <c:pt idx="7">
                  <c:v>13888</c:v>
                </c:pt>
                <c:pt idx="8">
                  <c:v>14392</c:v>
                </c:pt>
                <c:pt idx="9">
                  <c:v>14896</c:v>
                </c:pt>
                <c:pt idx="10">
                  <c:v>16016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C5-4CCA-A8E4-AEEA13A3DB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916351"/>
        <c:axId val="132014815"/>
      </c:lineChart>
      <c:catAx>
        <c:axId val="1989163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Doctors From 8am to 9am ($P$27)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2014815"/>
        <c:crosses val="autoZero"/>
        <c:auto val="1"/>
        <c:lblAlgn val="ctr"/>
        <c:lblOffset val="100"/>
        <c:noMultiLvlLbl val="0"/>
      </c:catAx>
      <c:valAx>
        <c:axId val="132014815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8916351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15875" cap="flat" cmpd="sng" algn="ctr">
      <a:solidFill>
        <a:schemeClr val="accent1">
          <a:lumMod val="100000"/>
        </a:schemeClr>
      </a:solidFill>
      <a:prstDash val="solid"/>
      <a:round/>
      <a:headEnd type="none" w="med" len="med"/>
      <a:tailEnd type="none" w="med" len="med"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11</xdr:col>
      <xdr:colOff>291094</xdr:colOff>
      <xdr:row>3</xdr:row>
      <xdr:rowOff>400049</xdr:rowOff>
    </xdr:from>
    <xdr:to>
      <xdr:col>18</xdr:col>
      <xdr:colOff>545094</xdr:colOff>
      <xdr:row>18</xdr:row>
      <xdr:rowOff>61246</xdr:rowOff>
    </xdr:to>
    <xdr:graphicFrame macro="">
      <xdr:nvGraphicFramePr>
        <xdr:cNvPr id="2" name="STS_2_Chart">
          <a:extLst>
            <a:ext uri="{FF2B5EF4-FFF2-40B4-BE49-F238E27FC236}">
              <a16:creationId xmlns:a16="http://schemas.microsoft.com/office/drawing/2014/main" id="{EA138FE2-5B0F-4D70-ABAB-753227EA96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11</xdr:col>
      <xdr:colOff>533622</xdr:colOff>
      <xdr:row>0</xdr:row>
      <xdr:rowOff>126590</xdr:rowOff>
    </xdr:from>
    <xdr:to>
      <xdr:col>15</xdr:col>
      <xdr:colOff>330422</xdr:colOff>
      <xdr:row>3</xdr:row>
      <xdr:rowOff>296196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75B4B9F-E4E7-4EAE-A2BB-E65B5BC6E87F}"/>
            </a:ext>
          </a:extLst>
        </xdr:cNvPr>
        <xdr:cNvSpPr txBox="1"/>
      </xdr:nvSpPr>
      <xdr:spPr>
        <a:xfrm>
          <a:off x="7810091" y="126590"/>
          <a:ext cx="2418735" cy="753396"/>
        </a:xfrm>
        <a:prstGeom prst="rect">
          <a:avLst/>
        </a:prstGeom>
        <a:solidFill>
          <a:schemeClr val="lt1"/>
        </a:solidFill>
        <a:ln w="15875" cap="flat" cmpd="sng" algn="ctr">
          <a:solidFill>
            <a:schemeClr val="accent1">
              <a:lumMod val="100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When you select an output from the dropdown list in cell $K$4, the chart will adapt to that output.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12</xdr:col>
      <xdr:colOff>101024</xdr:colOff>
      <xdr:row>15</xdr:row>
      <xdr:rowOff>87168</xdr:rowOff>
    </xdr:from>
    <xdr:to>
      <xdr:col>19</xdr:col>
      <xdr:colOff>355023</xdr:colOff>
      <xdr:row>29</xdr:row>
      <xdr:rowOff>193964</xdr:rowOff>
    </xdr:to>
    <xdr:graphicFrame macro="">
      <xdr:nvGraphicFramePr>
        <xdr:cNvPr id="2" name="STS_1_Chart1">
          <a:extLst>
            <a:ext uri="{FF2B5EF4-FFF2-40B4-BE49-F238E27FC236}">
              <a16:creationId xmlns:a16="http://schemas.microsoft.com/office/drawing/2014/main" id="{79B5F940-9321-4C24-B15C-99383B7197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19</xdr:col>
      <xdr:colOff>578427</xdr:colOff>
      <xdr:row>15</xdr:row>
      <xdr:rowOff>101600</xdr:rowOff>
    </xdr:from>
    <xdr:to>
      <xdr:col>26</xdr:col>
      <xdr:colOff>486064</xdr:colOff>
      <xdr:row>30</xdr:row>
      <xdr:rowOff>6350</xdr:rowOff>
    </xdr:to>
    <xdr:graphicFrame macro="">
      <xdr:nvGraphicFramePr>
        <xdr:cNvPr id="3" name="STS_1_Chart2">
          <a:extLst>
            <a:ext uri="{FF2B5EF4-FFF2-40B4-BE49-F238E27FC236}">
              <a16:creationId xmlns:a16="http://schemas.microsoft.com/office/drawing/2014/main" id="{AF7A43EC-8E02-4C04-8BD6-7F6443E12C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19</xdr:col>
      <xdr:colOff>168563</xdr:colOff>
      <xdr:row>2</xdr:row>
      <xdr:rowOff>177800</xdr:rowOff>
    </xdr:from>
    <xdr:to>
      <xdr:col>24</xdr:col>
      <xdr:colOff>181263</xdr:colOff>
      <xdr:row>8</xdr:row>
      <xdr:rowOff>82550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81F0308A-A9A2-4C4D-B6F6-8A5C6DE3551F}"/>
            </a:ext>
          </a:extLst>
        </xdr:cNvPr>
        <xdr:cNvSpPr txBox="1"/>
      </xdr:nvSpPr>
      <xdr:spPr>
        <a:xfrm>
          <a:off x="13449300" y="571500"/>
          <a:ext cx="3657600" cy="1333500"/>
        </a:xfrm>
        <a:prstGeom prst="rect">
          <a:avLst/>
        </a:prstGeom>
        <a:solidFill>
          <a:schemeClr val="lt1"/>
        </a:solidFill>
        <a:ln w="15875" cap="flat" cmpd="sng" algn="ctr">
          <a:solidFill>
            <a:schemeClr val="accent1">
              <a:lumMod val="100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By making appropriate selections in cells $N$4, $O$4, $R$4, and $S$4, you can chart any row (in left chart) or column (in right chart) of any table to the left.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2BCC4-FD78-D744-B2FB-97FA1E4D7298}">
  <dimension ref="A1:B18"/>
  <sheetViews>
    <sheetView workbookViewId="0"/>
  </sheetViews>
  <sheetFormatPr defaultColWidth="10.6640625" defaultRowHeight="15.5" x14ac:dyDescent="0.35"/>
  <sheetData>
    <row r="1" spans="1:2" x14ac:dyDescent="0.35">
      <c r="A1">
        <v>1</v>
      </c>
      <c r="B1">
        <v>1</v>
      </c>
    </row>
    <row r="2" spans="1:2" x14ac:dyDescent="0.35">
      <c r="A2" t="s">
        <v>45</v>
      </c>
      <c r="B2" t="s">
        <v>49</v>
      </c>
    </row>
    <row r="3" spans="1:2" x14ac:dyDescent="0.35">
      <c r="A3">
        <v>1</v>
      </c>
      <c r="B3">
        <v>1</v>
      </c>
    </row>
    <row r="4" spans="1:2" x14ac:dyDescent="0.35">
      <c r="A4">
        <v>2</v>
      </c>
      <c r="B4">
        <v>1</v>
      </c>
    </row>
    <row r="5" spans="1:2" x14ac:dyDescent="0.35">
      <c r="A5">
        <v>15</v>
      </c>
      <c r="B5">
        <v>10</v>
      </c>
    </row>
    <row r="6" spans="1:2" x14ac:dyDescent="0.35">
      <c r="A6">
        <v>1</v>
      </c>
      <c r="B6">
        <v>1</v>
      </c>
    </row>
    <row r="8" spans="1:2" x14ac:dyDescent="0.35">
      <c r="A8" s="5"/>
      <c r="B8" s="5" t="s">
        <v>50</v>
      </c>
    </row>
    <row r="9" spans="1:2" x14ac:dyDescent="0.35">
      <c r="A9" t="s">
        <v>46</v>
      </c>
      <c r="B9" t="s">
        <v>51</v>
      </c>
    </row>
    <row r="10" spans="1:2" x14ac:dyDescent="0.35">
      <c r="A10" t="s">
        <v>47</v>
      </c>
      <c r="B10">
        <v>1</v>
      </c>
    </row>
    <row r="11" spans="1:2" x14ac:dyDescent="0.35">
      <c r="B11">
        <v>5</v>
      </c>
    </row>
    <row r="12" spans="1:2" x14ac:dyDescent="0.35">
      <c r="B12">
        <v>15</v>
      </c>
    </row>
    <row r="13" spans="1:2" x14ac:dyDescent="0.35">
      <c r="B13">
        <v>1</v>
      </c>
    </row>
    <row r="15" spans="1:2" x14ac:dyDescent="0.35">
      <c r="B15" s="5" t="s">
        <v>50</v>
      </c>
    </row>
    <row r="16" spans="1:2" x14ac:dyDescent="0.35">
      <c r="B16" t="s">
        <v>46</v>
      </c>
    </row>
    <row r="17" spans="2:2" x14ac:dyDescent="0.35">
      <c r="B17" t="s">
        <v>52</v>
      </c>
    </row>
    <row r="18" spans="2:2" x14ac:dyDescent="0.35">
      <c r="B18" t="s">
        <v>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18E79-CF99-4BCD-82DA-1E332DC4920B}">
  <dimension ref="A3:Y49"/>
  <sheetViews>
    <sheetView tabSelected="1" zoomScale="66" workbookViewId="0">
      <selection activeCell="D7" sqref="D7"/>
    </sheetView>
  </sheetViews>
  <sheetFormatPr defaultRowHeight="12.5" x14ac:dyDescent="0.25"/>
  <cols>
    <col min="1" max="1" width="34.25" style="11" bestFit="1" customWidth="1"/>
    <col min="2" max="2" width="8.6640625" style="11"/>
    <col min="3" max="3" width="8.5" style="11" bestFit="1" customWidth="1"/>
    <col min="4" max="16384" width="8.6640625" style="11"/>
  </cols>
  <sheetData>
    <row r="3" spans="1:25" ht="13" x14ac:dyDescent="0.3">
      <c r="A3" s="23" t="s">
        <v>98</v>
      </c>
      <c r="B3" s="34"/>
      <c r="C3" s="23" t="s">
        <v>28</v>
      </c>
      <c r="D3" s="23" t="s">
        <v>97</v>
      </c>
    </row>
    <row r="4" spans="1:25" ht="13" x14ac:dyDescent="0.3">
      <c r="A4" s="21" t="s">
        <v>96</v>
      </c>
      <c r="B4" s="22" t="s">
        <v>95</v>
      </c>
      <c r="C4" s="31">
        <v>0</v>
      </c>
      <c r="D4" s="30">
        <v>1120</v>
      </c>
    </row>
    <row r="5" spans="1:25" ht="15.5" x14ac:dyDescent="0.35">
      <c r="A5" s="21" t="s">
        <v>94</v>
      </c>
      <c r="B5" s="22" t="s">
        <v>93</v>
      </c>
      <c r="C5" s="31">
        <v>0</v>
      </c>
      <c r="D5" s="30">
        <v>1120</v>
      </c>
      <c r="I5" s="33" t="s">
        <v>92</v>
      </c>
      <c r="J5" s="32"/>
      <c r="K5" s="32"/>
      <c r="L5" s="32"/>
      <c r="M5" s="32"/>
    </row>
    <row r="6" spans="1:25" ht="13" x14ac:dyDescent="0.3">
      <c r="A6" s="21" t="s">
        <v>91</v>
      </c>
      <c r="B6" s="22" t="s">
        <v>90</v>
      </c>
      <c r="C6" s="31">
        <v>0</v>
      </c>
      <c r="D6" s="30">
        <v>1120</v>
      </c>
    </row>
    <row r="7" spans="1:25" ht="13" x14ac:dyDescent="0.3">
      <c r="A7" s="21" t="s">
        <v>89</v>
      </c>
      <c r="B7" s="22" t="s">
        <v>0</v>
      </c>
      <c r="C7" s="31">
        <v>0</v>
      </c>
      <c r="D7" s="30">
        <v>504</v>
      </c>
    </row>
    <row r="8" spans="1:25" ht="13" x14ac:dyDescent="0.3">
      <c r="A8" s="21" t="s">
        <v>88</v>
      </c>
      <c r="B8" s="22" t="s">
        <v>1</v>
      </c>
      <c r="C8" s="31">
        <v>0</v>
      </c>
      <c r="D8" s="30">
        <v>504</v>
      </c>
    </row>
    <row r="9" spans="1:25" ht="13" x14ac:dyDescent="0.3">
      <c r="A9" s="21"/>
    </row>
    <row r="11" spans="1:25" ht="13" x14ac:dyDescent="0.3">
      <c r="A11" s="18" t="s">
        <v>87</v>
      </c>
    </row>
    <row r="12" spans="1:25" ht="13" x14ac:dyDescent="0.3">
      <c r="A12" s="29"/>
      <c r="B12" s="28" t="s">
        <v>86</v>
      </c>
      <c r="C12" s="27" t="s">
        <v>85</v>
      </c>
      <c r="D12" s="27" t="s">
        <v>84</v>
      </c>
      <c r="E12" s="27" t="s">
        <v>83</v>
      </c>
      <c r="F12" s="27" t="s">
        <v>82</v>
      </c>
      <c r="G12" s="27" t="s">
        <v>81</v>
      </c>
      <c r="H12" s="27" t="s">
        <v>80</v>
      </c>
      <c r="I12" s="26" t="s">
        <v>79</v>
      </c>
      <c r="J12" s="26" t="s">
        <v>78</v>
      </c>
      <c r="K12" s="26" t="s">
        <v>77</v>
      </c>
      <c r="L12" s="26" t="s">
        <v>76</v>
      </c>
      <c r="M12" s="26" t="s">
        <v>75</v>
      </c>
      <c r="N12" s="26" t="s">
        <v>74</v>
      </c>
      <c r="O12" s="26" t="s">
        <v>73</v>
      </c>
      <c r="P12" s="26" t="s">
        <v>72</v>
      </c>
      <c r="Q12" s="26" t="s">
        <v>71</v>
      </c>
      <c r="R12" s="26" t="s">
        <v>70</v>
      </c>
      <c r="S12" s="26" t="s">
        <v>69</v>
      </c>
      <c r="T12" s="26" t="s">
        <v>68</v>
      </c>
      <c r="U12" s="26" t="s">
        <v>67</v>
      </c>
      <c r="V12" s="26" t="s">
        <v>66</v>
      </c>
      <c r="W12" s="26" t="s">
        <v>65</v>
      </c>
      <c r="X12" s="26" t="s">
        <v>64</v>
      </c>
      <c r="Y12" s="26" t="s">
        <v>63</v>
      </c>
    </row>
    <row r="13" spans="1:25" ht="13" x14ac:dyDescent="0.3">
      <c r="A13" s="21" t="s">
        <v>62</v>
      </c>
      <c r="B13" s="24">
        <f t="shared" ref="B13:I13" si="0">$C$4</f>
        <v>0</v>
      </c>
      <c r="C13" s="24">
        <f t="shared" si="0"/>
        <v>0</v>
      </c>
      <c r="D13" s="24">
        <f t="shared" si="0"/>
        <v>0</v>
      </c>
      <c r="E13" s="24">
        <f t="shared" si="0"/>
        <v>0</v>
      </c>
      <c r="F13" s="24">
        <f t="shared" si="0"/>
        <v>0</v>
      </c>
      <c r="G13" s="24">
        <f t="shared" si="0"/>
        <v>0</v>
      </c>
      <c r="H13" s="24">
        <f t="shared" si="0"/>
        <v>0</v>
      </c>
      <c r="I13" s="24">
        <f t="shared" si="0"/>
        <v>0</v>
      </c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</row>
    <row r="14" spans="1:25" ht="13" x14ac:dyDescent="0.3">
      <c r="A14" s="21" t="s">
        <v>61</v>
      </c>
      <c r="B14" s="25"/>
      <c r="C14" s="25"/>
      <c r="D14" s="25"/>
      <c r="E14" s="25"/>
      <c r="F14" s="25"/>
      <c r="G14" s="25"/>
      <c r="H14" s="25"/>
      <c r="I14" s="25"/>
      <c r="J14" s="24">
        <f>C5</f>
        <v>0</v>
      </c>
      <c r="K14" s="24">
        <f>C5</f>
        <v>0</v>
      </c>
      <c r="L14" s="24">
        <f>C5</f>
        <v>0</v>
      </c>
      <c r="M14" s="24">
        <f>C5</f>
        <v>0</v>
      </c>
      <c r="N14" s="24">
        <f>C5</f>
        <v>0</v>
      </c>
      <c r="O14" s="24">
        <f>C5</f>
        <v>0</v>
      </c>
      <c r="P14" s="24">
        <f>C5</f>
        <v>0</v>
      </c>
      <c r="Q14" s="24">
        <f>C5</f>
        <v>0</v>
      </c>
      <c r="R14" s="25"/>
      <c r="S14" s="25"/>
      <c r="T14" s="25"/>
      <c r="U14" s="25"/>
      <c r="V14" s="25"/>
      <c r="W14" s="25"/>
      <c r="X14" s="25"/>
      <c r="Y14" s="25"/>
    </row>
    <row r="15" spans="1:25" ht="13" x14ac:dyDescent="0.3">
      <c r="A15" s="21" t="s">
        <v>60</v>
      </c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4">
        <f>C6</f>
        <v>0</v>
      </c>
      <c r="S15" s="24">
        <f>C6</f>
        <v>0</v>
      </c>
      <c r="T15" s="24">
        <f>C6</f>
        <v>0</v>
      </c>
      <c r="U15" s="24">
        <f>C6</f>
        <v>0</v>
      </c>
      <c r="V15" s="24">
        <f>C6</f>
        <v>0</v>
      </c>
      <c r="W15" s="24">
        <f>C6</f>
        <v>0</v>
      </c>
      <c r="X15" s="24">
        <f>C6</f>
        <v>0</v>
      </c>
      <c r="Y15" s="24">
        <f>C6</f>
        <v>0</v>
      </c>
    </row>
    <row r="16" spans="1:25" ht="13" x14ac:dyDescent="0.3">
      <c r="A16" s="21" t="s">
        <v>59</v>
      </c>
      <c r="B16" s="24">
        <f>C7</f>
        <v>0</v>
      </c>
      <c r="C16" s="24">
        <f>C7</f>
        <v>0</v>
      </c>
      <c r="D16" s="24">
        <f>C7</f>
        <v>0</v>
      </c>
      <c r="E16" s="24">
        <f>C7</f>
        <v>0</v>
      </c>
      <c r="F16" s="24">
        <f>C7</f>
        <v>0</v>
      </c>
      <c r="G16" s="24">
        <f>C7</f>
        <v>0</v>
      </c>
      <c r="H16" s="24">
        <f>C7</f>
        <v>0</v>
      </c>
      <c r="I16" s="24">
        <f>C7</f>
        <v>0</v>
      </c>
      <c r="J16" s="24">
        <f>C7</f>
        <v>0</v>
      </c>
      <c r="K16" s="24">
        <f>C7</f>
        <v>0</v>
      </c>
      <c r="L16" s="24">
        <f>C7</f>
        <v>0</v>
      </c>
      <c r="M16" s="24">
        <f>C7</f>
        <v>0</v>
      </c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</row>
    <row r="17" spans="1:25" ht="13" x14ac:dyDescent="0.3">
      <c r="A17" s="21" t="s">
        <v>58</v>
      </c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4">
        <f>C8</f>
        <v>0</v>
      </c>
      <c r="O17" s="24">
        <f>C8</f>
        <v>0</v>
      </c>
      <c r="P17" s="24">
        <f>C8</f>
        <v>0</v>
      </c>
      <c r="Q17" s="24">
        <f>C8</f>
        <v>0</v>
      </c>
      <c r="R17" s="24">
        <f>C8</f>
        <v>0</v>
      </c>
      <c r="S17" s="24">
        <f>C8</f>
        <v>0</v>
      </c>
      <c r="T17" s="24">
        <f>C8</f>
        <v>0</v>
      </c>
      <c r="U17" s="24">
        <f>C8</f>
        <v>0</v>
      </c>
      <c r="V17" s="24">
        <f>C8</f>
        <v>0</v>
      </c>
      <c r="W17" s="24">
        <f>C8</f>
        <v>0</v>
      </c>
      <c r="X17" s="24">
        <f>C8</f>
        <v>0</v>
      </c>
      <c r="Y17" s="24">
        <f>C8</f>
        <v>0</v>
      </c>
    </row>
    <row r="24" spans="1:25" ht="13" x14ac:dyDescent="0.3">
      <c r="A24" s="18" t="s">
        <v>2</v>
      </c>
      <c r="B24" s="16" t="s">
        <v>29</v>
      </c>
      <c r="C24" s="17"/>
      <c r="D24" s="16" t="s">
        <v>30</v>
      </c>
    </row>
    <row r="25" spans="1:25" ht="15.5" x14ac:dyDescent="0.35">
      <c r="A25" s="12" t="s">
        <v>26</v>
      </c>
      <c r="B25" s="15">
        <f>SUM(C4,C7)</f>
        <v>0</v>
      </c>
      <c r="C25" s="14" t="s">
        <v>31</v>
      </c>
      <c r="D25" s="13">
        <v>5</v>
      </c>
    </row>
    <row r="26" spans="1:25" ht="15.5" x14ac:dyDescent="0.35">
      <c r="A26" s="12" t="s">
        <v>3</v>
      </c>
      <c r="B26" s="15">
        <f>SUM(C4,C7)</f>
        <v>0</v>
      </c>
      <c r="C26" s="14" t="s">
        <v>31</v>
      </c>
      <c r="D26" s="13">
        <v>8</v>
      </c>
      <c r="J26" s="36"/>
    </row>
    <row r="27" spans="1:25" ht="15.5" x14ac:dyDescent="0.35">
      <c r="A27" s="12" t="s">
        <v>4</v>
      </c>
      <c r="B27" s="15">
        <f>SUM(C4,C7)</f>
        <v>0</v>
      </c>
      <c r="C27" s="14" t="s">
        <v>31</v>
      </c>
      <c r="D27" s="13">
        <v>8</v>
      </c>
    </row>
    <row r="28" spans="1:25" ht="15.5" x14ac:dyDescent="0.35">
      <c r="A28" s="12" t="s">
        <v>5</v>
      </c>
      <c r="B28" s="15">
        <f>SUM(C4,C7)</f>
        <v>0</v>
      </c>
      <c r="C28" s="14" t="s">
        <v>31</v>
      </c>
      <c r="D28" s="13">
        <v>8</v>
      </c>
    </row>
    <row r="29" spans="1:25" ht="15.5" x14ac:dyDescent="0.35">
      <c r="A29" s="12" t="s">
        <v>6</v>
      </c>
      <c r="B29" s="15">
        <f>SUM(C4,C7)</f>
        <v>0</v>
      </c>
      <c r="C29" s="14" t="s">
        <v>31</v>
      </c>
      <c r="D29" s="13">
        <v>8</v>
      </c>
    </row>
    <row r="30" spans="1:25" ht="15.5" x14ac:dyDescent="0.35">
      <c r="A30" s="12" t="s">
        <v>7</v>
      </c>
      <c r="B30" s="15">
        <f>SUM(C4,C7)</f>
        <v>0</v>
      </c>
      <c r="C30" s="14" t="s">
        <v>31</v>
      </c>
      <c r="D30" s="13">
        <v>8</v>
      </c>
    </row>
    <row r="31" spans="1:25" ht="15.5" x14ac:dyDescent="0.35">
      <c r="A31" s="12" t="s">
        <v>8</v>
      </c>
      <c r="B31" s="15">
        <f>SUM(C4,C7)</f>
        <v>0</v>
      </c>
      <c r="C31" s="14" t="s">
        <v>31</v>
      </c>
      <c r="D31" s="13">
        <v>6</v>
      </c>
    </row>
    <row r="32" spans="1:25" ht="15.5" x14ac:dyDescent="0.35">
      <c r="A32" s="12" t="s">
        <v>9</v>
      </c>
      <c r="B32" s="15">
        <f>SUM(C4,C7)</f>
        <v>0</v>
      </c>
      <c r="C32" s="14" t="s">
        <v>31</v>
      </c>
      <c r="D32" s="13">
        <v>6</v>
      </c>
    </row>
    <row r="33" spans="1:4" ht="15.5" x14ac:dyDescent="0.35">
      <c r="A33" s="12" t="s">
        <v>10</v>
      </c>
      <c r="B33" s="15">
        <f>SUM(C5,C7)</f>
        <v>0</v>
      </c>
      <c r="C33" s="14" t="s">
        <v>31</v>
      </c>
      <c r="D33" s="13">
        <v>6</v>
      </c>
    </row>
    <row r="34" spans="1:4" ht="15.5" x14ac:dyDescent="0.35">
      <c r="A34" s="12" t="s">
        <v>11</v>
      </c>
      <c r="B34" s="15">
        <f>SUM(C5,C7)</f>
        <v>0</v>
      </c>
      <c r="C34" s="14" t="s">
        <v>31</v>
      </c>
      <c r="D34" s="13">
        <v>6</v>
      </c>
    </row>
    <row r="35" spans="1:4" ht="15.5" x14ac:dyDescent="0.35">
      <c r="A35" s="12" t="s">
        <v>12</v>
      </c>
      <c r="B35" s="15">
        <f>SUM(C5,C7)</f>
        <v>0</v>
      </c>
      <c r="C35" s="14" t="s">
        <v>31</v>
      </c>
      <c r="D35" s="13">
        <v>10</v>
      </c>
    </row>
    <row r="36" spans="1:4" ht="15.5" x14ac:dyDescent="0.35">
      <c r="A36" s="12" t="s">
        <v>13</v>
      </c>
      <c r="B36" s="15">
        <f>SUM(C5,C7)</f>
        <v>0</v>
      </c>
      <c r="C36" s="14" t="s">
        <v>31</v>
      </c>
      <c r="D36" s="13">
        <v>10</v>
      </c>
    </row>
    <row r="37" spans="1:4" ht="15.5" x14ac:dyDescent="0.35">
      <c r="A37" s="12" t="s">
        <v>14</v>
      </c>
      <c r="B37" s="15">
        <f>SUM(C5,C8)</f>
        <v>0</v>
      </c>
      <c r="C37" s="14" t="s">
        <v>31</v>
      </c>
      <c r="D37" s="13">
        <v>10</v>
      </c>
    </row>
    <row r="38" spans="1:4" ht="15.5" x14ac:dyDescent="0.35">
      <c r="A38" s="12" t="s">
        <v>15</v>
      </c>
      <c r="B38" s="15">
        <f>SUM(C5,C8)</f>
        <v>0</v>
      </c>
      <c r="C38" s="14" t="s">
        <v>31</v>
      </c>
      <c r="D38" s="13">
        <v>10</v>
      </c>
    </row>
    <row r="39" spans="1:4" ht="15.5" x14ac:dyDescent="0.35">
      <c r="A39" s="12" t="s">
        <v>16</v>
      </c>
      <c r="B39" s="15">
        <f>SUM(C5,C8)</f>
        <v>0</v>
      </c>
      <c r="C39" s="14" t="s">
        <v>31</v>
      </c>
      <c r="D39" s="13">
        <v>10</v>
      </c>
    </row>
    <row r="40" spans="1:4" ht="15.5" x14ac:dyDescent="0.35">
      <c r="A40" s="12" t="s">
        <v>17</v>
      </c>
      <c r="B40" s="15">
        <f>SUM(C5,C8)</f>
        <v>0</v>
      </c>
      <c r="C40" s="14" t="s">
        <v>31</v>
      </c>
      <c r="D40" s="13">
        <v>10</v>
      </c>
    </row>
    <row r="41" spans="1:4" ht="15.5" x14ac:dyDescent="0.35">
      <c r="A41" s="12" t="s">
        <v>18</v>
      </c>
      <c r="B41" s="15">
        <f>SUM(C6,C8)</f>
        <v>0</v>
      </c>
      <c r="C41" s="14" t="s">
        <v>31</v>
      </c>
      <c r="D41" s="13">
        <v>5</v>
      </c>
    </row>
    <row r="42" spans="1:4" ht="15.5" x14ac:dyDescent="0.35">
      <c r="A42" s="12" t="s">
        <v>19</v>
      </c>
      <c r="B42" s="15">
        <f>SUM(C6,C8)</f>
        <v>0</v>
      </c>
      <c r="C42" s="14" t="s">
        <v>31</v>
      </c>
      <c r="D42" s="13">
        <v>5</v>
      </c>
    </row>
    <row r="43" spans="1:4" ht="15.5" x14ac:dyDescent="0.35">
      <c r="A43" s="12" t="s">
        <v>20</v>
      </c>
      <c r="B43" s="15">
        <f>SUM(C6,C8)</f>
        <v>0</v>
      </c>
      <c r="C43" s="14" t="s">
        <v>31</v>
      </c>
      <c r="D43" s="13">
        <v>5</v>
      </c>
    </row>
    <row r="44" spans="1:4" ht="15.5" x14ac:dyDescent="0.35">
      <c r="A44" s="12" t="s">
        <v>21</v>
      </c>
      <c r="B44" s="15">
        <f>SUM(C6,C8)</f>
        <v>0</v>
      </c>
      <c r="C44" s="14" t="s">
        <v>31</v>
      </c>
      <c r="D44" s="13">
        <v>5</v>
      </c>
    </row>
    <row r="45" spans="1:4" ht="15.5" x14ac:dyDescent="0.35">
      <c r="A45" s="12" t="s">
        <v>22</v>
      </c>
      <c r="B45" s="15">
        <f>SUM(C6,C8)</f>
        <v>0</v>
      </c>
      <c r="C45" s="14" t="s">
        <v>31</v>
      </c>
      <c r="D45" s="13">
        <v>5</v>
      </c>
    </row>
    <row r="46" spans="1:4" ht="15.5" x14ac:dyDescent="0.35">
      <c r="A46" s="12" t="s">
        <v>23</v>
      </c>
      <c r="B46" s="15">
        <f>SUM(C6,C8)</f>
        <v>0</v>
      </c>
      <c r="C46" s="14" t="s">
        <v>31</v>
      </c>
      <c r="D46" s="13">
        <v>5</v>
      </c>
    </row>
    <row r="47" spans="1:4" ht="15.5" x14ac:dyDescent="0.35">
      <c r="A47" s="12" t="s">
        <v>24</v>
      </c>
      <c r="B47" s="15">
        <f>SUM(C6,C8)</f>
        <v>0</v>
      </c>
      <c r="C47" s="14" t="s">
        <v>31</v>
      </c>
      <c r="D47" s="13">
        <v>5</v>
      </c>
    </row>
    <row r="48" spans="1:4" ht="15.5" x14ac:dyDescent="0.35">
      <c r="A48" s="12" t="s">
        <v>25</v>
      </c>
      <c r="B48" s="15">
        <f>SUM(C6,C8)</f>
        <v>0</v>
      </c>
      <c r="C48" s="14" t="s">
        <v>31</v>
      </c>
      <c r="D48" s="13">
        <v>5</v>
      </c>
    </row>
    <row r="49" spans="1:2" ht="15.5" x14ac:dyDescent="0.35">
      <c r="A49" s="12" t="s">
        <v>27</v>
      </c>
      <c r="B49" s="12" t="s">
        <v>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2794D9-7EA1-4FF0-A879-53684F91C497}">
  <dimension ref="A1:AF560"/>
  <sheetViews>
    <sheetView topLeftCell="A3" zoomScale="64" workbookViewId="0">
      <selection activeCell="C21" sqref="C21"/>
    </sheetView>
  </sheetViews>
  <sheetFormatPr defaultRowHeight="15.5" x14ac:dyDescent="0.35"/>
  <cols>
    <col min="1" max="1" width="36.75" bestFit="1" customWidth="1"/>
    <col min="3" max="3" width="9.6640625" bestFit="1" customWidth="1"/>
  </cols>
  <sheetData>
    <row r="1" spans="1:32" x14ac:dyDescent="0.35">
      <c r="A1" s="11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</row>
    <row r="2" spans="1:32" x14ac:dyDescent="0.35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</row>
    <row r="3" spans="1:32" x14ac:dyDescent="0.35">
      <c r="A3" s="23" t="s">
        <v>98</v>
      </c>
      <c r="B3" s="34"/>
      <c r="C3" s="23" t="s">
        <v>28</v>
      </c>
      <c r="D3" s="23" t="s">
        <v>97</v>
      </c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</row>
    <row r="4" spans="1:32" x14ac:dyDescent="0.35">
      <c r="A4" s="21" t="s">
        <v>96</v>
      </c>
      <c r="B4" s="22" t="s">
        <v>95</v>
      </c>
      <c r="C4" s="31">
        <v>0</v>
      </c>
      <c r="D4" s="30">
        <v>1120</v>
      </c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</row>
    <row r="5" spans="1:32" x14ac:dyDescent="0.35">
      <c r="A5" s="21" t="s">
        <v>94</v>
      </c>
      <c r="B5" s="22" t="s">
        <v>93</v>
      </c>
      <c r="C5" s="31">
        <v>0</v>
      </c>
      <c r="D5" s="30">
        <v>1120</v>
      </c>
      <c r="E5" s="11"/>
      <c r="F5" s="11"/>
      <c r="G5" s="11"/>
      <c r="H5" s="11"/>
      <c r="I5" s="33" t="s">
        <v>92</v>
      </c>
      <c r="J5" s="32"/>
      <c r="K5" s="32"/>
      <c r="L5" s="32"/>
      <c r="M5" s="32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</row>
    <row r="6" spans="1:32" x14ac:dyDescent="0.35">
      <c r="A6" s="21" t="s">
        <v>91</v>
      </c>
      <c r="B6" s="22" t="s">
        <v>90</v>
      </c>
      <c r="C6" s="31">
        <v>0</v>
      </c>
      <c r="D6" s="30">
        <v>1120</v>
      </c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</row>
    <row r="7" spans="1:32" x14ac:dyDescent="0.35">
      <c r="A7" s="21" t="s">
        <v>89</v>
      </c>
      <c r="B7" s="22" t="s">
        <v>0</v>
      </c>
      <c r="C7" s="31">
        <v>10</v>
      </c>
      <c r="D7" s="30">
        <v>504</v>
      </c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</row>
    <row r="8" spans="1:32" x14ac:dyDescent="0.35">
      <c r="A8" s="21" t="s">
        <v>88</v>
      </c>
      <c r="B8" s="22" t="s">
        <v>1</v>
      </c>
      <c r="C8" s="31">
        <v>10</v>
      </c>
      <c r="D8" s="30">
        <v>504</v>
      </c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</row>
    <row r="9" spans="1:32" x14ac:dyDescent="0.35">
      <c r="A9" s="2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</row>
    <row r="10" spans="1:32" x14ac:dyDescent="0.35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</row>
    <row r="11" spans="1:32" x14ac:dyDescent="0.35">
      <c r="A11" s="18" t="s">
        <v>87</v>
      </c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</row>
    <row r="12" spans="1:32" x14ac:dyDescent="0.35">
      <c r="A12" s="29"/>
      <c r="B12" s="28" t="s">
        <v>86</v>
      </c>
      <c r="C12" s="27" t="s">
        <v>85</v>
      </c>
      <c r="D12" s="27" t="s">
        <v>84</v>
      </c>
      <c r="E12" s="27" t="s">
        <v>83</v>
      </c>
      <c r="F12" s="27" t="s">
        <v>82</v>
      </c>
      <c r="G12" s="27" t="s">
        <v>81</v>
      </c>
      <c r="H12" s="27" t="s">
        <v>80</v>
      </c>
      <c r="I12" s="26" t="s">
        <v>79</v>
      </c>
      <c r="J12" s="26" t="s">
        <v>78</v>
      </c>
      <c r="K12" s="26" t="s">
        <v>77</v>
      </c>
      <c r="L12" s="26" t="s">
        <v>76</v>
      </c>
      <c r="M12" s="26" t="s">
        <v>75</v>
      </c>
      <c r="N12" s="26" t="s">
        <v>74</v>
      </c>
      <c r="O12" s="26" t="s">
        <v>73</v>
      </c>
      <c r="P12" s="26" t="s">
        <v>72</v>
      </c>
      <c r="Q12" s="26" t="s">
        <v>71</v>
      </c>
      <c r="R12" s="26" t="s">
        <v>70</v>
      </c>
      <c r="S12" s="26" t="s">
        <v>69</v>
      </c>
      <c r="T12" s="26" t="s">
        <v>68</v>
      </c>
      <c r="U12" s="26" t="s">
        <v>67</v>
      </c>
      <c r="V12" s="26" t="s">
        <v>66</v>
      </c>
      <c r="W12" s="26" t="s">
        <v>65</v>
      </c>
      <c r="X12" s="26" t="s">
        <v>64</v>
      </c>
      <c r="Y12" s="26" t="s">
        <v>63</v>
      </c>
      <c r="Z12" s="11"/>
      <c r="AA12" s="11"/>
      <c r="AB12" s="11"/>
      <c r="AC12" s="11"/>
      <c r="AD12" s="11"/>
      <c r="AE12" s="11"/>
      <c r="AF12" s="11"/>
    </row>
    <row r="13" spans="1:32" x14ac:dyDescent="0.35">
      <c r="A13" s="21" t="s">
        <v>62</v>
      </c>
      <c r="B13" s="24">
        <f t="shared" ref="B13:I13" si="0">$C$4</f>
        <v>0</v>
      </c>
      <c r="C13" s="24">
        <f t="shared" si="0"/>
        <v>0</v>
      </c>
      <c r="D13" s="24">
        <f t="shared" si="0"/>
        <v>0</v>
      </c>
      <c r="E13" s="24">
        <f t="shared" si="0"/>
        <v>0</v>
      </c>
      <c r="F13" s="24">
        <f t="shared" si="0"/>
        <v>0</v>
      </c>
      <c r="G13" s="24">
        <f t="shared" si="0"/>
        <v>0</v>
      </c>
      <c r="H13" s="24">
        <f t="shared" si="0"/>
        <v>0</v>
      </c>
      <c r="I13" s="24">
        <f t="shared" si="0"/>
        <v>0</v>
      </c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11"/>
      <c r="AA13" s="11"/>
      <c r="AB13" s="11"/>
      <c r="AC13" s="11"/>
      <c r="AD13" s="11"/>
      <c r="AE13" s="11"/>
      <c r="AF13" s="11"/>
    </row>
    <row r="14" spans="1:32" x14ac:dyDescent="0.35">
      <c r="A14" s="21" t="s">
        <v>61</v>
      </c>
      <c r="B14" s="25"/>
      <c r="C14" s="25"/>
      <c r="D14" s="25"/>
      <c r="E14" s="25"/>
      <c r="F14" s="25"/>
      <c r="G14" s="25"/>
      <c r="H14" s="25"/>
      <c r="I14" s="25"/>
      <c r="J14" s="24">
        <f>C5</f>
        <v>0</v>
      </c>
      <c r="K14" s="24">
        <f>C5</f>
        <v>0</v>
      </c>
      <c r="L14" s="24">
        <f>C5</f>
        <v>0</v>
      </c>
      <c r="M14" s="24">
        <f>C5</f>
        <v>0</v>
      </c>
      <c r="N14" s="24">
        <f>C5</f>
        <v>0</v>
      </c>
      <c r="O14" s="24">
        <f>C5</f>
        <v>0</v>
      </c>
      <c r="P14" s="24">
        <f>C5</f>
        <v>0</v>
      </c>
      <c r="Q14" s="24">
        <f>C5</f>
        <v>0</v>
      </c>
      <c r="R14" s="25"/>
      <c r="S14" s="25"/>
      <c r="T14" s="25"/>
      <c r="U14" s="25"/>
      <c r="V14" s="25"/>
      <c r="W14" s="25"/>
      <c r="X14" s="25"/>
      <c r="Y14" s="25"/>
      <c r="Z14" s="11"/>
      <c r="AA14" s="11"/>
      <c r="AB14" s="11"/>
      <c r="AC14" s="11"/>
      <c r="AD14" s="11"/>
      <c r="AE14" s="11"/>
      <c r="AF14" s="11"/>
    </row>
    <row r="15" spans="1:32" x14ac:dyDescent="0.35">
      <c r="A15" s="21" t="s">
        <v>60</v>
      </c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4">
        <f>C6</f>
        <v>0</v>
      </c>
      <c r="S15" s="24">
        <f>C6</f>
        <v>0</v>
      </c>
      <c r="T15" s="24">
        <f>C6</f>
        <v>0</v>
      </c>
      <c r="U15" s="24">
        <f>C6</f>
        <v>0</v>
      </c>
      <c r="V15" s="24">
        <f>C6</f>
        <v>0</v>
      </c>
      <c r="W15" s="24">
        <f>C6</f>
        <v>0</v>
      </c>
      <c r="X15" s="24">
        <f>C6</f>
        <v>0</v>
      </c>
      <c r="Y15" s="24">
        <f>C6</f>
        <v>0</v>
      </c>
      <c r="Z15" s="11"/>
      <c r="AA15" s="11"/>
      <c r="AB15" s="11"/>
      <c r="AC15" s="11"/>
      <c r="AD15" s="11"/>
      <c r="AE15" s="11"/>
      <c r="AF15" s="11"/>
    </row>
    <row r="16" spans="1:32" x14ac:dyDescent="0.35">
      <c r="A16" s="21" t="s">
        <v>59</v>
      </c>
      <c r="B16" s="24">
        <f>C7</f>
        <v>10</v>
      </c>
      <c r="C16" s="24">
        <f>C7</f>
        <v>10</v>
      </c>
      <c r="D16" s="24">
        <f>C7</f>
        <v>10</v>
      </c>
      <c r="E16" s="24">
        <f>C7</f>
        <v>10</v>
      </c>
      <c r="F16" s="24">
        <f>C7</f>
        <v>10</v>
      </c>
      <c r="G16" s="24">
        <f>C7</f>
        <v>10</v>
      </c>
      <c r="H16" s="24">
        <f>C7</f>
        <v>10</v>
      </c>
      <c r="I16" s="24">
        <f>C7</f>
        <v>10</v>
      </c>
      <c r="J16" s="24">
        <f>C7</f>
        <v>10</v>
      </c>
      <c r="K16" s="24">
        <f>C7</f>
        <v>10</v>
      </c>
      <c r="L16" s="24">
        <f>C7</f>
        <v>10</v>
      </c>
      <c r="M16" s="24">
        <f>C7</f>
        <v>10</v>
      </c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11"/>
      <c r="AA16" s="11"/>
      <c r="AB16" s="11"/>
      <c r="AC16" s="11"/>
      <c r="AD16" s="11"/>
      <c r="AE16" s="11"/>
      <c r="AF16" s="11"/>
    </row>
    <row r="17" spans="1:32" x14ac:dyDescent="0.35">
      <c r="A17" s="21" t="s">
        <v>58</v>
      </c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4">
        <f>C8</f>
        <v>10</v>
      </c>
      <c r="O17" s="24">
        <f>C8</f>
        <v>10</v>
      </c>
      <c r="P17" s="24">
        <f>C8</f>
        <v>10</v>
      </c>
      <c r="Q17" s="24">
        <f>C8</f>
        <v>10</v>
      </c>
      <c r="R17" s="24">
        <f>C8</f>
        <v>10</v>
      </c>
      <c r="S17" s="24">
        <f>C8</f>
        <v>10</v>
      </c>
      <c r="T17" s="24">
        <f>C8</f>
        <v>10</v>
      </c>
      <c r="U17" s="24">
        <f>C8</f>
        <v>10</v>
      </c>
      <c r="V17" s="24">
        <f>C8</f>
        <v>10</v>
      </c>
      <c r="W17" s="24">
        <f>C8</f>
        <v>10</v>
      </c>
      <c r="X17" s="24">
        <f>C8</f>
        <v>10</v>
      </c>
      <c r="Y17" s="24">
        <f>C8</f>
        <v>10</v>
      </c>
      <c r="Z17" s="11"/>
      <c r="AA17" s="11"/>
      <c r="AB17" s="11"/>
      <c r="AC17" s="11"/>
      <c r="AD17" s="11"/>
      <c r="AE17" s="11"/>
      <c r="AF17" s="11"/>
    </row>
    <row r="18" spans="1:32" x14ac:dyDescent="0.35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</row>
    <row r="19" spans="1:32" x14ac:dyDescent="0.35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</row>
    <row r="20" spans="1:32" x14ac:dyDescent="0.35">
      <c r="A20" s="23" t="s">
        <v>57</v>
      </c>
      <c r="B20" s="21"/>
      <c r="C20" s="22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</row>
    <row r="21" spans="1:32" x14ac:dyDescent="0.35">
      <c r="A21" s="21" t="s">
        <v>56</v>
      </c>
      <c r="B21" s="20"/>
      <c r="C21" s="19">
        <f>SUMPRODUCT(C4:C8*D4:D8)</f>
        <v>10080</v>
      </c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</row>
    <row r="22" spans="1:32" x14ac:dyDescent="0.35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</row>
    <row r="23" spans="1:32" x14ac:dyDescent="0.35">
      <c r="A23" s="11"/>
      <c r="B23" s="11"/>
      <c r="C23" s="11"/>
      <c r="D23" s="11"/>
      <c r="E23" s="11"/>
      <c r="F23" s="11"/>
      <c r="G23" s="11"/>
      <c r="H23" s="36" t="s">
        <v>127</v>
      </c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</row>
    <row r="24" spans="1:32" x14ac:dyDescent="0.35">
      <c r="A24" s="18" t="s">
        <v>2</v>
      </c>
      <c r="B24" s="16" t="s">
        <v>29</v>
      </c>
      <c r="C24" s="17"/>
      <c r="D24" s="16" t="s">
        <v>30</v>
      </c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</row>
    <row r="25" spans="1:32" x14ac:dyDescent="0.35">
      <c r="A25" s="12" t="s">
        <v>26</v>
      </c>
      <c r="B25" s="15">
        <f>SUM(C4,C7)</f>
        <v>10</v>
      </c>
      <c r="C25" s="14" t="s">
        <v>31</v>
      </c>
      <c r="D25" s="13">
        <v>5</v>
      </c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</row>
    <row r="26" spans="1:32" x14ac:dyDescent="0.35">
      <c r="A26" s="12" t="s">
        <v>3</v>
      </c>
      <c r="B26" s="15">
        <f>SUM(C4,C7)</f>
        <v>10</v>
      </c>
      <c r="C26" s="14" t="s">
        <v>31</v>
      </c>
      <c r="D26" s="13">
        <v>8</v>
      </c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</row>
    <row r="27" spans="1:32" x14ac:dyDescent="0.35">
      <c r="A27" s="12" t="s">
        <v>4</v>
      </c>
      <c r="B27" s="15">
        <f>SUM(C4,C7)</f>
        <v>10</v>
      </c>
      <c r="C27" s="14" t="s">
        <v>31</v>
      </c>
      <c r="D27" s="13">
        <v>8</v>
      </c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</row>
    <row r="28" spans="1:32" x14ac:dyDescent="0.35">
      <c r="A28" s="12" t="s">
        <v>5</v>
      </c>
      <c r="B28" s="15">
        <f>SUM(C4,C7)</f>
        <v>10</v>
      </c>
      <c r="C28" s="14" t="s">
        <v>31</v>
      </c>
      <c r="D28" s="13">
        <v>8</v>
      </c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</row>
    <row r="29" spans="1:32" x14ac:dyDescent="0.35">
      <c r="A29" s="12" t="s">
        <v>6</v>
      </c>
      <c r="B29" s="15">
        <f>SUM(C4,C7)</f>
        <v>10</v>
      </c>
      <c r="C29" s="14" t="s">
        <v>31</v>
      </c>
      <c r="D29" s="13">
        <v>8</v>
      </c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</row>
    <row r="30" spans="1:32" x14ac:dyDescent="0.35">
      <c r="A30" s="12" t="s">
        <v>7</v>
      </c>
      <c r="B30" s="15">
        <f>SUM(C4,C7)</f>
        <v>10</v>
      </c>
      <c r="C30" s="14" t="s">
        <v>31</v>
      </c>
      <c r="D30" s="13">
        <v>8</v>
      </c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</row>
    <row r="31" spans="1:32" x14ac:dyDescent="0.35">
      <c r="A31" s="12" t="s">
        <v>8</v>
      </c>
      <c r="B31" s="15">
        <f>SUM(C4,C7)</f>
        <v>10</v>
      </c>
      <c r="C31" s="14" t="s">
        <v>31</v>
      </c>
      <c r="D31" s="13">
        <v>6</v>
      </c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</row>
    <row r="32" spans="1:32" x14ac:dyDescent="0.35">
      <c r="A32" s="12" t="s">
        <v>9</v>
      </c>
      <c r="B32" s="15">
        <f>SUM(C4,C7)</f>
        <v>10</v>
      </c>
      <c r="C32" s="14" t="s">
        <v>31</v>
      </c>
      <c r="D32" s="13">
        <v>6</v>
      </c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</row>
    <row r="33" spans="1:32" x14ac:dyDescent="0.35">
      <c r="A33" s="12" t="s">
        <v>10</v>
      </c>
      <c r="B33" s="15">
        <f>SUM(C5,C7)</f>
        <v>10</v>
      </c>
      <c r="C33" s="14" t="s">
        <v>31</v>
      </c>
      <c r="D33" s="13">
        <v>6</v>
      </c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</row>
    <row r="34" spans="1:32" x14ac:dyDescent="0.35">
      <c r="A34" s="12" t="s">
        <v>11</v>
      </c>
      <c r="B34" s="15">
        <f>SUM(C5,C7)</f>
        <v>10</v>
      </c>
      <c r="C34" s="14" t="s">
        <v>31</v>
      </c>
      <c r="D34" s="13">
        <v>6</v>
      </c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</row>
    <row r="35" spans="1:32" x14ac:dyDescent="0.35">
      <c r="A35" s="12" t="s">
        <v>12</v>
      </c>
      <c r="B35" s="15">
        <f>SUM(C5,C7)</f>
        <v>10</v>
      </c>
      <c r="C35" s="14" t="s">
        <v>31</v>
      </c>
      <c r="D35" s="13">
        <v>10</v>
      </c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</row>
    <row r="36" spans="1:32" x14ac:dyDescent="0.35">
      <c r="A36" s="12" t="s">
        <v>13</v>
      </c>
      <c r="B36" s="15">
        <f>SUM(C5,C7)</f>
        <v>10</v>
      </c>
      <c r="C36" s="14" t="s">
        <v>31</v>
      </c>
      <c r="D36" s="13">
        <v>10</v>
      </c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</row>
    <row r="37" spans="1:32" x14ac:dyDescent="0.35">
      <c r="A37" s="12" t="s">
        <v>14</v>
      </c>
      <c r="B37" s="15">
        <f>SUM(C5,C8)</f>
        <v>10</v>
      </c>
      <c r="C37" s="14" t="s">
        <v>31</v>
      </c>
      <c r="D37" s="13">
        <v>10</v>
      </c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</row>
    <row r="38" spans="1:32" x14ac:dyDescent="0.35">
      <c r="A38" s="12" t="s">
        <v>15</v>
      </c>
      <c r="B38" s="15">
        <f>SUM(C5,C8)</f>
        <v>10</v>
      </c>
      <c r="C38" s="14" t="s">
        <v>31</v>
      </c>
      <c r="D38" s="13">
        <v>10</v>
      </c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</row>
    <row r="39" spans="1:32" x14ac:dyDescent="0.35">
      <c r="A39" s="12" t="s">
        <v>16</v>
      </c>
      <c r="B39" s="15">
        <f>SUM(C5,C8)</f>
        <v>10</v>
      </c>
      <c r="C39" s="14" t="s">
        <v>31</v>
      </c>
      <c r="D39" s="13">
        <v>10</v>
      </c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</row>
    <row r="40" spans="1:32" x14ac:dyDescent="0.35">
      <c r="A40" s="12" t="s">
        <v>17</v>
      </c>
      <c r="B40" s="15">
        <f>SUM(C5,C8)</f>
        <v>10</v>
      </c>
      <c r="C40" s="14" t="s">
        <v>31</v>
      </c>
      <c r="D40" s="13">
        <v>10</v>
      </c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</row>
    <row r="41" spans="1:32" x14ac:dyDescent="0.35">
      <c r="A41" s="12" t="s">
        <v>18</v>
      </c>
      <c r="B41" s="15">
        <f>SUM(C6,C8)</f>
        <v>10</v>
      </c>
      <c r="C41" s="14" t="s">
        <v>31</v>
      </c>
      <c r="D41" s="13">
        <v>5</v>
      </c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</row>
    <row r="42" spans="1:32" x14ac:dyDescent="0.35">
      <c r="A42" s="12" t="s">
        <v>19</v>
      </c>
      <c r="B42" s="15">
        <f>SUM(C6,C8)</f>
        <v>10</v>
      </c>
      <c r="C42" s="14" t="s">
        <v>31</v>
      </c>
      <c r="D42" s="13">
        <v>5</v>
      </c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</row>
    <row r="43" spans="1:32" x14ac:dyDescent="0.35">
      <c r="A43" s="12" t="s">
        <v>20</v>
      </c>
      <c r="B43" s="15">
        <f>SUM(C6,C8)</f>
        <v>10</v>
      </c>
      <c r="C43" s="14" t="s">
        <v>31</v>
      </c>
      <c r="D43" s="13">
        <v>5</v>
      </c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</row>
    <row r="44" spans="1:32" x14ac:dyDescent="0.35">
      <c r="A44" s="12" t="s">
        <v>21</v>
      </c>
      <c r="B44" s="15">
        <f>SUM(C6,C8)</f>
        <v>10</v>
      </c>
      <c r="C44" s="14" t="s">
        <v>31</v>
      </c>
      <c r="D44" s="13">
        <v>5</v>
      </c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</row>
    <row r="45" spans="1:32" x14ac:dyDescent="0.35">
      <c r="A45" s="12" t="s">
        <v>22</v>
      </c>
      <c r="B45" s="15">
        <f>SUM(C6,C8)</f>
        <v>10</v>
      </c>
      <c r="C45" s="14" t="s">
        <v>31</v>
      </c>
      <c r="D45" s="13">
        <v>5</v>
      </c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</row>
    <row r="46" spans="1:32" x14ac:dyDescent="0.35">
      <c r="A46" s="12" t="s">
        <v>23</v>
      </c>
      <c r="B46" s="15">
        <f>SUM(C6,C8)</f>
        <v>10</v>
      </c>
      <c r="C46" s="14" t="s">
        <v>31</v>
      </c>
      <c r="D46" s="13">
        <v>5</v>
      </c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</row>
    <row r="47" spans="1:32" x14ac:dyDescent="0.35">
      <c r="A47" s="12" t="s">
        <v>24</v>
      </c>
      <c r="B47" s="15">
        <f>SUM(C6,C8)</f>
        <v>10</v>
      </c>
      <c r="C47" s="14" t="s">
        <v>31</v>
      </c>
      <c r="D47" s="13">
        <v>5</v>
      </c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</row>
    <row r="48" spans="1:32" x14ac:dyDescent="0.35">
      <c r="A48" s="12" t="s">
        <v>25</v>
      </c>
      <c r="B48" s="15">
        <f>SUM(C6,C8)</f>
        <v>10</v>
      </c>
      <c r="C48" s="14" t="s">
        <v>31</v>
      </c>
      <c r="D48" s="13">
        <v>5</v>
      </c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</row>
    <row r="49" spans="1:32" x14ac:dyDescent="0.35">
      <c r="A49" s="12" t="s">
        <v>27</v>
      </c>
      <c r="B49" s="12" t="s">
        <v>55</v>
      </c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</row>
    <row r="50" spans="1:32" x14ac:dyDescent="0.35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</row>
    <row r="51" spans="1:32" x14ac:dyDescent="0.35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</row>
    <row r="52" spans="1:32" x14ac:dyDescent="0.35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</row>
    <row r="53" spans="1:32" x14ac:dyDescent="0.35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</row>
    <row r="54" spans="1:32" x14ac:dyDescent="0.35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</row>
    <row r="55" spans="1:32" x14ac:dyDescent="0.35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</row>
    <row r="56" spans="1:32" x14ac:dyDescent="0.35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</row>
    <row r="57" spans="1:32" x14ac:dyDescent="0.35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</row>
    <row r="58" spans="1:32" x14ac:dyDescent="0.35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</row>
    <row r="59" spans="1:32" x14ac:dyDescent="0.35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</row>
    <row r="60" spans="1:32" x14ac:dyDescent="0.35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</row>
    <row r="61" spans="1:32" x14ac:dyDescent="0.35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</row>
    <row r="62" spans="1:32" x14ac:dyDescent="0.35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</row>
    <row r="63" spans="1:32" x14ac:dyDescent="0.35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</row>
    <row r="64" spans="1:32" x14ac:dyDescent="0.35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</row>
    <row r="65" spans="1:32" x14ac:dyDescent="0.3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</row>
    <row r="66" spans="1:32" x14ac:dyDescent="0.35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</row>
    <row r="67" spans="1:32" x14ac:dyDescent="0.35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</row>
    <row r="68" spans="1:32" x14ac:dyDescent="0.35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</row>
    <row r="69" spans="1:32" x14ac:dyDescent="0.35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</row>
    <row r="70" spans="1:32" x14ac:dyDescent="0.35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</row>
    <row r="71" spans="1:32" x14ac:dyDescent="0.35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</row>
    <row r="72" spans="1:32" x14ac:dyDescent="0.35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</row>
    <row r="73" spans="1:32" x14ac:dyDescent="0.35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</row>
    <row r="74" spans="1:32" x14ac:dyDescent="0.35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</row>
    <row r="75" spans="1:32" x14ac:dyDescent="0.35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</row>
    <row r="76" spans="1:32" x14ac:dyDescent="0.35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</row>
    <row r="77" spans="1:32" x14ac:dyDescent="0.35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</row>
    <row r="78" spans="1:32" x14ac:dyDescent="0.35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</row>
    <row r="79" spans="1:32" x14ac:dyDescent="0.35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</row>
    <row r="80" spans="1:32" x14ac:dyDescent="0.35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</row>
    <row r="81" spans="1:32" x14ac:dyDescent="0.35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</row>
    <row r="82" spans="1:32" x14ac:dyDescent="0.35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</row>
    <row r="83" spans="1:32" x14ac:dyDescent="0.35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</row>
    <row r="84" spans="1:32" x14ac:dyDescent="0.35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</row>
    <row r="85" spans="1:32" x14ac:dyDescent="0.35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</row>
    <row r="86" spans="1:32" x14ac:dyDescent="0.35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</row>
    <row r="87" spans="1:32" x14ac:dyDescent="0.35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</row>
    <row r="88" spans="1:32" x14ac:dyDescent="0.35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</row>
    <row r="89" spans="1:32" x14ac:dyDescent="0.35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</row>
    <row r="90" spans="1:32" x14ac:dyDescent="0.35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</row>
    <row r="91" spans="1:32" x14ac:dyDescent="0.35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</row>
    <row r="92" spans="1:32" x14ac:dyDescent="0.35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</row>
    <row r="93" spans="1:32" x14ac:dyDescent="0.35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</row>
    <row r="94" spans="1:32" x14ac:dyDescent="0.35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</row>
    <row r="95" spans="1:32" x14ac:dyDescent="0.35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</row>
    <row r="96" spans="1:32" x14ac:dyDescent="0.35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</row>
    <row r="97" spans="1:32" x14ac:dyDescent="0.35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</row>
    <row r="98" spans="1:32" x14ac:dyDescent="0.35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</row>
    <row r="99" spans="1:32" x14ac:dyDescent="0.35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</row>
    <row r="100" spans="1:32" x14ac:dyDescent="0.35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</row>
    <row r="101" spans="1:32" x14ac:dyDescent="0.35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</row>
    <row r="102" spans="1:32" x14ac:dyDescent="0.35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</row>
    <row r="103" spans="1:32" x14ac:dyDescent="0.35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</row>
    <row r="104" spans="1:32" x14ac:dyDescent="0.35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</row>
    <row r="105" spans="1:32" x14ac:dyDescent="0.35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</row>
    <row r="106" spans="1:32" x14ac:dyDescent="0.35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</row>
    <row r="107" spans="1:32" x14ac:dyDescent="0.35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</row>
    <row r="108" spans="1:32" x14ac:dyDescent="0.35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</row>
    <row r="109" spans="1:32" x14ac:dyDescent="0.35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</row>
    <row r="110" spans="1:32" x14ac:dyDescent="0.35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</row>
    <row r="111" spans="1:32" x14ac:dyDescent="0.35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</row>
    <row r="112" spans="1:32" x14ac:dyDescent="0.35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</row>
    <row r="113" spans="1:32" x14ac:dyDescent="0.35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</row>
    <row r="114" spans="1:32" x14ac:dyDescent="0.35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</row>
    <row r="115" spans="1:32" x14ac:dyDescent="0.35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</row>
    <row r="116" spans="1:32" x14ac:dyDescent="0.35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</row>
    <row r="117" spans="1:32" x14ac:dyDescent="0.35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</row>
    <row r="118" spans="1:32" x14ac:dyDescent="0.35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</row>
    <row r="119" spans="1:32" x14ac:dyDescent="0.35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</row>
    <row r="120" spans="1:32" x14ac:dyDescent="0.35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</row>
    <row r="121" spans="1:32" x14ac:dyDescent="0.35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</row>
    <row r="122" spans="1:32" x14ac:dyDescent="0.35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</row>
    <row r="123" spans="1:32" x14ac:dyDescent="0.35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</row>
    <row r="124" spans="1:32" x14ac:dyDescent="0.35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</row>
    <row r="125" spans="1:32" x14ac:dyDescent="0.35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</row>
    <row r="126" spans="1:32" x14ac:dyDescent="0.35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</row>
    <row r="127" spans="1:32" x14ac:dyDescent="0.35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</row>
    <row r="128" spans="1:32" x14ac:dyDescent="0.35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</row>
    <row r="129" spans="1:32" x14ac:dyDescent="0.35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</row>
    <row r="130" spans="1:32" x14ac:dyDescent="0.35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</row>
    <row r="131" spans="1:32" x14ac:dyDescent="0.35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</row>
    <row r="132" spans="1:32" x14ac:dyDescent="0.35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</row>
    <row r="133" spans="1:32" x14ac:dyDescent="0.35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</row>
    <row r="134" spans="1:32" x14ac:dyDescent="0.35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</row>
    <row r="135" spans="1:32" x14ac:dyDescent="0.35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</row>
    <row r="136" spans="1:32" x14ac:dyDescent="0.35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</row>
    <row r="137" spans="1:32" x14ac:dyDescent="0.35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</row>
    <row r="138" spans="1:32" x14ac:dyDescent="0.35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</row>
    <row r="139" spans="1:32" x14ac:dyDescent="0.35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</row>
    <row r="140" spans="1:32" x14ac:dyDescent="0.35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</row>
    <row r="141" spans="1:32" x14ac:dyDescent="0.35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</row>
    <row r="142" spans="1:32" x14ac:dyDescent="0.35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</row>
    <row r="143" spans="1:32" x14ac:dyDescent="0.35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</row>
    <row r="144" spans="1:32" x14ac:dyDescent="0.35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</row>
    <row r="145" spans="1:32" x14ac:dyDescent="0.35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</row>
    <row r="146" spans="1:32" x14ac:dyDescent="0.35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</row>
    <row r="147" spans="1:32" x14ac:dyDescent="0.35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</row>
    <row r="148" spans="1:32" x14ac:dyDescent="0.35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</row>
    <row r="149" spans="1:32" x14ac:dyDescent="0.35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</row>
    <row r="150" spans="1:32" x14ac:dyDescent="0.35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</row>
    <row r="151" spans="1:32" x14ac:dyDescent="0.35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</row>
    <row r="152" spans="1:32" x14ac:dyDescent="0.35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</row>
    <row r="153" spans="1:32" x14ac:dyDescent="0.35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</row>
    <row r="154" spans="1:32" x14ac:dyDescent="0.35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</row>
    <row r="155" spans="1:32" x14ac:dyDescent="0.35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</row>
    <row r="156" spans="1:32" x14ac:dyDescent="0.35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</row>
    <row r="157" spans="1:32" x14ac:dyDescent="0.35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</row>
    <row r="158" spans="1:32" x14ac:dyDescent="0.35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</row>
    <row r="159" spans="1:32" x14ac:dyDescent="0.35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</row>
    <row r="160" spans="1:32" x14ac:dyDescent="0.35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</row>
    <row r="161" spans="1:32" x14ac:dyDescent="0.35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</row>
    <row r="162" spans="1:32" x14ac:dyDescent="0.35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</row>
    <row r="163" spans="1:32" x14ac:dyDescent="0.35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</row>
    <row r="164" spans="1:32" x14ac:dyDescent="0.35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</row>
    <row r="165" spans="1:32" x14ac:dyDescent="0.35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</row>
    <row r="166" spans="1:32" x14ac:dyDescent="0.35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</row>
    <row r="167" spans="1:32" x14ac:dyDescent="0.35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</row>
    <row r="168" spans="1:32" x14ac:dyDescent="0.35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</row>
    <row r="169" spans="1:32" x14ac:dyDescent="0.35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</row>
    <row r="170" spans="1:32" x14ac:dyDescent="0.35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</row>
    <row r="171" spans="1:32" x14ac:dyDescent="0.35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</row>
    <row r="172" spans="1:32" x14ac:dyDescent="0.35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</row>
    <row r="173" spans="1:32" x14ac:dyDescent="0.35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</row>
    <row r="174" spans="1:32" x14ac:dyDescent="0.35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</row>
    <row r="175" spans="1:32" x14ac:dyDescent="0.35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</row>
    <row r="176" spans="1:32" x14ac:dyDescent="0.35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</row>
    <row r="177" spans="1:32" x14ac:dyDescent="0.35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</row>
    <row r="178" spans="1:32" x14ac:dyDescent="0.35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</row>
    <row r="179" spans="1:32" x14ac:dyDescent="0.35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</row>
    <row r="180" spans="1:32" x14ac:dyDescent="0.35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</row>
    <row r="181" spans="1:32" x14ac:dyDescent="0.35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</row>
    <row r="182" spans="1:32" x14ac:dyDescent="0.35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</row>
    <row r="183" spans="1:32" x14ac:dyDescent="0.35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</row>
    <row r="184" spans="1:32" x14ac:dyDescent="0.35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</row>
    <row r="185" spans="1:32" x14ac:dyDescent="0.35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</row>
    <row r="186" spans="1:32" x14ac:dyDescent="0.35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</row>
    <row r="187" spans="1:32" x14ac:dyDescent="0.35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</row>
    <row r="188" spans="1:32" x14ac:dyDescent="0.35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</row>
    <row r="189" spans="1:32" x14ac:dyDescent="0.35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</row>
    <row r="190" spans="1:32" x14ac:dyDescent="0.35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</row>
    <row r="191" spans="1:32" x14ac:dyDescent="0.35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</row>
    <row r="192" spans="1:32" x14ac:dyDescent="0.35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</row>
    <row r="193" spans="1:32" x14ac:dyDescent="0.35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</row>
    <row r="194" spans="1:32" x14ac:dyDescent="0.35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</row>
    <row r="195" spans="1:32" x14ac:dyDescent="0.35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</row>
    <row r="196" spans="1:32" x14ac:dyDescent="0.35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</row>
    <row r="197" spans="1:32" x14ac:dyDescent="0.35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</row>
    <row r="198" spans="1:32" x14ac:dyDescent="0.35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</row>
    <row r="199" spans="1:32" x14ac:dyDescent="0.35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</row>
    <row r="200" spans="1:32" x14ac:dyDescent="0.35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</row>
    <row r="201" spans="1:32" x14ac:dyDescent="0.35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</row>
    <row r="202" spans="1:32" x14ac:dyDescent="0.35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</row>
    <row r="203" spans="1:32" x14ac:dyDescent="0.35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</row>
    <row r="204" spans="1:32" x14ac:dyDescent="0.35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  <c r="AF204" s="11"/>
    </row>
    <row r="205" spans="1:32" x14ac:dyDescent="0.35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  <c r="AF205" s="11"/>
    </row>
    <row r="206" spans="1:32" x14ac:dyDescent="0.35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</row>
    <row r="207" spans="1:32" x14ac:dyDescent="0.35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  <c r="AF207" s="11"/>
    </row>
    <row r="208" spans="1:32" x14ac:dyDescent="0.35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</row>
    <row r="209" spans="1:32" x14ac:dyDescent="0.35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</row>
    <row r="210" spans="1:32" x14ac:dyDescent="0.35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</row>
    <row r="211" spans="1:32" x14ac:dyDescent="0.35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</row>
    <row r="212" spans="1:32" x14ac:dyDescent="0.35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</row>
    <row r="213" spans="1:32" x14ac:dyDescent="0.35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</row>
    <row r="214" spans="1:32" x14ac:dyDescent="0.35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</row>
    <row r="215" spans="1:32" x14ac:dyDescent="0.35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</row>
    <row r="216" spans="1:32" x14ac:dyDescent="0.35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</row>
    <row r="217" spans="1:32" x14ac:dyDescent="0.35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</row>
    <row r="218" spans="1:32" x14ac:dyDescent="0.35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</row>
    <row r="219" spans="1:32" x14ac:dyDescent="0.35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</row>
    <row r="220" spans="1:32" x14ac:dyDescent="0.35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</row>
    <row r="221" spans="1:32" x14ac:dyDescent="0.35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</row>
    <row r="222" spans="1:32" x14ac:dyDescent="0.35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</row>
    <row r="223" spans="1:32" x14ac:dyDescent="0.35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</row>
    <row r="224" spans="1:32" x14ac:dyDescent="0.35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  <c r="AF224" s="11"/>
    </row>
    <row r="225" spans="1:32" x14ac:dyDescent="0.35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  <c r="AF225" s="11"/>
    </row>
    <row r="226" spans="1:32" x14ac:dyDescent="0.35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  <c r="AF226" s="11"/>
    </row>
    <row r="227" spans="1:32" x14ac:dyDescent="0.35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</row>
    <row r="228" spans="1:32" x14ac:dyDescent="0.35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  <c r="AF228" s="11"/>
    </row>
    <row r="229" spans="1:32" x14ac:dyDescent="0.35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  <c r="AF229" s="11"/>
    </row>
    <row r="230" spans="1:32" x14ac:dyDescent="0.35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</row>
    <row r="231" spans="1:32" x14ac:dyDescent="0.35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</row>
    <row r="232" spans="1:32" x14ac:dyDescent="0.35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  <c r="AE232" s="11"/>
      <c r="AF232" s="11"/>
    </row>
    <row r="233" spans="1:32" x14ac:dyDescent="0.35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</row>
    <row r="234" spans="1:32" x14ac:dyDescent="0.35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  <c r="AE234" s="11"/>
      <c r="AF234" s="11"/>
    </row>
    <row r="235" spans="1:32" x14ac:dyDescent="0.35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  <c r="AE235" s="11"/>
      <c r="AF235" s="11"/>
    </row>
    <row r="236" spans="1:32" x14ac:dyDescent="0.35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  <c r="AE236" s="11"/>
      <c r="AF236" s="11"/>
    </row>
    <row r="237" spans="1:32" x14ac:dyDescent="0.35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11"/>
      <c r="AD237" s="11"/>
      <c r="AE237" s="11"/>
      <c r="AF237" s="11"/>
    </row>
    <row r="238" spans="1:32" x14ac:dyDescent="0.35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  <c r="AC238" s="11"/>
      <c r="AD238" s="11"/>
      <c r="AE238" s="11"/>
      <c r="AF238" s="11"/>
    </row>
    <row r="239" spans="1:32" x14ac:dyDescent="0.35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  <c r="AC239" s="11"/>
      <c r="AD239" s="11"/>
      <c r="AE239" s="11"/>
      <c r="AF239" s="11"/>
    </row>
    <row r="240" spans="1:32" x14ac:dyDescent="0.35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  <c r="AC240" s="11"/>
      <c r="AD240" s="11"/>
      <c r="AE240" s="11"/>
      <c r="AF240" s="11"/>
    </row>
    <row r="241" spans="1:32" x14ac:dyDescent="0.35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  <c r="AC241" s="11"/>
      <c r="AD241" s="11"/>
      <c r="AE241" s="11"/>
      <c r="AF241" s="11"/>
    </row>
    <row r="242" spans="1:32" x14ac:dyDescent="0.35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  <c r="AC242" s="11"/>
      <c r="AD242" s="11"/>
      <c r="AE242" s="11"/>
      <c r="AF242" s="11"/>
    </row>
    <row r="243" spans="1:32" x14ac:dyDescent="0.35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  <c r="AC243" s="11"/>
      <c r="AD243" s="11"/>
      <c r="AE243" s="11"/>
      <c r="AF243" s="11"/>
    </row>
    <row r="244" spans="1:32" x14ac:dyDescent="0.35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  <c r="AC244" s="11"/>
      <c r="AD244" s="11"/>
      <c r="AE244" s="11"/>
      <c r="AF244" s="11"/>
    </row>
    <row r="245" spans="1:32" x14ac:dyDescent="0.35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  <c r="AC245" s="11"/>
      <c r="AD245" s="11"/>
      <c r="AE245" s="11"/>
      <c r="AF245" s="11"/>
    </row>
    <row r="246" spans="1:32" x14ac:dyDescent="0.35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  <c r="AC246" s="11"/>
      <c r="AD246" s="11"/>
      <c r="AE246" s="11"/>
      <c r="AF246" s="11"/>
    </row>
    <row r="247" spans="1:32" x14ac:dyDescent="0.35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  <c r="AC247" s="11"/>
      <c r="AD247" s="11"/>
      <c r="AE247" s="11"/>
      <c r="AF247" s="11"/>
    </row>
    <row r="248" spans="1:32" x14ac:dyDescent="0.35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  <c r="AC248" s="11"/>
      <c r="AD248" s="11"/>
      <c r="AE248" s="11"/>
      <c r="AF248" s="11"/>
    </row>
    <row r="249" spans="1:32" x14ac:dyDescent="0.35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  <c r="AC249" s="11"/>
      <c r="AD249" s="11"/>
      <c r="AE249" s="11"/>
      <c r="AF249" s="11"/>
    </row>
    <row r="250" spans="1:32" x14ac:dyDescent="0.35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  <c r="AC250" s="11"/>
      <c r="AD250" s="11"/>
      <c r="AE250" s="11"/>
      <c r="AF250" s="11"/>
    </row>
    <row r="251" spans="1:32" x14ac:dyDescent="0.35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  <c r="AC251" s="11"/>
      <c r="AD251" s="11"/>
      <c r="AE251" s="11"/>
      <c r="AF251" s="11"/>
    </row>
    <row r="252" spans="1:32" x14ac:dyDescent="0.35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  <c r="AC252" s="11"/>
      <c r="AD252" s="11"/>
      <c r="AE252" s="11"/>
      <c r="AF252" s="11"/>
    </row>
    <row r="253" spans="1:32" x14ac:dyDescent="0.35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  <c r="AC253" s="11"/>
      <c r="AD253" s="11"/>
      <c r="AE253" s="11"/>
      <c r="AF253" s="11"/>
    </row>
    <row r="254" spans="1:32" x14ac:dyDescent="0.35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  <c r="AC254" s="11"/>
      <c r="AD254" s="11"/>
      <c r="AE254" s="11"/>
      <c r="AF254" s="11"/>
    </row>
    <row r="255" spans="1:32" x14ac:dyDescent="0.35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  <c r="AC255" s="11"/>
      <c r="AD255" s="11"/>
      <c r="AE255" s="11"/>
      <c r="AF255" s="11"/>
    </row>
    <row r="256" spans="1:32" x14ac:dyDescent="0.35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  <c r="AC256" s="11"/>
      <c r="AD256" s="11"/>
      <c r="AE256" s="11"/>
      <c r="AF256" s="11"/>
    </row>
    <row r="257" spans="1:32" x14ac:dyDescent="0.35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  <c r="AC257" s="11"/>
      <c r="AD257" s="11"/>
      <c r="AE257" s="11"/>
      <c r="AF257" s="11"/>
    </row>
    <row r="258" spans="1:32" x14ac:dyDescent="0.35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  <c r="AC258" s="11"/>
      <c r="AD258" s="11"/>
      <c r="AE258" s="11"/>
      <c r="AF258" s="11"/>
    </row>
    <row r="259" spans="1:32" x14ac:dyDescent="0.35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  <c r="AC259" s="11"/>
      <c r="AD259" s="11"/>
      <c r="AE259" s="11"/>
      <c r="AF259" s="11"/>
    </row>
    <row r="260" spans="1:32" x14ac:dyDescent="0.35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  <c r="AC260" s="11"/>
      <c r="AD260" s="11"/>
      <c r="AE260" s="11"/>
      <c r="AF260" s="11"/>
    </row>
    <row r="261" spans="1:32" x14ac:dyDescent="0.35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  <c r="AC261" s="11"/>
      <c r="AD261" s="11"/>
      <c r="AE261" s="11"/>
      <c r="AF261" s="11"/>
    </row>
    <row r="262" spans="1:32" x14ac:dyDescent="0.35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  <c r="AC262" s="11"/>
      <c r="AD262" s="11"/>
      <c r="AE262" s="11"/>
      <c r="AF262" s="11"/>
    </row>
    <row r="263" spans="1:32" x14ac:dyDescent="0.35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  <c r="AC263" s="11"/>
      <c r="AD263" s="11"/>
      <c r="AE263" s="11"/>
      <c r="AF263" s="11"/>
    </row>
    <row r="264" spans="1:32" x14ac:dyDescent="0.35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  <c r="AC264" s="11"/>
      <c r="AD264" s="11"/>
      <c r="AE264" s="11"/>
      <c r="AF264" s="11"/>
    </row>
    <row r="265" spans="1:32" x14ac:dyDescent="0.35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  <c r="AC265" s="11"/>
      <c r="AD265" s="11"/>
      <c r="AE265" s="11"/>
      <c r="AF265" s="11"/>
    </row>
    <row r="266" spans="1:32" x14ac:dyDescent="0.35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  <c r="AC266" s="11"/>
      <c r="AD266" s="11"/>
      <c r="AE266" s="11"/>
      <c r="AF266" s="11"/>
    </row>
    <row r="267" spans="1:32" x14ac:dyDescent="0.35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  <c r="AC267" s="11"/>
      <c r="AD267" s="11"/>
      <c r="AE267" s="11"/>
      <c r="AF267" s="11"/>
    </row>
    <row r="268" spans="1:32" x14ac:dyDescent="0.35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  <c r="AC268" s="11"/>
      <c r="AD268" s="11"/>
      <c r="AE268" s="11"/>
      <c r="AF268" s="11"/>
    </row>
    <row r="269" spans="1:32" x14ac:dyDescent="0.35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  <c r="AC269" s="11"/>
      <c r="AD269" s="11"/>
      <c r="AE269" s="11"/>
      <c r="AF269" s="11"/>
    </row>
    <row r="270" spans="1:32" x14ac:dyDescent="0.35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  <c r="AC270" s="11"/>
      <c r="AD270" s="11"/>
      <c r="AE270" s="11"/>
      <c r="AF270" s="11"/>
    </row>
    <row r="271" spans="1:32" x14ac:dyDescent="0.35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  <c r="AC271" s="11"/>
      <c r="AD271" s="11"/>
      <c r="AE271" s="11"/>
      <c r="AF271" s="11"/>
    </row>
    <row r="272" spans="1:32" x14ac:dyDescent="0.35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  <c r="AC272" s="11"/>
      <c r="AD272" s="11"/>
      <c r="AE272" s="11"/>
      <c r="AF272" s="11"/>
    </row>
    <row r="273" spans="1:32" x14ac:dyDescent="0.35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  <c r="AC273" s="11"/>
      <c r="AD273" s="11"/>
      <c r="AE273" s="11"/>
      <c r="AF273" s="11"/>
    </row>
    <row r="274" spans="1:32" x14ac:dyDescent="0.35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  <c r="AC274" s="11"/>
      <c r="AD274" s="11"/>
      <c r="AE274" s="11"/>
      <c r="AF274" s="11"/>
    </row>
    <row r="275" spans="1:32" x14ac:dyDescent="0.35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  <c r="AC275" s="11"/>
      <c r="AD275" s="11"/>
      <c r="AE275" s="11"/>
      <c r="AF275" s="11"/>
    </row>
    <row r="276" spans="1:32" x14ac:dyDescent="0.35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  <c r="AC276" s="11"/>
      <c r="AD276" s="11"/>
      <c r="AE276" s="11"/>
      <c r="AF276" s="11"/>
    </row>
    <row r="277" spans="1:32" x14ac:dyDescent="0.35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  <c r="AC277" s="11"/>
      <c r="AD277" s="11"/>
      <c r="AE277" s="11"/>
      <c r="AF277" s="11"/>
    </row>
    <row r="278" spans="1:32" x14ac:dyDescent="0.35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  <c r="AC278" s="11"/>
      <c r="AD278" s="11"/>
      <c r="AE278" s="11"/>
      <c r="AF278" s="11"/>
    </row>
    <row r="279" spans="1:32" x14ac:dyDescent="0.35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  <c r="AC279" s="11"/>
      <c r="AD279" s="11"/>
      <c r="AE279" s="11"/>
      <c r="AF279" s="11"/>
    </row>
    <row r="280" spans="1:32" x14ac:dyDescent="0.35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  <c r="AC280" s="11"/>
      <c r="AD280" s="11"/>
      <c r="AE280" s="11"/>
      <c r="AF280" s="11"/>
    </row>
    <row r="281" spans="1:32" x14ac:dyDescent="0.35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  <c r="AC281" s="11"/>
      <c r="AD281" s="11"/>
      <c r="AE281" s="11"/>
      <c r="AF281" s="11"/>
    </row>
    <row r="282" spans="1:32" x14ac:dyDescent="0.35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  <c r="AC282" s="11"/>
      <c r="AD282" s="11"/>
      <c r="AE282" s="11"/>
      <c r="AF282" s="11"/>
    </row>
    <row r="283" spans="1:32" x14ac:dyDescent="0.35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  <c r="AC283" s="11"/>
      <c r="AD283" s="11"/>
      <c r="AE283" s="11"/>
      <c r="AF283" s="11"/>
    </row>
    <row r="284" spans="1:32" x14ac:dyDescent="0.35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  <c r="AC284" s="11"/>
      <c r="AD284" s="11"/>
      <c r="AE284" s="11"/>
      <c r="AF284" s="11"/>
    </row>
    <row r="285" spans="1:32" x14ac:dyDescent="0.35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  <c r="AC285" s="11"/>
      <c r="AD285" s="11"/>
      <c r="AE285" s="11"/>
      <c r="AF285" s="11"/>
    </row>
    <row r="286" spans="1:32" x14ac:dyDescent="0.35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  <c r="AC286" s="11"/>
      <c r="AD286" s="11"/>
      <c r="AE286" s="11"/>
      <c r="AF286" s="11"/>
    </row>
    <row r="287" spans="1:32" x14ac:dyDescent="0.35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  <c r="AC287" s="11"/>
      <c r="AD287" s="11"/>
      <c r="AE287" s="11"/>
      <c r="AF287" s="11"/>
    </row>
    <row r="288" spans="1:32" x14ac:dyDescent="0.35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1"/>
      <c r="AC288" s="11"/>
      <c r="AD288" s="11"/>
      <c r="AE288" s="11"/>
      <c r="AF288" s="11"/>
    </row>
    <row r="289" spans="1:32" x14ac:dyDescent="0.35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  <c r="AC289" s="11"/>
      <c r="AD289" s="11"/>
      <c r="AE289" s="11"/>
      <c r="AF289" s="11"/>
    </row>
    <row r="290" spans="1:32" x14ac:dyDescent="0.35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  <c r="AC290" s="11"/>
      <c r="AD290" s="11"/>
      <c r="AE290" s="11"/>
      <c r="AF290" s="11"/>
    </row>
    <row r="291" spans="1:32" x14ac:dyDescent="0.35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  <c r="AC291" s="11"/>
      <c r="AD291" s="11"/>
      <c r="AE291" s="11"/>
      <c r="AF291" s="11"/>
    </row>
    <row r="292" spans="1:32" x14ac:dyDescent="0.35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  <c r="AC292" s="11"/>
      <c r="AD292" s="11"/>
      <c r="AE292" s="11"/>
      <c r="AF292" s="11"/>
    </row>
    <row r="293" spans="1:32" x14ac:dyDescent="0.35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  <c r="AC293" s="11"/>
      <c r="AD293" s="11"/>
      <c r="AE293" s="11"/>
      <c r="AF293" s="11"/>
    </row>
    <row r="294" spans="1:32" x14ac:dyDescent="0.35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  <c r="AC294" s="11"/>
      <c r="AD294" s="11"/>
      <c r="AE294" s="11"/>
      <c r="AF294" s="11"/>
    </row>
    <row r="295" spans="1:32" x14ac:dyDescent="0.35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1"/>
      <c r="AC295" s="11"/>
      <c r="AD295" s="11"/>
      <c r="AE295" s="11"/>
      <c r="AF295" s="11"/>
    </row>
    <row r="296" spans="1:32" x14ac:dyDescent="0.35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  <c r="AC296" s="11"/>
      <c r="AD296" s="11"/>
      <c r="AE296" s="11"/>
      <c r="AF296" s="11"/>
    </row>
    <row r="297" spans="1:32" x14ac:dyDescent="0.35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  <c r="AC297" s="11"/>
      <c r="AD297" s="11"/>
      <c r="AE297" s="11"/>
      <c r="AF297" s="11"/>
    </row>
    <row r="298" spans="1:32" x14ac:dyDescent="0.35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  <c r="AC298" s="11"/>
      <c r="AD298" s="11"/>
      <c r="AE298" s="11"/>
      <c r="AF298" s="11"/>
    </row>
    <row r="299" spans="1:32" x14ac:dyDescent="0.35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1"/>
      <c r="AC299" s="11"/>
      <c r="AD299" s="11"/>
      <c r="AE299" s="11"/>
      <c r="AF299" s="11"/>
    </row>
    <row r="300" spans="1:32" x14ac:dyDescent="0.35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  <c r="AC300" s="11"/>
      <c r="AD300" s="11"/>
      <c r="AE300" s="11"/>
      <c r="AF300" s="11"/>
    </row>
    <row r="301" spans="1:32" x14ac:dyDescent="0.35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  <c r="AC301" s="11"/>
      <c r="AD301" s="11"/>
      <c r="AE301" s="11"/>
      <c r="AF301" s="11"/>
    </row>
    <row r="302" spans="1:32" x14ac:dyDescent="0.35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  <c r="AC302" s="11"/>
      <c r="AD302" s="11"/>
      <c r="AE302" s="11"/>
      <c r="AF302" s="11"/>
    </row>
    <row r="303" spans="1:32" x14ac:dyDescent="0.35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1"/>
      <c r="AC303" s="11"/>
      <c r="AD303" s="11"/>
      <c r="AE303" s="11"/>
      <c r="AF303" s="11"/>
    </row>
    <row r="304" spans="1:32" x14ac:dyDescent="0.35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1"/>
      <c r="AC304" s="11"/>
      <c r="AD304" s="11"/>
      <c r="AE304" s="11"/>
      <c r="AF304" s="11"/>
    </row>
    <row r="305" spans="1:32" x14ac:dyDescent="0.35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1"/>
      <c r="AC305" s="11"/>
      <c r="AD305" s="11"/>
      <c r="AE305" s="11"/>
      <c r="AF305" s="11"/>
    </row>
    <row r="306" spans="1:32" x14ac:dyDescent="0.35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1"/>
      <c r="AC306" s="11"/>
      <c r="AD306" s="11"/>
      <c r="AE306" s="11"/>
      <c r="AF306" s="11"/>
    </row>
    <row r="307" spans="1:32" x14ac:dyDescent="0.35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1"/>
      <c r="AC307" s="11"/>
      <c r="AD307" s="11"/>
      <c r="AE307" s="11"/>
      <c r="AF307" s="11"/>
    </row>
    <row r="308" spans="1:32" x14ac:dyDescent="0.35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1"/>
      <c r="AC308" s="11"/>
      <c r="AD308" s="11"/>
      <c r="AE308" s="11"/>
      <c r="AF308" s="11"/>
    </row>
    <row r="309" spans="1:32" x14ac:dyDescent="0.35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1"/>
      <c r="AC309" s="11"/>
      <c r="AD309" s="11"/>
      <c r="AE309" s="11"/>
      <c r="AF309" s="11"/>
    </row>
    <row r="310" spans="1:32" x14ac:dyDescent="0.35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1"/>
      <c r="AC310" s="11"/>
      <c r="AD310" s="11"/>
      <c r="AE310" s="11"/>
      <c r="AF310" s="11"/>
    </row>
    <row r="311" spans="1:32" x14ac:dyDescent="0.35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1"/>
      <c r="AC311" s="11"/>
      <c r="AD311" s="11"/>
      <c r="AE311" s="11"/>
      <c r="AF311" s="11"/>
    </row>
    <row r="312" spans="1:32" x14ac:dyDescent="0.35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1"/>
      <c r="AC312" s="11"/>
      <c r="AD312" s="11"/>
      <c r="AE312" s="11"/>
      <c r="AF312" s="11"/>
    </row>
    <row r="313" spans="1:32" x14ac:dyDescent="0.35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  <c r="AC313" s="11"/>
      <c r="AD313" s="11"/>
      <c r="AE313" s="11"/>
      <c r="AF313" s="11"/>
    </row>
    <row r="314" spans="1:32" x14ac:dyDescent="0.35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  <c r="AC314" s="11"/>
      <c r="AD314" s="11"/>
      <c r="AE314" s="11"/>
      <c r="AF314" s="11"/>
    </row>
    <row r="315" spans="1:32" x14ac:dyDescent="0.35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  <c r="AC315" s="11"/>
      <c r="AD315" s="11"/>
      <c r="AE315" s="11"/>
      <c r="AF315" s="11"/>
    </row>
    <row r="316" spans="1:32" x14ac:dyDescent="0.35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1"/>
      <c r="AC316" s="11"/>
      <c r="AD316" s="11"/>
      <c r="AE316" s="11"/>
      <c r="AF316" s="11"/>
    </row>
    <row r="317" spans="1:32" x14ac:dyDescent="0.35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  <c r="AC317" s="11"/>
      <c r="AD317" s="11"/>
      <c r="AE317" s="11"/>
      <c r="AF317" s="11"/>
    </row>
    <row r="318" spans="1:32" x14ac:dyDescent="0.35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  <c r="AC318" s="11"/>
      <c r="AD318" s="11"/>
      <c r="AE318" s="11"/>
      <c r="AF318" s="11"/>
    </row>
    <row r="319" spans="1:32" x14ac:dyDescent="0.35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1"/>
      <c r="AC319" s="11"/>
      <c r="AD319" s="11"/>
      <c r="AE319" s="11"/>
      <c r="AF319" s="11"/>
    </row>
    <row r="320" spans="1:32" x14ac:dyDescent="0.35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1"/>
      <c r="AC320" s="11"/>
      <c r="AD320" s="11"/>
      <c r="AE320" s="11"/>
      <c r="AF320" s="11"/>
    </row>
    <row r="321" spans="1:32" x14ac:dyDescent="0.35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  <c r="AC321" s="11"/>
      <c r="AD321" s="11"/>
      <c r="AE321" s="11"/>
      <c r="AF321" s="11"/>
    </row>
    <row r="322" spans="1:32" x14ac:dyDescent="0.35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  <c r="AC322" s="11"/>
      <c r="AD322" s="11"/>
      <c r="AE322" s="11"/>
      <c r="AF322" s="11"/>
    </row>
    <row r="323" spans="1:32" x14ac:dyDescent="0.35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  <c r="AC323" s="11"/>
      <c r="AD323" s="11"/>
      <c r="AE323" s="11"/>
      <c r="AF323" s="11"/>
    </row>
    <row r="324" spans="1:32" x14ac:dyDescent="0.35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  <c r="AC324" s="11"/>
      <c r="AD324" s="11"/>
      <c r="AE324" s="11"/>
      <c r="AF324" s="11"/>
    </row>
    <row r="325" spans="1:32" x14ac:dyDescent="0.35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  <c r="AC325" s="11"/>
      <c r="AD325" s="11"/>
      <c r="AE325" s="11"/>
      <c r="AF325" s="11"/>
    </row>
    <row r="326" spans="1:32" x14ac:dyDescent="0.35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1"/>
      <c r="AC326" s="11"/>
      <c r="AD326" s="11"/>
      <c r="AE326" s="11"/>
      <c r="AF326" s="11"/>
    </row>
    <row r="327" spans="1:32" x14ac:dyDescent="0.35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1"/>
      <c r="AC327" s="11"/>
      <c r="AD327" s="11"/>
      <c r="AE327" s="11"/>
      <c r="AF327" s="11"/>
    </row>
    <row r="328" spans="1:32" x14ac:dyDescent="0.35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1"/>
      <c r="AC328" s="11"/>
      <c r="AD328" s="11"/>
      <c r="AE328" s="11"/>
      <c r="AF328" s="11"/>
    </row>
    <row r="329" spans="1:32" x14ac:dyDescent="0.35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1"/>
      <c r="AC329" s="11"/>
      <c r="AD329" s="11"/>
      <c r="AE329" s="11"/>
      <c r="AF329" s="11"/>
    </row>
    <row r="330" spans="1:32" x14ac:dyDescent="0.35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  <c r="AB330" s="11"/>
      <c r="AC330" s="11"/>
      <c r="AD330" s="11"/>
      <c r="AE330" s="11"/>
      <c r="AF330" s="11"/>
    </row>
    <row r="331" spans="1:32" x14ac:dyDescent="0.35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  <c r="AB331" s="11"/>
      <c r="AC331" s="11"/>
      <c r="AD331" s="11"/>
      <c r="AE331" s="11"/>
      <c r="AF331" s="11"/>
    </row>
    <row r="332" spans="1:32" x14ac:dyDescent="0.35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  <c r="AB332" s="11"/>
      <c r="AC332" s="11"/>
      <c r="AD332" s="11"/>
      <c r="AE332" s="11"/>
      <c r="AF332" s="11"/>
    </row>
    <row r="333" spans="1:32" x14ac:dyDescent="0.35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  <c r="AB333" s="11"/>
      <c r="AC333" s="11"/>
      <c r="AD333" s="11"/>
      <c r="AE333" s="11"/>
      <c r="AF333" s="11"/>
    </row>
    <row r="334" spans="1:32" x14ac:dyDescent="0.35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  <c r="AB334" s="11"/>
      <c r="AC334" s="11"/>
      <c r="AD334" s="11"/>
      <c r="AE334" s="11"/>
      <c r="AF334" s="11"/>
    </row>
    <row r="335" spans="1:32" x14ac:dyDescent="0.35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  <c r="AB335" s="11"/>
      <c r="AC335" s="11"/>
      <c r="AD335" s="11"/>
      <c r="AE335" s="11"/>
      <c r="AF335" s="11"/>
    </row>
    <row r="336" spans="1:32" x14ac:dyDescent="0.35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  <c r="AB336" s="11"/>
      <c r="AC336" s="11"/>
      <c r="AD336" s="11"/>
      <c r="AE336" s="11"/>
      <c r="AF336" s="11"/>
    </row>
    <row r="337" spans="1:32" x14ac:dyDescent="0.35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  <c r="AB337" s="11"/>
      <c r="AC337" s="11"/>
      <c r="AD337" s="11"/>
      <c r="AE337" s="11"/>
      <c r="AF337" s="11"/>
    </row>
    <row r="338" spans="1:32" x14ac:dyDescent="0.35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  <c r="AB338" s="11"/>
      <c r="AC338" s="11"/>
      <c r="AD338" s="11"/>
      <c r="AE338" s="11"/>
      <c r="AF338" s="11"/>
    </row>
    <row r="339" spans="1:32" x14ac:dyDescent="0.35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  <c r="AB339" s="11"/>
      <c r="AC339" s="11"/>
      <c r="AD339" s="11"/>
      <c r="AE339" s="11"/>
      <c r="AF339" s="11"/>
    </row>
    <row r="340" spans="1:32" x14ac:dyDescent="0.35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  <c r="AB340" s="11"/>
      <c r="AC340" s="11"/>
      <c r="AD340" s="11"/>
      <c r="AE340" s="11"/>
      <c r="AF340" s="11"/>
    </row>
    <row r="341" spans="1:32" x14ac:dyDescent="0.35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  <c r="AB341" s="11"/>
      <c r="AC341" s="11"/>
      <c r="AD341" s="11"/>
      <c r="AE341" s="11"/>
      <c r="AF341" s="11"/>
    </row>
    <row r="342" spans="1:32" x14ac:dyDescent="0.35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  <c r="AB342" s="11"/>
      <c r="AC342" s="11"/>
      <c r="AD342" s="11"/>
      <c r="AE342" s="11"/>
      <c r="AF342" s="11"/>
    </row>
    <row r="343" spans="1:32" x14ac:dyDescent="0.35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  <c r="AB343" s="11"/>
      <c r="AC343" s="11"/>
      <c r="AD343" s="11"/>
      <c r="AE343" s="11"/>
      <c r="AF343" s="11"/>
    </row>
    <row r="344" spans="1:32" x14ac:dyDescent="0.35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  <c r="AB344" s="11"/>
      <c r="AC344" s="11"/>
      <c r="AD344" s="11"/>
      <c r="AE344" s="11"/>
      <c r="AF344" s="11"/>
    </row>
    <row r="345" spans="1:32" x14ac:dyDescent="0.35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  <c r="AB345" s="11"/>
      <c r="AC345" s="11"/>
      <c r="AD345" s="11"/>
      <c r="AE345" s="11"/>
      <c r="AF345" s="11"/>
    </row>
    <row r="346" spans="1:32" x14ac:dyDescent="0.35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  <c r="AB346" s="11"/>
      <c r="AC346" s="11"/>
      <c r="AD346" s="11"/>
      <c r="AE346" s="11"/>
      <c r="AF346" s="11"/>
    </row>
    <row r="347" spans="1:32" x14ac:dyDescent="0.35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  <c r="AB347" s="11"/>
      <c r="AC347" s="11"/>
      <c r="AD347" s="11"/>
      <c r="AE347" s="11"/>
      <c r="AF347" s="11"/>
    </row>
    <row r="348" spans="1:32" x14ac:dyDescent="0.35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  <c r="AB348" s="11"/>
      <c r="AC348" s="11"/>
      <c r="AD348" s="11"/>
      <c r="AE348" s="11"/>
      <c r="AF348" s="11"/>
    </row>
    <row r="349" spans="1:32" x14ac:dyDescent="0.35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  <c r="AB349" s="11"/>
      <c r="AC349" s="11"/>
      <c r="AD349" s="11"/>
      <c r="AE349" s="11"/>
      <c r="AF349" s="11"/>
    </row>
    <row r="350" spans="1:32" x14ac:dyDescent="0.35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  <c r="AB350" s="11"/>
      <c r="AC350" s="11"/>
      <c r="AD350" s="11"/>
      <c r="AE350" s="11"/>
      <c r="AF350" s="11"/>
    </row>
    <row r="351" spans="1:32" x14ac:dyDescent="0.35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  <c r="AB351" s="11"/>
      <c r="AC351" s="11"/>
      <c r="AD351" s="11"/>
      <c r="AE351" s="11"/>
      <c r="AF351" s="11"/>
    </row>
    <row r="352" spans="1:32" x14ac:dyDescent="0.35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  <c r="AB352" s="11"/>
      <c r="AC352" s="11"/>
      <c r="AD352" s="11"/>
      <c r="AE352" s="11"/>
      <c r="AF352" s="11"/>
    </row>
    <row r="353" spans="1:32" x14ac:dyDescent="0.35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  <c r="AB353" s="11"/>
      <c r="AC353" s="11"/>
      <c r="AD353" s="11"/>
      <c r="AE353" s="11"/>
      <c r="AF353" s="11"/>
    </row>
    <row r="354" spans="1:32" x14ac:dyDescent="0.35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  <c r="AB354" s="11"/>
      <c r="AC354" s="11"/>
      <c r="AD354" s="11"/>
      <c r="AE354" s="11"/>
      <c r="AF354" s="11"/>
    </row>
    <row r="355" spans="1:32" x14ac:dyDescent="0.35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  <c r="AB355" s="11"/>
      <c r="AC355" s="11"/>
      <c r="AD355" s="11"/>
      <c r="AE355" s="11"/>
      <c r="AF355" s="11"/>
    </row>
    <row r="356" spans="1:32" x14ac:dyDescent="0.35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  <c r="AB356" s="11"/>
      <c r="AC356" s="11"/>
      <c r="AD356" s="11"/>
      <c r="AE356" s="11"/>
      <c r="AF356" s="11"/>
    </row>
    <row r="357" spans="1:32" x14ac:dyDescent="0.35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  <c r="AB357" s="11"/>
      <c r="AC357" s="11"/>
      <c r="AD357" s="11"/>
      <c r="AE357" s="11"/>
      <c r="AF357" s="11"/>
    </row>
    <row r="358" spans="1:32" x14ac:dyDescent="0.35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  <c r="AB358" s="11"/>
      <c r="AC358" s="11"/>
      <c r="AD358" s="11"/>
      <c r="AE358" s="11"/>
      <c r="AF358" s="11"/>
    </row>
    <row r="359" spans="1:32" x14ac:dyDescent="0.35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B359" s="11"/>
      <c r="AC359" s="11"/>
      <c r="AD359" s="11"/>
      <c r="AE359" s="11"/>
      <c r="AF359" s="11"/>
    </row>
    <row r="360" spans="1:32" x14ac:dyDescent="0.35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  <c r="AB360" s="11"/>
      <c r="AC360" s="11"/>
      <c r="AD360" s="11"/>
      <c r="AE360" s="11"/>
      <c r="AF360" s="11"/>
    </row>
    <row r="361" spans="1:32" x14ac:dyDescent="0.35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  <c r="AB361" s="11"/>
      <c r="AC361" s="11"/>
      <c r="AD361" s="11"/>
      <c r="AE361" s="11"/>
      <c r="AF361" s="11"/>
    </row>
    <row r="362" spans="1:32" x14ac:dyDescent="0.35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  <c r="AB362" s="11"/>
      <c r="AC362" s="11"/>
      <c r="AD362" s="11"/>
      <c r="AE362" s="11"/>
      <c r="AF362" s="11"/>
    </row>
    <row r="363" spans="1:32" x14ac:dyDescent="0.35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  <c r="AB363" s="11"/>
      <c r="AC363" s="11"/>
      <c r="AD363" s="11"/>
      <c r="AE363" s="11"/>
      <c r="AF363" s="11"/>
    </row>
    <row r="364" spans="1:32" x14ac:dyDescent="0.35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  <c r="AB364" s="11"/>
      <c r="AC364" s="11"/>
      <c r="AD364" s="11"/>
      <c r="AE364" s="11"/>
      <c r="AF364" s="11"/>
    </row>
    <row r="365" spans="1:32" x14ac:dyDescent="0.35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  <c r="AB365" s="11"/>
      <c r="AC365" s="11"/>
      <c r="AD365" s="11"/>
      <c r="AE365" s="11"/>
      <c r="AF365" s="11"/>
    </row>
    <row r="366" spans="1:32" x14ac:dyDescent="0.35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  <c r="AB366" s="11"/>
      <c r="AC366" s="11"/>
      <c r="AD366" s="11"/>
      <c r="AE366" s="11"/>
      <c r="AF366" s="11"/>
    </row>
    <row r="367" spans="1:32" x14ac:dyDescent="0.35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  <c r="AB367" s="11"/>
      <c r="AC367" s="11"/>
      <c r="AD367" s="11"/>
      <c r="AE367" s="11"/>
      <c r="AF367" s="11"/>
    </row>
    <row r="368" spans="1:32" x14ac:dyDescent="0.35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  <c r="AB368" s="11"/>
      <c r="AC368" s="11"/>
      <c r="AD368" s="11"/>
      <c r="AE368" s="11"/>
      <c r="AF368" s="11"/>
    </row>
    <row r="369" spans="1:32" x14ac:dyDescent="0.35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  <c r="AB369" s="11"/>
      <c r="AC369" s="11"/>
      <c r="AD369" s="11"/>
      <c r="AE369" s="11"/>
      <c r="AF369" s="11"/>
    </row>
    <row r="370" spans="1:32" x14ac:dyDescent="0.35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  <c r="AC370" s="11"/>
      <c r="AD370" s="11"/>
      <c r="AE370" s="11"/>
      <c r="AF370" s="11"/>
    </row>
    <row r="371" spans="1:32" x14ac:dyDescent="0.35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  <c r="AB371" s="11"/>
      <c r="AC371" s="11"/>
      <c r="AD371" s="11"/>
      <c r="AE371" s="11"/>
      <c r="AF371" s="11"/>
    </row>
    <row r="372" spans="1:32" x14ac:dyDescent="0.35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  <c r="AB372" s="11"/>
      <c r="AC372" s="11"/>
      <c r="AD372" s="11"/>
      <c r="AE372" s="11"/>
      <c r="AF372" s="11"/>
    </row>
    <row r="373" spans="1:32" x14ac:dyDescent="0.35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  <c r="AB373" s="11"/>
      <c r="AC373" s="11"/>
      <c r="AD373" s="11"/>
      <c r="AE373" s="11"/>
      <c r="AF373" s="11"/>
    </row>
    <row r="374" spans="1:32" x14ac:dyDescent="0.35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  <c r="AB374" s="11"/>
      <c r="AC374" s="11"/>
      <c r="AD374" s="11"/>
      <c r="AE374" s="11"/>
      <c r="AF374" s="11"/>
    </row>
    <row r="375" spans="1:32" x14ac:dyDescent="0.35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  <c r="AB375" s="11"/>
      <c r="AC375" s="11"/>
      <c r="AD375" s="11"/>
      <c r="AE375" s="11"/>
      <c r="AF375" s="11"/>
    </row>
    <row r="376" spans="1:32" x14ac:dyDescent="0.35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  <c r="AB376" s="11"/>
      <c r="AC376" s="11"/>
      <c r="AD376" s="11"/>
      <c r="AE376" s="11"/>
      <c r="AF376" s="11"/>
    </row>
    <row r="377" spans="1:32" x14ac:dyDescent="0.35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  <c r="AB377" s="11"/>
      <c r="AC377" s="11"/>
      <c r="AD377" s="11"/>
      <c r="AE377" s="11"/>
      <c r="AF377" s="11"/>
    </row>
    <row r="378" spans="1:32" x14ac:dyDescent="0.35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  <c r="AB378" s="11"/>
      <c r="AC378" s="11"/>
      <c r="AD378" s="11"/>
      <c r="AE378" s="11"/>
      <c r="AF378" s="11"/>
    </row>
    <row r="379" spans="1:32" x14ac:dyDescent="0.35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  <c r="AB379" s="11"/>
      <c r="AC379" s="11"/>
      <c r="AD379" s="11"/>
      <c r="AE379" s="11"/>
      <c r="AF379" s="11"/>
    </row>
    <row r="380" spans="1:32" x14ac:dyDescent="0.35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  <c r="AB380" s="11"/>
      <c r="AC380" s="11"/>
      <c r="AD380" s="11"/>
      <c r="AE380" s="11"/>
      <c r="AF380" s="11"/>
    </row>
    <row r="381" spans="1:32" x14ac:dyDescent="0.35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  <c r="AB381" s="11"/>
      <c r="AC381" s="11"/>
      <c r="AD381" s="11"/>
      <c r="AE381" s="11"/>
      <c r="AF381" s="11"/>
    </row>
    <row r="382" spans="1:32" x14ac:dyDescent="0.35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  <c r="AB382" s="11"/>
      <c r="AC382" s="11"/>
      <c r="AD382" s="11"/>
      <c r="AE382" s="11"/>
      <c r="AF382" s="11"/>
    </row>
    <row r="383" spans="1:32" x14ac:dyDescent="0.35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  <c r="AB383" s="11"/>
      <c r="AC383" s="11"/>
      <c r="AD383" s="11"/>
      <c r="AE383" s="11"/>
      <c r="AF383" s="11"/>
    </row>
    <row r="384" spans="1:32" x14ac:dyDescent="0.35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  <c r="AB384" s="11"/>
      <c r="AC384" s="11"/>
      <c r="AD384" s="11"/>
      <c r="AE384" s="11"/>
      <c r="AF384" s="11"/>
    </row>
    <row r="385" spans="1:32" x14ac:dyDescent="0.35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  <c r="AB385" s="11"/>
      <c r="AC385" s="11"/>
      <c r="AD385" s="11"/>
      <c r="AE385" s="11"/>
      <c r="AF385" s="11"/>
    </row>
    <row r="386" spans="1:32" x14ac:dyDescent="0.35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  <c r="AB386" s="11"/>
      <c r="AC386" s="11"/>
      <c r="AD386" s="11"/>
      <c r="AE386" s="11"/>
      <c r="AF386" s="11"/>
    </row>
    <row r="387" spans="1:32" x14ac:dyDescent="0.35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  <c r="AB387" s="11"/>
      <c r="AC387" s="11"/>
      <c r="AD387" s="11"/>
      <c r="AE387" s="11"/>
      <c r="AF387" s="11"/>
    </row>
    <row r="388" spans="1:32" x14ac:dyDescent="0.35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  <c r="AB388" s="11"/>
      <c r="AC388" s="11"/>
      <c r="AD388" s="11"/>
      <c r="AE388" s="11"/>
      <c r="AF388" s="11"/>
    </row>
    <row r="389" spans="1:32" x14ac:dyDescent="0.35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  <c r="AB389" s="11"/>
      <c r="AC389" s="11"/>
      <c r="AD389" s="11"/>
      <c r="AE389" s="11"/>
      <c r="AF389" s="11"/>
    </row>
    <row r="390" spans="1:32" x14ac:dyDescent="0.35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  <c r="AB390" s="11"/>
      <c r="AC390" s="11"/>
      <c r="AD390" s="11"/>
      <c r="AE390" s="11"/>
      <c r="AF390" s="11"/>
    </row>
    <row r="391" spans="1:32" x14ac:dyDescent="0.35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  <c r="AB391" s="11"/>
      <c r="AC391" s="11"/>
      <c r="AD391" s="11"/>
      <c r="AE391" s="11"/>
      <c r="AF391" s="11"/>
    </row>
    <row r="392" spans="1:32" x14ac:dyDescent="0.35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  <c r="AB392" s="11"/>
      <c r="AC392" s="11"/>
      <c r="AD392" s="11"/>
      <c r="AE392" s="11"/>
      <c r="AF392" s="11"/>
    </row>
    <row r="393" spans="1:32" x14ac:dyDescent="0.35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  <c r="AB393" s="11"/>
      <c r="AC393" s="11"/>
      <c r="AD393" s="11"/>
      <c r="AE393" s="11"/>
      <c r="AF393" s="11"/>
    </row>
    <row r="394" spans="1:32" x14ac:dyDescent="0.35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  <c r="AB394" s="11"/>
      <c r="AC394" s="11"/>
      <c r="AD394" s="11"/>
      <c r="AE394" s="11"/>
      <c r="AF394" s="11"/>
    </row>
    <row r="395" spans="1:32" x14ac:dyDescent="0.35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  <c r="AB395" s="11"/>
      <c r="AC395" s="11"/>
      <c r="AD395" s="11"/>
      <c r="AE395" s="11"/>
      <c r="AF395" s="11"/>
    </row>
    <row r="396" spans="1:32" x14ac:dyDescent="0.35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  <c r="AB396" s="11"/>
      <c r="AC396" s="11"/>
      <c r="AD396" s="11"/>
      <c r="AE396" s="11"/>
      <c r="AF396" s="11"/>
    </row>
    <row r="397" spans="1:32" x14ac:dyDescent="0.35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  <c r="AB397" s="11"/>
      <c r="AC397" s="11"/>
      <c r="AD397" s="11"/>
      <c r="AE397" s="11"/>
      <c r="AF397" s="11"/>
    </row>
    <row r="398" spans="1:32" x14ac:dyDescent="0.35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  <c r="AB398" s="11"/>
      <c r="AC398" s="11"/>
      <c r="AD398" s="11"/>
      <c r="AE398" s="11"/>
      <c r="AF398" s="11"/>
    </row>
    <row r="399" spans="1:32" x14ac:dyDescent="0.35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  <c r="AB399" s="11"/>
      <c r="AC399" s="11"/>
      <c r="AD399" s="11"/>
      <c r="AE399" s="11"/>
      <c r="AF399" s="11"/>
    </row>
    <row r="400" spans="1:32" x14ac:dyDescent="0.35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  <c r="AB400" s="11"/>
      <c r="AC400" s="11"/>
      <c r="AD400" s="11"/>
      <c r="AE400" s="11"/>
      <c r="AF400" s="11"/>
    </row>
    <row r="401" spans="1:32" x14ac:dyDescent="0.35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  <c r="AB401" s="11"/>
      <c r="AC401" s="11"/>
      <c r="AD401" s="11"/>
      <c r="AE401" s="11"/>
      <c r="AF401" s="11"/>
    </row>
    <row r="402" spans="1:32" x14ac:dyDescent="0.35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  <c r="AB402" s="11"/>
      <c r="AC402" s="11"/>
      <c r="AD402" s="11"/>
      <c r="AE402" s="11"/>
      <c r="AF402" s="11"/>
    </row>
    <row r="403" spans="1:32" x14ac:dyDescent="0.35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  <c r="AB403" s="11"/>
      <c r="AC403" s="11"/>
      <c r="AD403" s="11"/>
      <c r="AE403" s="11"/>
      <c r="AF403" s="11"/>
    </row>
    <row r="404" spans="1:32" x14ac:dyDescent="0.35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  <c r="AB404" s="11"/>
      <c r="AC404" s="11"/>
      <c r="AD404" s="11"/>
      <c r="AE404" s="11"/>
      <c r="AF404" s="11"/>
    </row>
    <row r="405" spans="1:32" x14ac:dyDescent="0.35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  <c r="AB405" s="11"/>
      <c r="AC405" s="11"/>
      <c r="AD405" s="11"/>
      <c r="AE405" s="11"/>
      <c r="AF405" s="11"/>
    </row>
    <row r="406" spans="1:32" x14ac:dyDescent="0.35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  <c r="AB406" s="11"/>
      <c r="AC406" s="11"/>
      <c r="AD406" s="11"/>
      <c r="AE406" s="11"/>
      <c r="AF406" s="11"/>
    </row>
    <row r="407" spans="1:32" x14ac:dyDescent="0.35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  <c r="AB407" s="11"/>
      <c r="AC407" s="11"/>
      <c r="AD407" s="11"/>
      <c r="AE407" s="11"/>
      <c r="AF407" s="11"/>
    </row>
    <row r="408" spans="1:32" x14ac:dyDescent="0.35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  <c r="AB408" s="11"/>
      <c r="AC408" s="11"/>
      <c r="AD408" s="11"/>
      <c r="AE408" s="11"/>
      <c r="AF408" s="11"/>
    </row>
    <row r="409" spans="1:32" x14ac:dyDescent="0.35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  <c r="AB409" s="11"/>
      <c r="AC409" s="11"/>
      <c r="AD409" s="11"/>
      <c r="AE409" s="11"/>
      <c r="AF409" s="11"/>
    </row>
    <row r="410" spans="1:32" x14ac:dyDescent="0.35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  <c r="AB410" s="11"/>
      <c r="AC410" s="11"/>
      <c r="AD410" s="11"/>
      <c r="AE410" s="11"/>
      <c r="AF410" s="11"/>
    </row>
    <row r="411" spans="1:32" x14ac:dyDescent="0.35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  <c r="AB411" s="11"/>
      <c r="AC411" s="11"/>
      <c r="AD411" s="11"/>
      <c r="AE411" s="11"/>
      <c r="AF411" s="11"/>
    </row>
    <row r="412" spans="1:32" x14ac:dyDescent="0.35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  <c r="AB412" s="11"/>
      <c r="AC412" s="11"/>
      <c r="AD412" s="11"/>
      <c r="AE412" s="11"/>
      <c r="AF412" s="11"/>
    </row>
    <row r="413" spans="1:32" x14ac:dyDescent="0.35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  <c r="AB413" s="11"/>
      <c r="AC413" s="11"/>
      <c r="AD413" s="11"/>
      <c r="AE413" s="11"/>
      <c r="AF413" s="11"/>
    </row>
    <row r="414" spans="1:32" x14ac:dyDescent="0.35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  <c r="AB414" s="11"/>
      <c r="AC414" s="11"/>
      <c r="AD414" s="11"/>
      <c r="AE414" s="11"/>
      <c r="AF414" s="11"/>
    </row>
    <row r="415" spans="1:32" x14ac:dyDescent="0.35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  <c r="AB415" s="11"/>
      <c r="AC415" s="11"/>
      <c r="AD415" s="11"/>
      <c r="AE415" s="11"/>
      <c r="AF415" s="11"/>
    </row>
    <row r="416" spans="1:32" x14ac:dyDescent="0.35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  <c r="AB416" s="11"/>
      <c r="AC416" s="11"/>
      <c r="AD416" s="11"/>
      <c r="AE416" s="11"/>
      <c r="AF416" s="11"/>
    </row>
    <row r="417" spans="1:32" x14ac:dyDescent="0.35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  <c r="AB417" s="11"/>
      <c r="AC417" s="11"/>
      <c r="AD417" s="11"/>
      <c r="AE417" s="11"/>
      <c r="AF417" s="11"/>
    </row>
    <row r="418" spans="1:32" x14ac:dyDescent="0.35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  <c r="AB418" s="11"/>
      <c r="AC418" s="11"/>
      <c r="AD418" s="11"/>
      <c r="AE418" s="11"/>
      <c r="AF418" s="11"/>
    </row>
    <row r="419" spans="1:32" x14ac:dyDescent="0.35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  <c r="AB419" s="11"/>
      <c r="AC419" s="11"/>
      <c r="AD419" s="11"/>
      <c r="AE419" s="11"/>
      <c r="AF419" s="11"/>
    </row>
    <row r="420" spans="1:32" x14ac:dyDescent="0.35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  <c r="AB420" s="11"/>
      <c r="AC420" s="11"/>
      <c r="AD420" s="11"/>
      <c r="AE420" s="11"/>
      <c r="AF420" s="11"/>
    </row>
    <row r="421" spans="1:32" x14ac:dyDescent="0.35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  <c r="AB421" s="11"/>
      <c r="AC421" s="11"/>
      <c r="AD421" s="11"/>
      <c r="AE421" s="11"/>
      <c r="AF421" s="11"/>
    </row>
    <row r="422" spans="1:32" x14ac:dyDescent="0.35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  <c r="AB422" s="11"/>
      <c r="AC422" s="11"/>
      <c r="AD422" s="11"/>
      <c r="AE422" s="11"/>
      <c r="AF422" s="11"/>
    </row>
    <row r="423" spans="1:32" x14ac:dyDescent="0.35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  <c r="AB423" s="11"/>
      <c r="AC423" s="11"/>
      <c r="AD423" s="11"/>
      <c r="AE423" s="11"/>
      <c r="AF423" s="11"/>
    </row>
    <row r="424" spans="1:32" x14ac:dyDescent="0.35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  <c r="AB424" s="11"/>
      <c r="AC424" s="11"/>
      <c r="AD424" s="11"/>
      <c r="AE424" s="11"/>
      <c r="AF424" s="11"/>
    </row>
    <row r="425" spans="1:32" x14ac:dyDescent="0.35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  <c r="AB425" s="11"/>
      <c r="AC425" s="11"/>
      <c r="AD425" s="11"/>
      <c r="AE425" s="11"/>
      <c r="AF425" s="11"/>
    </row>
    <row r="426" spans="1:32" x14ac:dyDescent="0.35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  <c r="AB426" s="11"/>
      <c r="AC426" s="11"/>
      <c r="AD426" s="11"/>
      <c r="AE426" s="11"/>
      <c r="AF426" s="11"/>
    </row>
    <row r="427" spans="1:32" x14ac:dyDescent="0.35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  <c r="AB427" s="11"/>
      <c r="AC427" s="11"/>
      <c r="AD427" s="11"/>
      <c r="AE427" s="11"/>
      <c r="AF427" s="11"/>
    </row>
    <row r="428" spans="1:32" x14ac:dyDescent="0.35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  <c r="AB428" s="11"/>
      <c r="AC428" s="11"/>
      <c r="AD428" s="11"/>
      <c r="AE428" s="11"/>
      <c r="AF428" s="11"/>
    </row>
    <row r="429" spans="1:32" x14ac:dyDescent="0.35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  <c r="AB429" s="11"/>
      <c r="AC429" s="11"/>
      <c r="AD429" s="11"/>
      <c r="AE429" s="11"/>
      <c r="AF429" s="11"/>
    </row>
    <row r="430" spans="1:32" x14ac:dyDescent="0.35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  <c r="AB430" s="11"/>
      <c r="AC430" s="11"/>
      <c r="AD430" s="11"/>
      <c r="AE430" s="11"/>
      <c r="AF430" s="11"/>
    </row>
    <row r="431" spans="1:32" x14ac:dyDescent="0.35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  <c r="AB431" s="11"/>
      <c r="AC431" s="11"/>
      <c r="AD431" s="11"/>
      <c r="AE431" s="11"/>
      <c r="AF431" s="11"/>
    </row>
    <row r="432" spans="1:32" x14ac:dyDescent="0.35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  <c r="AB432" s="11"/>
      <c r="AC432" s="11"/>
      <c r="AD432" s="11"/>
      <c r="AE432" s="11"/>
      <c r="AF432" s="11"/>
    </row>
    <row r="433" spans="1:32" x14ac:dyDescent="0.35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  <c r="AB433" s="11"/>
      <c r="AC433" s="11"/>
      <c r="AD433" s="11"/>
      <c r="AE433" s="11"/>
      <c r="AF433" s="11"/>
    </row>
    <row r="434" spans="1:32" x14ac:dyDescent="0.35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  <c r="AB434" s="11"/>
      <c r="AC434" s="11"/>
      <c r="AD434" s="11"/>
      <c r="AE434" s="11"/>
      <c r="AF434" s="11"/>
    </row>
    <row r="435" spans="1:32" x14ac:dyDescent="0.35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  <c r="AB435" s="11"/>
      <c r="AC435" s="11"/>
      <c r="AD435" s="11"/>
      <c r="AE435" s="11"/>
      <c r="AF435" s="11"/>
    </row>
    <row r="436" spans="1:32" x14ac:dyDescent="0.35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  <c r="AB436" s="11"/>
      <c r="AC436" s="11"/>
      <c r="AD436" s="11"/>
      <c r="AE436" s="11"/>
      <c r="AF436" s="11"/>
    </row>
    <row r="437" spans="1:32" x14ac:dyDescent="0.35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  <c r="AB437" s="11"/>
      <c r="AC437" s="11"/>
      <c r="AD437" s="11"/>
      <c r="AE437" s="11"/>
      <c r="AF437" s="11"/>
    </row>
    <row r="438" spans="1:32" x14ac:dyDescent="0.35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  <c r="AB438" s="11"/>
      <c r="AC438" s="11"/>
      <c r="AD438" s="11"/>
      <c r="AE438" s="11"/>
      <c r="AF438" s="11"/>
    </row>
    <row r="439" spans="1:32" x14ac:dyDescent="0.35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  <c r="AB439" s="11"/>
      <c r="AC439" s="11"/>
      <c r="AD439" s="11"/>
      <c r="AE439" s="11"/>
      <c r="AF439" s="11"/>
    </row>
    <row r="440" spans="1:32" x14ac:dyDescent="0.35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  <c r="AB440" s="11"/>
      <c r="AC440" s="11"/>
      <c r="AD440" s="11"/>
      <c r="AE440" s="11"/>
      <c r="AF440" s="11"/>
    </row>
    <row r="441" spans="1:32" x14ac:dyDescent="0.35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  <c r="AB441" s="11"/>
      <c r="AC441" s="11"/>
      <c r="AD441" s="11"/>
      <c r="AE441" s="11"/>
      <c r="AF441" s="11"/>
    </row>
    <row r="442" spans="1:32" x14ac:dyDescent="0.35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  <c r="AB442" s="11"/>
      <c r="AC442" s="11"/>
      <c r="AD442" s="11"/>
      <c r="AE442" s="11"/>
      <c r="AF442" s="11"/>
    </row>
    <row r="443" spans="1:32" x14ac:dyDescent="0.35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  <c r="AB443" s="11"/>
      <c r="AC443" s="11"/>
      <c r="AD443" s="11"/>
      <c r="AE443" s="11"/>
      <c r="AF443" s="11"/>
    </row>
    <row r="444" spans="1:32" x14ac:dyDescent="0.35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  <c r="AB444" s="11"/>
      <c r="AC444" s="11"/>
      <c r="AD444" s="11"/>
      <c r="AE444" s="11"/>
      <c r="AF444" s="11"/>
    </row>
    <row r="445" spans="1:32" x14ac:dyDescent="0.35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  <c r="AB445" s="11"/>
      <c r="AC445" s="11"/>
      <c r="AD445" s="11"/>
      <c r="AE445" s="11"/>
      <c r="AF445" s="11"/>
    </row>
    <row r="446" spans="1:32" x14ac:dyDescent="0.35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  <c r="AB446" s="11"/>
      <c r="AC446" s="11"/>
      <c r="AD446" s="11"/>
      <c r="AE446" s="11"/>
      <c r="AF446" s="11"/>
    </row>
    <row r="447" spans="1:32" x14ac:dyDescent="0.35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  <c r="AB447" s="11"/>
      <c r="AC447" s="11"/>
      <c r="AD447" s="11"/>
      <c r="AE447" s="11"/>
      <c r="AF447" s="11"/>
    </row>
    <row r="448" spans="1:32" x14ac:dyDescent="0.35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  <c r="AB448" s="11"/>
      <c r="AC448" s="11"/>
      <c r="AD448" s="11"/>
      <c r="AE448" s="11"/>
      <c r="AF448" s="11"/>
    </row>
    <row r="449" spans="1:32" x14ac:dyDescent="0.35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  <c r="AB449" s="11"/>
      <c r="AC449" s="11"/>
      <c r="AD449" s="11"/>
      <c r="AE449" s="11"/>
      <c r="AF449" s="11"/>
    </row>
    <row r="450" spans="1:32" x14ac:dyDescent="0.35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  <c r="AB450" s="11"/>
      <c r="AC450" s="11"/>
      <c r="AD450" s="11"/>
      <c r="AE450" s="11"/>
      <c r="AF450" s="11"/>
    </row>
    <row r="451" spans="1:32" x14ac:dyDescent="0.35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  <c r="AB451" s="11"/>
      <c r="AC451" s="11"/>
      <c r="AD451" s="11"/>
      <c r="AE451" s="11"/>
      <c r="AF451" s="11"/>
    </row>
    <row r="452" spans="1:32" x14ac:dyDescent="0.35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  <c r="AB452" s="11"/>
      <c r="AC452" s="11"/>
      <c r="AD452" s="11"/>
      <c r="AE452" s="11"/>
      <c r="AF452" s="11"/>
    </row>
    <row r="453" spans="1:32" x14ac:dyDescent="0.35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  <c r="AB453" s="11"/>
      <c r="AC453" s="11"/>
      <c r="AD453" s="11"/>
      <c r="AE453" s="11"/>
      <c r="AF453" s="11"/>
    </row>
    <row r="454" spans="1:32" x14ac:dyDescent="0.35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  <c r="AB454" s="11"/>
      <c r="AC454" s="11"/>
      <c r="AD454" s="11"/>
      <c r="AE454" s="11"/>
      <c r="AF454" s="11"/>
    </row>
    <row r="455" spans="1:32" x14ac:dyDescent="0.35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  <c r="AB455" s="11"/>
      <c r="AC455" s="11"/>
      <c r="AD455" s="11"/>
      <c r="AE455" s="11"/>
      <c r="AF455" s="11"/>
    </row>
    <row r="456" spans="1:32" x14ac:dyDescent="0.35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  <c r="AB456" s="11"/>
      <c r="AC456" s="11"/>
      <c r="AD456" s="11"/>
      <c r="AE456" s="11"/>
      <c r="AF456" s="11"/>
    </row>
    <row r="457" spans="1:32" x14ac:dyDescent="0.35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  <c r="AB457" s="11"/>
      <c r="AC457" s="11"/>
      <c r="AD457" s="11"/>
      <c r="AE457" s="11"/>
      <c r="AF457" s="11"/>
    </row>
    <row r="458" spans="1:32" x14ac:dyDescent="0.35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  <c r="AB458" s="11"/>
      <c r="AC458" s="11"/>
      <c r="AD458" s="11"/>
      <c r="AE458" s="11"/>
      <c r="AF458" s="11"/>
    </row>
    <row r="459" spans="1:32" x14ac:dyDescent="0.35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  <c r="AB459" s="11"/>
      <c r="AC459" s="11"/>
      <c r="AD459" s="11"/>
      <c r="AE459" s="11"/>
      <c r="AF459" s="11"/>
    </row>
    <row r="460" spans="1:32" x14ac:dyDescent="0.35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  <c r="AB460" s="11"/>
      <c r="AC460" s="11"/>
      <c r="AD460" s="11"/>
      <c r="AE460" s="11"/>
      <c r="AF460" s="11"/>
    </row>
    <row r="461" spans="1:32" x14ac:dyDescent="0.35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  <c r="AB461" s="11"/>
      <c r="AC461" s="11"/>
      <c r="AD461" s="11"/>
      <c r="AE461" s="11"/>
      <c r="AF461" s="11"/>
    </row>
    <row r="462" spans="1:32" x14ac:dyDescent="0.35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  <c r="AB462" s="11"/>
      <c r="AC462" s="11"/>
      <c r="AD462" s="11"/>
      <c r="AE462" s="11"/>
      <c r="AF462" s="11"/>
    </row>
    <row r="463" spans="1:32" x14ac:dyDescent="0.35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  <c r="AB463" s="11"/>
      <c r="AC463" s="11"/>
      <c r="AD463" s="11"/>
      <c r="AE463" s="11"/>
      <c r="AF463" s="11"/>
    </row>
    <row r="464" spans="1:32" x14ac:dyDescent="0.35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  <c r="AB464" s="11"/>
      <c r="AC464" s="11"/>
      <c r="AD464" s="11"/>
      <c r="AE464" s="11"/>
      <c r="AF464" s="11"/>
    </row>
    <row r="465" spans="1:32" x14ac:dyDescent="0.35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  <c r="AB465" s="11"/>
      <c r="AC465" s="11"/>
      <c r="AD465" s="11"/>
      <c r="AE465" s="11"/>
      <c r="AF465" s="11"/>
    </row>
    <row r="466" spans="1:32" x14ac:dyDescent="0.35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  <c r="AB466" s="11"/>
      <c r="AC466" s="11"/>
      <c r="AD466" s="11"/>
      <c r="AE466" s="11"/>
      <c r="AF466" s="11"/>
    </row>
    <row r="467" spans="1:32" x14ac:dyDescent="0.35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  <c r="AB467" s="11"/>
      <c r="AC467" s="11"/>
      <c r="AD467" s="11"/>
      <c r="AE467" s="11"/>
      <c r="AF467" s="11"/>
    </row>
    <row r="468" spans="1:32" x14ac:dyDescent="0.35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  <c r="AB468" s="11"/>
      <c r="AC468" s="11"/>
      <c r="AD468" s="11"/>
      <c r="AE468" s="11"/>
      <c r="AF468" s="11"/>
    </row>
    <row r="469" spans="1:32" x14ac:dyDescent="0.35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  <c r="AB469" s="11"/>
      <c r="AC469" s="11"/>
      <c r="AD469" s="11"/>
      <c r="AE469" s="11"/>
      <c r="AF469" s="11"/>
    </row>
    <row r="470" spans="1:32" x14ac:dyDescent="0.35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  <c r="AB470" s="11"/>
      <c r="AC470" s="11"/>
      <c r="AD470" s="11"/>
      <c r="AE470" s="11"/>
      <c r="AF470" s="11"/>
    </row>
    <row r="471" spans="1:32" x14ac:dyDescent="0.35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  <c r="AB471" s="11"/>
      <c r="AC471" s="11"/>
      <c r="AD471" s="11"/>
      <c r="AE471" s="11"/>
      <c r="AF471" s="11"/>
    </row>
    <row r="472" spans="1:32" x14ac:dyDescent="0.35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  <c r="AB472" s="11"/>
      <c r="AC472" s="11"/>
      <c r="AD472" s="11"/>
      <c r="AE472" s="11"/>
      <c r="AF472" s="11"/>
    </row>
    <row r="473" spans="1:32" x14ac:dyDescent="0.35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  <c r="AB473" s="11"/>
      <c r="AC473" s="11"/>
      <c r="AD473" s="11"/>
      <c r="AE473" s="11"/>
      <c r="AF473" s="11"/>
    </row>
    <row r="474" spans="1:32" x14ac:dyDescent="0.35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  <c r="AB474" s="11"/>
      <c r="AC474" s="11"/>
      <c r="AD474" s="11"/>
      <c r="AE474" s="11"/>
      <c r="AF474" s="11"/>
    </row>
    <row r="475" spans="1:32" x14ac:dyDescent="0.35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  <c r="AB475" s="11"/>
      <c r="AC475" s="11"/>
      <c r="AD475" s="11"/>
      <c r="AE475" s="11"/>
      <c r="AF475" s="11"/>
    </row>
    <row r="476" spans="1:32" x14ac:dyDescent="0.35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  <c r="AB476" s="11"/>
      <c r="AC476" s="11"/>
      <c r="AD476" s="11"/>
      <c r="AE476" s="11"/>
      <c r="AF476" s="11"/>
    </row>
    <row r="477" spans="1:32" x14ac:dyDescent="0.35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  <c r="AB477" s="11"/>
      <c r="AC477" s="11"/>
      <c r="AD477" s="11"/>
      <c r="AE477" s="11"/>
      <c r="AF477" s="11"/>
    </row>
    <row r="478" spans="1:32" x14ac:dyDescent="0.35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  <c r="AB478" s="11"/>
      <c r="AC478" s="11"/>
      <c r="AD478" s="11"/>
      <c r="AE478" s="11"/>
      <c r="AF478" s="11"/>
    </row>
    <row r="479" spans="1:32" x14ac:dyDescent="0.35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  <c r="AB479" s="11"/>
      <c r="AC479" s="11"/>
      <c r="AD479" s="11"/>
      <c r="AE479" s="11"/>
      <c r="AF479" s="11"/>
    </row>
    <row r="480" spans="1:32" x14ac:dyDescent="0.35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  <c r="AB480" s="11"/>
      <c r="AC480" s="11"/>
      <c r="AD480" s="11"/>
      <c r="AE480" s="11"/>
      <c r="AF480" s="11"/>
    </row>
    <row r="481" spans="1:32" x14ac:dyDescent="0.35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  <c r="AB481" s="11"/>
      <c r="AC481" s="11"/>
      <c r="AD481" s="11"/>
      <c r="AE481" s="11"/>
      <c r="AF481" s="11"/>
    </row>
    <row r="482" spans="1:32" x14ac:dyDescent="0.35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  <c r="AB482" s="11"/>
      <c r="AC482" s="11"/>
      <c r="AD482" s="11"/>
      <c r="AE482" s="11"/>
      <c r="AF482" s="11"/>
    </row>
    <row r="483" spans="1:32" x14ac:dyDescent="0.35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  <c r="AB483" s="11"/>
      <c r="AC483" s="11"/>
      <c r="AD483" s="11"/>
      <c r="AE483" s="11"/>
      <c r="AF483" s="11"/>
    </row>
    <row r="484" spans="1:32" x14ac:dyDescent="0.35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  <c r="AB484" s="11"/>
      <c r="AC484" s="11"/>
      <c r="AD484" s="11"/>
      <c r="AE484" s="11"/>
      <c r="AF484" s="11"/>
    </row>
    <row r="485" spans="1:32" x14ac:dyDescent="0.35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  <c r="AB485" s="11"/>
      <c r="AC485" s="11"/>
      <c r="AD485" s="11"/>
      <c r="AE485" s="11"/>
      <c r="AF485" s="11"/>
    </row>
    <row r="486" spans="1:32" x14ac:dyDescent="0.35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  <c r="AB486" s="11"/>
      <c r="AC486" s="11"/>
      <c r="AD486" s="11"/>
      <c r="AE486" s="11"/>
      <c r="AF486" s="11"/>
    </row>
    <row r="487" spans="1:32" x14ac:dyDescent="0.35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  <c r="AB487" s="11"/>
      <c r="AC487" s="11"/>
      <c r="AD487" s="11"/>
      <c r="AE487" s="11"/>
      <c r="AF487" s="11"/>
    </row>
    <row r="488" spans="1:32" x14ac:dyDescent="0.35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  <c r="AB488" s="11"/>
      <c r="AC488" s="11"/>
      <c r="AD488" s="11"/>
      <c r="AE488" s="11"/>
      <c r="AF488" s="11"/>
    </row>
    <row r="489" spans="1:32" x14ac:dyDescent="0.35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  <c r="AB489" s="11"/>
      <c r="AC489" s="11"/>
      <c r="AD489" s="11"/>
      <c r="AE489" s="11"/>
      <c r="AF489" s="11"/>
    </row>
    <row r="490" spans="1:32" x14ac:dyDescent="0.35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  <c r="AB490" s="11"/>
      <c r="AC490" s="11"/>
      <c r="AD490" s="11"/>
      <c r="AE490" s="11"/>
      <c r="AF490" s="11"/>
    </row>
    <row r="491" spans="1:32" x14ac:dyDescent="0.35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  <c r="AB491" s="11"/>
      <c r="AC491" s="11"/>
      <c r="AD491" s="11"/>
      <c r="AE491" s="11"/>
      <c r="AF491" s="11"/>
    </row>
    <row r="492" spans="1:32" x14ac:dyDescent="0.35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  <c r="AB492" s="11"/>
      <c r="AC492" s="11"/>
      <c r="AD492" s="11"/>
      <c r="AE492" s="11"/>
      <c r="AF492" s="11"/>
    </row>
    <row r="493" spans="1:32" x14ac:dyDescent="0.35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  <c r="AB493" s="11"/>
      <c r="AC493" s="11"/>
      <c r="AD493" s="11"/>
      <c r="AE493" s="11"/>
      <c r="AF493" s="11"/>
    </row>
    <row r="494" spans="1:32" x14ac:dyDescent="0.35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  <c r="AB494" s="11"/>
      <c r="AC494" s="11"/>
      <c r="AD494" s="11"/>
      <c r="AE494" s="11"/>
      <c r="AF494" s="11"/>
    </row>
    <row r="495" spans="1:32" x14ac:dyDescent="0.35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  <c r="AB495" s="11"/>
      <c r="AC495" s="11"/>
      <c r="AD495" s="11"/>
      <c r="AE495" s="11"/>
      <c r="AF495" s="11"/>
    </row>
    <row r="496" spans="1:32" x14ac:dyDescent="0.35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  <c r="AB496" s="11"/>
      <c r="AC496" s="11"/>
      <c r="AD496" s="11"/>
      <c r="AE496" s="11"/>
      <c r="AF496" s="11"/>
    </row>
    <row r="497" spans="1:32" x14ac:dyDescent="0.35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  <c r="AB497" s="11"/>
      <c r="AC497" s="11"/>
      <c r="AD497" s="11"/>
      <c r="AE497" s="11"/>
      <c r="AF497" s="11"/>
    </row>
    <row r="498" spans="1:32" x14ac:dyDescent="0.35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  <c r="AB498" s="11"/>
      <c r="AC498" s="11"/>
      <c r="AD498" s="11"/>
      <c r="AE498" s="11"/>
      <c r="AF498" s="11"/>
    </row>
    <row r="499" spans="1:32" x14ac:dyDescent="0.35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  <c r="AB499" s="11"/>
      <c r="AC499" s="11"/>
      <c r="AD499" s="11"/>
      <c r="AE499" s="11"/>
      <c r="AF499" s="11"/>
    </row>
    <row r="500" spans="1:32" x14ac:dyDescent="0.35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  <c r="AB500" s="11"/>
      <c r="AC500" s="11"/>
      <c r="AD500" s="11"/>
      <c r="AE500" s="11"/>
      <c r="AF500" s="11"/>
    </row>
    <row r="501" spans="1:32" x14ac:dyDescent="0.35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  <c r="AB501" s="11"/>
      <c r="AC501" s="11"/>
      <c r="AD501" s="11"/>
      <c r="AE501" s="11"/>
      <c r="AF501" s="11"/>
    </row>
    <row r="502" spans="1:32" x14ac:dyDescent="0.35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  <c r="AB502" s="11"/>
      <c r="AC502" s="11"/>
      <c r="AD502" s="11"/>
      <c r="AE502" s="11"/>
      <c r="AF502" s="11"/>
    </row>
    <row r="503" spans="1:32" x14ac:dyDescent="0.35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  <c r="AB503" s="11"/>
      <c r="AC503" s="11"/>
      <c r="AD503" s="11"/>
      <c r="AE503" s="11"/>
      <c r="AF503" s="11"/>
    </row>
    <row r="504" spans="1:32" x14ac:dyDescent="0.35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  <c r="AB504" s="11"/>
      <c r="AC504" s="11"/>
      <c r="AD504" s="11"/>
      <c r="AE504" s="11"/>
      <c r="AF504" s="11"/>
    </row>
    <row r="505" spans="1:32" x14ac:dyDescent="0.35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  <c r="AB505" s="11"/>
      <c r="AC505" s="11"/>
      <c r="AD505" s="11"/>
      <c r="AE505" s="11"/>
      <c r="AF505" s="11"/>
    </row>
    <row r="506" spans="1:32" x14ac:dyDescent="0.35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  <c r="AB506" s="11"/>
      <c r="AC506" s="11"/>
      <c r="AD506" s="11"/>
      <c r="AE506" s="11"/>
      <c r="AF506" s="11"/>
    </row>
    <row r="507" spans="1:32" x14ac:dyDescent="0.35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  <c r="AB507" s="11"/>
      <c r="AC507" s="11"/>
      <c r="AD507" s="11"/>
      <c r="AE507" s="11"/>
      <c r="AF507" s="11"/>
    </row>
    <row r="508" spans="1:32" x14ac:dyDescent="0.35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  <c r="AB508" s="11"/>
      <c r="AC508" s="11"/>
      <c r="AD508" s="11"/>
      <c r="AE508" s="11"/>
      <c r="AF508" s="11"/>
    </row>
    <row r="509" spans="1:32" x14ac:dyDescent="0.35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  <c r="AB509" s="11"/>
      <c r="AC509" s="11"/>
      <c r="AD509" s="11"/>
      <c r="AE509" s="11"/>
      <c r="AF509" s="11"/>
    </row>
    <row r="510" spans="1:32" x14ac:dyDescent="0.35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  <c r="AB510" s="11"/>
      <c r="AC510" s="11"/>
      <c r="AD510" s="11"/>
      <c r="AE510" s="11"/>
      <c r="AF510" s="11"/>
    </row>
    <row r="511" spans="1:32" x14ac:dyDescent="0.35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  <c r="AB511" s="11"/>
      <c r="AC511" s="11"/>
      <c r="AD511" s="11"/>
      <c r="AE511" s="11"/>
      <c r="AF511" s="11"/>
    </row>
    <row r="512" spans="1:32" x14ac:dyDescent="0.35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  <c r="AB512" s="11"/>
      <c r="AC512" s="11"/>
      <c r="AD512" s="11"/>
      <c r="AE512" s="11"/>
      <c r="AF512" s="11"/>
    </row>
    <row r="513" spans="1:32" x14ac:dyDescent="0.35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  <c r="AB513" s="11"/>
      <c r="AC513" s="11"/>
      <c r="AD513" s="11"/>
      <c r="AE513" s="11"/>
      <c r="AF513" s="11"/>
    </row>
    <row r="514" spans="1:32" x14ac:dyDescent="0.35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  <c r="AB514" s="11"/>
      <c r="AC514" s="11"/>
      <c r="AD514" s="11"/>
      <c r="AE514" s="11"/>
      <c r="AF514" s="11"/>
    </row>
    <row r="515" spans="1:32" x14ac:dyDescent="0.35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  <c r="AB515" s="11"/>
      <c r="AC515" s="11"/>
      <c r="AD515" s="11"/>
      <c r="AE515" s="11"/>
      <c r="AF515" s="11"/>
    </row>
    <row r="516" spans="1:32" x14ac:dyDescent="0.35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  <c r="AB516" s="11"/>
      <c r="AC516" s="11"/>
      <c r="AD516" s="11"/>
      <c r="AE516" s="11"/>
      <c r="AF516" s="11"/>
    </row>
    <row r="517" spans="1:32" x14ac:dyDescent="0.35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  <c r="AB517" s="11"/>
      <c r="AC517" s="11"/>
      <c r="AD517" s="11"/>
      <c r="AE517" s="11"/>
      <c r="AF517" s="11"/>
    </row>
    <row r="518" spans="1:32" x14ac:dyDescent="0.35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  <c r="AB518" s="11"/>
      <c r="AC518" s="11"/>
      <c r="AD518" s="11"/>
      <c r="AE518" s="11"/>
      <c r="AF518" s="11"/>
    </row>
    <row r="519" spans="1:32" x14ac:dyDescent="0.35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  <c r="AB519" s="11"/>
      <c r="AC519" s="11"/>
      <c r="AD519" s="11"/>
      <c r="AE519" s="11"/>
      <c r="AF519" s="11"/>
    </row>
    <row r="520" spans="1:32" x14ac:dyDescent="0.35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  <c r="AB520" s="11"/>
      <c r="AC520" s="11"/>
      <c r="AD520" s="11"/>
      <c r="AE520" s="11"/>
      <c r="AF520" s="11"/>
    </row>
    <row r="521" spans="1:32" x14ac:dyDescent="0.35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  <c r="AB521" s="11"/>
      <c r="AC521" s="11"/>
      <c r="AD521" s="11"/>
      <c r="AE521" s="11"/>
      <c r="AF521" s="11"/>
    </row>
    <row r="522" spans="1:32" x14ac:dyDescent="0.35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  <c r="AB522" s="11"/>
      <c r="AC522" s="11"/>
      <c r="AD522" s="11"/>
      <c r="AE522" s="11"/>
      <c r="AF522" s="11"/>
    </row>
    <row r="523" spans="1:32" x14ac:dyDescent="0.35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  <c r="AB523" s="11"/>
      <c r="AC523" s="11"/>
      <c r="AD523" s="11"/>
      <c r="AE523" s="11"/>
      <c r="AF523" s="11"/>
    </row>
    <row r="524" spans="1:32" x14ac:dyDescent="0.35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  <c r="AB524" s="11"/>
      <c r="AC524" s="11"/>
      <c r="AD524" s="11"/>
      <c r="AE524" s="11"/>
      <c r="AF524" s="11"/>
    </row>
    <row r="525" spans="1:32" x14ac:dyDescent="0.35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  <c r="AB525" s="11"/>
      <c r="AC525" s="11"/>
      <c r="AD525" s="11"/>
      <c r="AE525" s="11"/>
      <c r="AF525" s="11"/>
    </row>
    <row r="526" spans="1:32" x14ac:dyDescent="0.35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  <c r="AB526" s="11"/>
      <c r="AC526" s="11"/>
      <c r="AD526" s="11"/>
      <c r="AE526" s="11"/>
      <c r="AF526" s="11"/>
    </row>
    <row r="527" spans="1:32" x14ac:dyDescent="0.35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  <c r="AB527" s="11"/>
      <c r="AC527" s="11"/>
      <c r="AD527" s="11"/>
      <c r="AE527" s="11"/>
      <c r="AF527" s="11"/>
    </row>
    <row r="528" spans="1:32" x14ac:dyDescent="0.35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  <c r="AB528" s="11"/>
      <c r="AC528" s="11"/>
      <c r="AD528" s="11"/>
      <c r="AE528" s="11"/>
      <c r="AF528" s="11"/>
    </row>
    <row r="529" spans="1:32" x14ac:dyDescent="0.35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  <c r="AB529" s="11"/>
      <c r="AC529" s="11"/>
      <c r="AD529" s="11"/>
      <c r="AE529" s="11"/>
      <c r="AF529" s="11"/>
    </row>
    <row r="530" spans="1:32" x14ac:dyDescent="0.35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  <c r="AB530" s="11"/>
      <c r="AC530" s="11"/>
      <c r="AD530" s="11"/>
      <c r="AE530" s="11"/>
      <c r="AF530" s="11"/>
    </row>
    <row r="531" spans="1:32" x14ac:dyDescent="0.35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  <c r="AB531" s="11"/>
      <c r="AC531" s="11"/>
      <c r="AD531" s="11"/>
      <c r="AE531" s="11"/>
      <c r="AF531" s="11"/>
    </row>
    <row r="532" spans="1:32" x14ac:dyDescent="0.35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  <c r="AB532" s="11"/>
      <c r="AC532" s="11"/>
      <c r="AD532" s="11"/>
      <c r="AE532" s="11"/>
      <c r="AF532" s="11"/>
    </row>
    <row r="533" spans="1:32" x14ac:dyDescent="0.35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  <c r="AB533" s="11"/>
      <c r="AC533" s="11"/>
      <c r="AD533" s="11"/>
      <c r="AE533" s="11"/>
      <c r="AF533" s="11"/>
    </row>
    <row r="534" spans="1:32" x14ac:dyDescent="0.35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  <c r="AB534" s="11"/>
      <c r="AC534" s="11"/>
      <c r="AD534" s="11"/>
      <c r="AE534" s="11"/>
      <c r="AF534" s="11"/>
    </row>
    <row r="535" spans="1:32" x14ac:dyDescent="0.35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  <c r="AB535" s="11"/>
      <c r="AC535" s="11"/>
      <c r="AD535" s="11"/>
      <c r="AE535" s="11"/>
      <c r="AF535" s="11"/>
    </row>
    <row r="536" spans="1:32" x14ac:dyDescent="0.35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  <c r="AB536" s="11"/>
      <c r="AC536" s="11"/>
      <c r="AD536" s="11"/>
      <c r="AE536" s="11"/>
      <c r="AF536" s="11"/>
    </row>
    <row r="537" spans="1:32" x14ac:dyDescent="0.35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  <c r="AB537" s="11"/>
      <c r="AC537" s="11"/>
      <c r="AD537" s="11"/>
      <c r="AE537" s="11"/>
      <c r="AF537" s="11"/>
    </row>
    <row r="538" spans="1:32" x14ac:dyDescent="0.35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  <c r="AB538" s="11"/>
      <c r="AC538" s="11"/>
      <c r="AD538" s="11"/>
      <c r="AE538" s="11"/>
      <c r="AF538" s="11"/>
    </row>
    <row r="539" spans="1:32" x14ac:dyDescent="0.35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  <c r="AB539" s="11"/>
      <c r="AC539" s="11"/>
      <c r="AD539" s="11"/>
      <c r="AE539" s="11"/>
      <c r="AF539" s="11"/>
    </row>
    <row r="540" spans="1:32" x14ac:dyDescent="0.35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  <c r="AB540" s="11"/>
      <c r="AC540" s="11"/>
      <c r="AD540" s="11"/>
      <c r="AE540" s="11"/>
      <c r="AF540" s="11"/>
    </row>
    <row r="541" spans="1:32" x14ac:dyDescent="0.35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  <c r="AB541" s="11"/>
      <c r="AC541" s="11"/>
      <c r="AD541" s="11"/>
      <c r="AE541" s="11"/>
      <c r="AF541" s="11"/>
    </row>
    <row r="542" spans="1:32" x14ac:dyDescent="0.35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  <c r="AB542" s="11"/>
      <c r="AC542" s="11"/>
      <c r="AD542" s="11"/>
      <c r="AE542" s="11"/>
      <c r="AF542" s="11"/>
    </row>
    <row r="543" spans="1:32" x14ac:dyDescent="0.35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  <c r="AB543" s="11"/>
      <c r="AC543" s="11"/>
      <c r="AD543" s="11"/>
      <c r="AE543" s="11"/>
      <c r="AF543" s="11"/>
    </row>
    <row r="544" spans="1:32" x14ac:dyDescent="0.35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  <c r="AB544" s="11"/>
      <c r="AC544" s="11"/>
      <c r="AD544" s="11"/>
      <c r="AE544" s="11"/>
      <c r="AF544" s="11"/>
    </row>
    <row r="545" spans="1:32" x14ac:dyDescent="0.35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  <c r="AB545" s="11"/>
      <c r="AC545" s="11"/>
      <c r="AD545" s="11"/>
      <c r="AE545" s="11"/>
      <c r="AF545" s="11"/>
    </row>
    <row r="546" spans="1:32" x14ac:dyDescent="0.35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  <c r="AB546" s="11"/>
      <c r="AC546" s="11"/>
      <c r="AD546" s="11"/>
      <c r="AE546" s="11"/>
      <c r="AF546" s="11"/>
    </row>
    <row r="547" spans="1:32" x14ac:dyDescent="0.35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  <c r="AB547" s="11"/>
      <c r="AC547" s="11"/>
      <c r="AD547" s="11"/>
      <c r="AE547" s="11"/>
      <c r="AF547" s="11"/>
    </row>
    <row r="548" spans="1:32" x14ac:dyDescent="0.35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  <c r="AB548" s="11"/>
      <c r="AC548" s="11"/>
      <c r="AD548" s="11"/>
      <c r="AE548" s="11"/>
      <c r="AF548" s="11"/>
    </row>
    <row r="549" spans="1:32" x14ac:dyDescent="0.35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  <c r="AB549" s="11"/>
      <c r="AC549" s="11"/>
      <c r="AD549" s="11"/>
      <c r="AE549" s="11"/>
      <c r="AF549" s="11"/>
    </row>
    <row r="550" spans="1:32" x14ac:dyDescent="0.35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  <c r="AB550" s="11"/>
      <c r="AC550" s="11"/>
      <c r="AD550" s="11"/>
      <c r="AE550" s="11"/>
      <c r="AF550" s="11"/>
    </row>
    <row r="551" spans="1:32" x14ac:dyDescent="0.35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  <c r="AB551" s="11"/>
      <c r="AC551" s="11"/>
      <c r="AD551" s="11"/>
      <c r="AE551" s="11"/>
      <c r="AF551" s="11"/>
    </row>
    <row r="552" spans="1:32" x14ac:dyDescent="0.35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  <c r="AB552" s="11"/>
      <c r="AC552" s="11"/>
      <c r="AD552" s="11"/>
      <c r="AE552" s="11"/>
      <c r="AF552" s="11"/>
    </row>
    <row r="553" spans="1:32" x14ac:dyDescent="0.35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  <c r="AB553" s="11"/>
      <c r="AC553" s="11"/>
      <c r="AD553" s="11"/>
      <c r="AE553" s="11"/>
      <c r="AF553" s="11"/>
    </row>
    <row r="554" spans="1:32" x14ac:dyDescent="0.35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  <c r="AB554" s="11"/>
      <c r="AC554" s="11"/>
      <c r="AD554" s="11"/>
      <c r="AE554" s="11"/>
      <c r="AF554" s="11"/>
    </row>
    <row r="555" spans="1:32" x14ac:dyDescent="0.35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  <c r="AB555" s="11"/>
      <c r="AC555" s="11"/>
      <c r="AD555" s="11"/>
      <c r="AE555" s="11"/>
      <c r="AF555" s="11"/>
    </row>
    <row r="556" spans="1:32" x14ac:dyDescent="0.35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  <c r="AB556" s="11"/>
      <c r="AC556" s="11"/>
      <c r="AD556" s="11"/>
      <c r="AE556" s="11"/>
      <c r="AF556" s="11"/>
    </row>
    <row r="557" spans="1:32" x14ac:dyDescent="0.35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  <c r="AB557" s="11"/>
      <c r="AC557" s="11"/>
      <c r="AD557" s="11"/>
      <c r="AE557" s="11"/>
      <c r="AF557" s="11"/>
    </row>
    <row r="558" spans="1:32" x14ac:dyDescent="0.35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  <c r="AB558" s="11"/>
      <c r="AC558" s="11"/>
      <c r="AD558" s="11"/>
      <c r="AE558" s="11"/>
      <c r="AF558" s="11"/>
    </row>
    <row r="559" spans="1:32" x14ac:dyDescent="0.35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  <c r="AB559" s="11"/>
      <c r="AC559" s="11"/>
      <c r="AD559" s="11"/>
      <c r="AE559" s="11"/>
      <c r="AF559" s="11"/>
    </row>
    <row r="560" spans="1:32" x14ac:dyDescent="0.35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  <c r="AB560" s="11"/>
      <c r="AC560" s="11"/>
      <c r="AD560" s="11"/>
      <c r="AE560" s="11"/>
      <c r="AF560" s="1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86AE12-78A7-4351-A968-BAF88A7345D4}">
  <dimension ref="A2:AD102"/>
  <sheetViews>
    <sheetView zoomScale="53" workbookViewId="0">
      <selection activeCell="C5" sqref="C5"/>
    </sheetView>
  </sheetViews>
  <sheetFormatPr defaultRowHeight="15.5" x14ac:dyDescent="0.35"/>
  <cols>
    <col min="1" max="1" width="33.08203125" bestFit="1" customWidth="1"/>
    <col min="3" max="3" width="10" bestFit="1" customWidth="1"/>
    <col min="11" max="11" width="11.08203125" customWidth="1"/>
  </cols>
  <sheetData>
    <row r="2" spans="1:30" x14ac:dyDescent="0.35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</row>
    <row r="3" spans="1:30" x14ac:dyDescent="0.35">
      <c r="A3" s="23" t="s">
        <v>98</v>
      </c>
      <c r="B3" s="34"/>
      <c r="C3" s="23" t="s">
        <v>28</v>
      </c>
      <c r="D3" s="23" t="s">
        <v>97</v>
      </c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</row>
    <row r="4" spans="1:30" x14ac:dyDescent="0.35">
      <c r="A4" s="21" t="s">
        <v>96</v>
      </c>
      <c r="B4" s="22" t="s">
        <v>95</v>
      </c>
      <c r="C4" s="31">
        <v>2</v>
      </c>
      <c r="D4" s="30">
        <v>1120</v>
      </c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</row>
    <row r="5" spans="1:30" x14ac:dyDescent="0.35">
      <c r="A5" s="21" t="s">
        <v>94</v>
      </c>
      <c r="B5" s="22" t="s">
        <v>93</v>
      </c>
      <c r="C5" s="31">
        <v>3</v>
      </c>
      <c r="D5" s="30">
        <v>1120</v>
      </c>
      <c r="E5" s="11"/>
      <c r="F5" s="11"/>
      <c r="G5" s="11"/>
      <c r="H5" s="11"/>
      <c r="I5" s="33" t="s">
        <v>92</v>
      </c>
      <c r="J5" s="32"/>
      <c r="K5" s="32"/>
      <c r="L5" s="32"/>
      <c r="M5" s="32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</row>
    <row r="6" spans="1:30" x14ac:dyDescent="0.35">
      <c r="A6" s="21" t="s">
        <v>91</v>
      </c>
      <c r="B6" s="22" t="s">
        <v>90</v>
      </c>
      <c r="C6" s="31">
        <v>2</v>
      </c>
      <c r="D6" s="30">
        <v>1120</v>
      </c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</row>
    <row r="7" spans="1:30" x14ac:dyDescent="0.35">
      <c r="A7" s="21" t="s">
        <v>89</v>
      </c>
      <c r="B7" s="22" t="s">
        <v>0</v>
      </c>
      <c r="C7" s="31">
        <v>7</v>
      </c>
      <c r="D7" s="30">
        <v>504</v>
      </c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</row>
    <row r="8" spans="1:30" x14ac:dyDescent="0.35">
      <c r="A8" s="21" t="s">
        <v>88</v>
      </c>
      <c r="B8" s="22" t="s">
        <v>1</v>
      </c>
      <c r="C8" s="31">
        <v>7</v>
      </c>
      <c r="D8" s="30">
        <v>504</v>
      </c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</row>
    <row r="9" spans="1:30" x14ac:dyDescent="0.35">
      <c r="A9" s="2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</row>
    <row r="10" spans="1:30" x14ac:dyDescent="0.35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</row>
    <row r="11" spans="1:30" x14ac:dyDescent="0.35">
      <c r="A11" s="18" t="s">
        <v>87</v>
      </c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</row>
    <row r="12" spans="1:30" x14ac:dyDescent="0.35">
      <c r="A12" s="29"/>
      <c r="B12" s="28" t="s">
        <v>86</v>
      </c>
      <c r="C12" s="27" t="s">
        <v>85</v>
      </c>
      <c r="D12" s="27" t="s">
        <v>84</v>
      </c>
      <c r="E12" s="27" t="s">
        <v>83</v>
      </c>
      <c r="F12" s="27" t="s">
        <v>82</v>
      </c>
      <c r="G12" s="27" t="s">
        <v>81</v>
      </c>
      <c r="H12" s="27" t="s">
        <v>80</v>
      </c>
      <c r="I12" s="26" t="s">
        <v>79</v>
      </c>
      <c r="J12" s="26" t="s">
        <v>78</v>
      </c>
      <c r="K12" s="26" t="s">
        <v>77</v>
      </c>
      <c r="L12" s="26" t="s">
        <v>76</v>
      </c>
      <c r="M12" s="26" t="s">
        <v>75</v>
      </c>
      <c r="N12" s="26" t="s">
        <v>74</v>
      </c>
      <c r="O12" s="26" t="s">
        <v>73</v>
      </c>
      <c r="P12" s="26" t="s">
        <v>72</v>
      </c>
      <c r="Q12" s="26" t="s">
        <v>71</v>
      </c>
      <c r="R12" s="26" t="s">
        <v>70</v>
      </c>
      <c r="S12" s="26" t="s">
        <v>69</v>
      </c>
      <c r="T12" s="26" t="s">
        <v>68</v>
      </c>
      <c r="U12" s="26" t="s">
        <v>67</v>
      </c>
      <c r="V12" s="26" t="s">
        <v>66</v>
      </c>
      <c r="W12" s="26" t="s">
        <v>65</v>
      </c>
      <c r="X12" s="26" t="s">
        <v>64</v>
      </c>
      <c r="Y12" s="26" t="s">
        <v>63</v>
      </c>
      <c r="Z12" s="11"/>
      <c r="AA12" s="11"/>
      <c r="AB12" s="11"/>
      <c r="AC12" s="11"/>
      <c r="AD12" s="11"/>
    </row>
    <row r="13" spans="1:30" x14ac:dyDescent="0.35">
      <c r="A13" s="21" t="s">
        <v>62</v>
      </c>
      <c r="B13" s="24">
        <f t="shared" ref="B13:I13" si="0">$C$4</f>
        <v>2</v>
      </c>
      <c r="C13" s="24">
        <f t="shared" si="0"/>
        <v>2</v>
      </c>
      <c r="D13" s="24">
        <f t="shared" si="0"/>
        <v>2</v>
      </c>
      <c r="E13" s="24">
        <f t="shared" si="0"/>
        <v>2</v>
      </c>
      <c r="F13" s="24">
        <f t="shared" si="0"/>
        <v>2</v>
      </c>
      <c r="G13" s="24">
        <f t="shared" si="0"/>
        <v>2</v>
      </c>
      <c r="H13" s="24">
        <f t="shared" si="0"/>
        <v>2</v>
      </c>
      <c r="I13" s="24">
        <f t="shared" si="0"/>
        <v>2</v>
      </c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11"/>
      <c r="AA13" s="11"/>
      <c r="AB13" s="11"/>
      <c r="AC13" s="11"/>
      <c r="AD13" s="11"/>
    </row>
    <row r="14" spans="1:30" x14ac:dyDescent="0.35">
      <c r="A14" s="21" t="s">
        <v>61</v>
      </c>
      <c r="B14" s="25"/>
      <c r="C14" s="25"/>
      <c r="D14" s="25"/>
      <c r="E14" s="25"/>
      <c r="F14" s="25"/>
      <c r="G14" s="25"/>
      <c r="H14" s="25"/>
      <c r="I14" s="25"/>
      <c r="J14" s="24">
        <f>C5</f>
        <v>3</v>
      </c>
      <c r="K14" s="24">
        <f>C5</f>
        <v>3</v>
      </c>
      <c r="L14" s="24">
        <f>C5</f>
        <v>3</v>
      </c>
      <c r="M14" s="24">
        <f>C5</f>
        <v>3</v>
      </c>
      <c r="N14" s="24">
        <f>C5</f>
        <v>3</v>
      </c>
      <c r="O14" s="24">
        <f>C5</f>
        <v>3</v>
      </c>
      <c r="P14" s="24">
        <f>C5</f>
        <v>3</v>
      </c>
      <c r="Q14" s="24">
        <f>C5</f>
        <v>3</v>
      </c>
      <c r="R14" s="25"/>
      <c r="S14" s="25"/>
      <c r="T14" s="25"/>
      <c r="U14" s="25"/>
      <c r="V14" s="25"/>
      <c r="W14" s="25"/>
      <c r="X14" s="25"/>
      <c r="Y14" s="25"/>
      <c r="Z14" s="11"/>
      <c r="AA14" s="11"/>
      <c r="AB14" s="11"/>
      <c r="AC14" s="11"/>
      <c r="AD14" s="11"/>
    </row>
    <row r="15" spans="1:30" x14ac:dyDescent="0.35">
      <c r="A15" s="21" t="s">
        <v>60</v>
      </c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4">
        <f>C6</f>
        <v>2</v>
      </c>
      <c r="S15" s="24">
        <f>C6</f>
        <v>2</v>
      </c>
      <c r="T15" s="24">
        <f>C6</f>
        <v>2</v>
      </c>
      <c r="U15" s="24">
        <f>C6</f>
        <v>2</v>
      </c>
      <c r="V15" s="24">
        <f>C6</f>
        <v>2</v>
      </c>
      <c r="W15" s="24">
        <f>C6</f>
        <v>2</v>
      </c>
      <c r="X15" s="24">
        <f>C6</f>
        <v>2</v>
      </c>
      <c r="Y15" s="24">
        <f>C6</f>
        <v>2</v>
      </c>
      <c r="Z15" s="11"/>
      <c r="AA15" s="11"/>
      <c r="AB15" s="11"/>
      <c r="AC15" s="11"/>
      <c r="AD15" s="11"/>
    </row>
    <row r="16" spans="1:30" x14ac:dyDescent="0.35">
      <c r="A16" s="21" t="s">
        <v>59</v>
      </c>
      <c r="B16" s="24">
        <f>C7</f>
        <v>7</v>
      </c>
      <c r="C16" s="24">
        <f>C7</f>
        <v>7</v>
      </c>
      <c r="D16" s="24">
        <f>C7</f>
        <v>7</v>
      </c>
      <c r="E16" s="24">
        <f>C7</f>
        <v>7</v>
      </c>
      <c r="F16" s="24">
        <f>C7</f>
        <v>7</v>
      </c>
      <c r="G16" s="24">
        <f>C7</f>
        <v>7</v>
      </c>
      <c r="H16" s="24">
        <f>C7</f>
        <v>7</v>
      </c>
      <c r="I16" s="24">
        <f>C7</f>
        <v>7</v>
      </c>
      <c r="J16" s="24">
        <f>C7</f>
        <v>7</v>
      </c>
      <c r="K16" s="24">
        <f>C7</f>
        <v>7</v>
      </c>
      <c r="L16" s="24">
        <f>C7</f>
        <v>7</v>
      </c>
      <c r="M16" s="24">
        <f>C7</f>
        <v>7</v>
      </c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11"/>
      <c r="AA16" s="11"/>
      <c r="AB16" s="11"/>
      <c r="AC16" s="11"/>
      <c r="AD16" s="11"/>
    </row>
    <row r="17" spans="1:30" x14ac:dyDescent="0.35">
      <c r="A17" s="21" t="s">
        <v>58</v>
      </c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4">
        <f>C8</f>
        <v>7</v>
      </c>
      <c r="O17" s="24">
        <f>C8</f>
        <v>7</v>
      </c>
      <c r="P17" s="24">
        <f>C8</f>
        <v>7</v>
      </c>
      <c r="Q17" s="24">
        <f>C8</f>
        <v>7</v>
      </c>
      <c r="R17" s="24">
        <f>C8</f>
        <v>7</v>
      </c>
      <c r="S17" s="24">
        <f>C8</f>
        <v>7</v>
      </c>
      <c r="T17" s="24">
        <f>C8</f>
        <v>7</v>
      </c>
      <c r="U17" s="24">
        <f>C8</f>
        <v>7</v>
      </c>
      <c r="V17" s="24">
        <f>C8</f>
        <v>7</v>
      </c>
      <c r="W17" s="24">
        <f>C8</f>
        <v>7</v>
      </c>
      <c r="X17" s="24">
        <f>C8</f>
        <v>7</v>
      </c>
      <c r="Y17" s="24">
        <f>C8</f>
        <v>7</v>
      </c>
      <c r="Z17" s="11"/>
      <c r="AA17" s="11"/>
      <c r="AB17" s="11"/>
      <c r="AC17" s="11"/>
      <c r="AD17" s="11"/>
    </row>
    <row r="18" spans="1:30" x14ac:dyDescent="0.35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</row>
    <row r="19" spans="1:30" x14ac:dyDescent="0.35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</row>
    <row r="20" spans="1:30" x14ac:dyDescent="0.35">
      <c r="A20" s="23" t="s">
        <v>57</v>
      </c>
      <c r="B20" s="21"/>
      <c r="C20" s="22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</row>
    <row r="21" spans="1:30" x14ac:dyDescent="0.35">
      <c r="A21" s="21" t="s">
        <v>56</v>
      </c>
      <c r="B21" s="20"/>
      <c r="C21" s="19">
        <f>SUMPRODUCT(C4:C8*D4:D8)</f>
        <v>14896</v>
      </c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</row>
    <row r="22" spans="1:30" x14ac:dyDescent="0.35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</row>
    <row r="23" spans="1:30" x14ac:dyDescent="0.35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</row>
    <row r="24" spans="1:30" x14ac:dyDescent="0.35">
      <c r="A24" s="18" t="s">
        <v>2</v>
      </c>
      <c r="B24" s="16" t="s">
        <v>29</v>
      </c>
      <c r="C24" s="17"/>
      <c r="D24" s="16" t="s">
        <v>30</v>
      </c>
      <c r="E24" s="11"/>
      <c r="F24" s="11"/>
      <c r="G24" s="11"/>
      <c r="H24" s="11"/>
      <c r="I24" s="11"/>
      <c r="J24" s="36" t="s">
        <v>114</v>
      </c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</row>
    <row r="25" spans="1:30" x14ac:dyDescent="0.35">
      <c r="A25" s="12" t="s">
        <v>26</v>
      </c>
      <c r="B25" s="15">
        <f>SUM(C4,C7)</f>
        <v>9</v>
      </c>
      <c r="C25" s="14" t="s">
        <v>31</v>
      </c>
      <c r="D25" s="13">
        <v>5</v>
      </c>
      <c r="E25" s="11"/>
      <c r="F25" s="11"/>
      <c r="G25" s="11"/>
      <c r="H25" s="11"/>
      <c r="I25" s="11"/>
      <c r="J25" s="36" t="s">
        <v>115</v>
      </c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</row>
    <row r="26" spans="1:30" x14ac:dyDescent="0.35">
      <c r="A26" s="12" t="s">
        <v>3</v>
      </c>
      <c r="B26" s="15">
        <f>SUM(C4,C7)</f>
        <v>9</v>
      </c>
      <c r="C26" s="14" t="s">
        <v>31</v>
      </c>
      <c r="D26" s="13">
        <v>8</v>
      </c>
      <c r="E26" s="11"/>
      <c r="F26" s="11"/>
      <c r="G26" s="11"/>
      <c r="H26" s="11"/>
      <c r="I26" s="11"/>
      <c r="J26" s="36"/>
      <c r="K26" s="11"/>
      <c r="L26" s="11"/>
      <c r="M26" s="11"/>
      <c r="N26" s="16" t="s">
        <v>29</v>
      </c>
      <c r="O26" s="11"/>
      <c r="P26" s="16" t="s">
        <v>30</v>
      </c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</row>
    <row r="27" spans="1:30" x14ac:dyDescent="0.35">
      <c r="A27" s="12" t="s">
        <v>4</v>
      </c>
      <c r="B27" s="15">
        <f>SUM(C4,C7)</f>
        <v>9</v>
      </c>
      <c r="C27" s="14" t="s">
        <v>31</v>
      </c>
      <c r="D27" s="13">
        <v>8</v>
      </c>
      <c r="E27" s="11"/>
      <c r="F27" s="11"/>
      <c r="G27" s="11"/>
      <c r="H27" s="11"/>
      <c r="I27" s="11"/>
      <c r="J27" s="2" t="s">
        <v>33</v>
      </c>
      <c r="K27" s="11"/>
      <c r="L27" s="11"/>
      <c r="M27" s="11"/>
      <c r="N27" s="15">
        <f>SUM(C6,C8)</f>
        <v>9</v>
      </c>
      <c r="O27" s="14" t="s">
        <v>31</v>
      </c>
      <c r="P27" s="37">
        <v>5</v>
      </c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</row>
    <row r="28" spans="1:30" x14ac:dyDescent="0.35">
      <c r="A28" s="12" t="s">
        <v>5</v>
      </c>
      <c r="B28" s="15">
        <f>SUM(C4,C7)</f>
        <v>9</v>
      </c>
      <c r="C28" s="14" t="s">
        <v>31</v>
      </c>
      <c r="D28" s="13">
        <v>8</v>
      </c>
      <c r="E28" s="11"/>
      <c r="F28" s="11"/>
      <c r="G28" s="11"/>
      <c r="H28" s="11"/>
      <c r="I28" s="11"/>
      <c r="J28" s="2" t="s">
        <v>34</v>
      </c>
      <c r="K28" s="11"/>
      <c r="L28" s="11"/>
      <c r="M28" s="11"/>
      <c r="N28" s="15">
        <f>SUM(B13,B16)</f>
        <v>9</v>
      </c>
      <c r="O28" s="14" t="s">
        <v>31</v>
      </c>
      <c r="P28" s="37">
        <v>5</v>
      </c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</row>
    <row r="29" spans="1:30" x14ac:dyDescent="0.35">
      <c r="A29" s="12" t="s">
        <v>6</v>
      </c>
      <c r="B29" s="15">
        <f>SUM(C4,C7)</f>
        <v>9</v>
      </c>
      <c r="C29" s="14" t="s">
        <v>31</v>
      </c>
      <c r="D29" s="13">
        <v>8</v>
      </c>
      <c r="E29" s="11"/>
      <c r="F29" s="11"/>
      <c r="G29" s="11"/>
      <c r="H29" s="11"/>
      <c r="I29" s="11"/>
      <c r="J29" s="2" t="s">
        <v>39</v>
      </c>
      <c r="K29" s="11"/>
      <c r="L29" s="11"/>
      <c r="M29" s="11"/>
      <c r="N29" s="15">
        <f>SUM(C4,C7)</f>
        <v>9</v>
      </c>
      <c r="O29" s="14" t="s">
        <v>31</v>
      </c>
      <c r="P29" s="37">
        <v>8</v>
      </c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</row>
    <row r="30" spans="1:30" x14ac:dyDescent="0.35">
      <c r="A30" s="12" t="s">
        <v>7</v>
      </c>
      <c r="B30" s="15">
        <f>SUM(C4,C7)</f>
        <v>9</v>
      </c>
      <c r="C30" s="14" t="s">
        <v>31</v>
      </c>
      <c r="D30" s="13">
        <v>8</v>
      </c>
      <c r="E30" s="11"/>
      <c r="F30" s="11"/>
      <c r="G30" s="11"/>
      <c r="H30" s="11"/>
      <c r="I30" s="11"/>
      <c r="J30" s="2" t="s">
        <v>35</v>
      </c>
      <c r="K30" s="11"/>
      <c r="L30" s="11"/>
      <c r="M30" s="11"/>
      <c r="N30" s="15">
        <f>SUM(C4,C7)</f>
        <v>9</v>
      </c>
      <c r="O30" s="14" t="s">
        <v>31</v>
      </c>
      <c r="P30" s="37">
        <v>6</v>
      </c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</row>
    <row r="31" spans="1:30" x14ac:dyDescent="0.35">
      <c r="A31" s="12" t="s">
        <v>8</v>
      </c>
      <c r="B31" s="15">
        <f>SUM(C4,C7)</f>
        <v>9</v>
      </c>
      <c r="C31" s="14" t="s">
        <v>31</v>
      </c>
      <c r="D31" s="13">
        <v>6</v>
      </c>
      <c r="E31" s="11"/>
      <c r="F31" s="11"/>
      <c r="G31" s="11"/>
      <c r="H31" s="11"/>
      <c r="I31" s="11"/>
      <c r="J31" s="2" t="s">
        <v>36</v>
      </c>
      <c r="K31" s="11"/>
      <c r="L31" s="11"/>
      <c r="M31" s="11"/>
      <c r="N31" s="15">
        <f>SUM(C5,C7)</f>
        <v>10</v>
      </c>
      <c r="O31" s="14" t="s">
        <v>31</v>
      </c>
      <c r="P31" s="37">
        <v>6</v>
      </c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</row>
    <row r="32" spans="1:30" x14ac:dyDescent="0.35">
      <c r="A32" s="12" t="s">
        <v>9</v>
      </c>
      <c r="B32" s="15">
        <f>SUM(C4,C7)</f>
        <v>9</v>
      </c>
      <c r="C32" s="14" t="s">
        <v>31</v>
      </c>
      <c r="D32" s="13">
        <v>6</v>
      </c>
      <c r="E32" s="11"/>
      <c r="F32" s="11"/>
      <c r="G32" s="11"/>
      <c r="H32" s="11"/>
      <c r="I32" s="11"/>
      <c r="J32" s="2" t="s">
        <v>37</v>
      </c>
      <c r="K32" s="11"/>
      <c r="L32" s="11"/>
      <c r="M32" s="11"/>
      <c r="N32" s="15">
        <f>SUM(C5,C7)</f>
        <v>10</v>
      </c>
      <c r="O32" s="14" t="s">
        <v>31</v>
      </c>
      <c r="P32" s="37">
        <v>10</v>
      </c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</row>
    <row r="33" spans="1:30" ht="16" thickBot="1" x14ac:dyDescent="0.4">
      <c r="A33" s="12" t="s">
        <v>10</v>
      </c>
      <c r="B33" s="15">
        <f>SUM(C5,C7)</f>
        <v>10</v>
      </c>
      <c r="C33" s="14" t="s">
        <v>31</v>
      </c>
      <c r="D33" s="13">
        <v>6</v>
      </c>
      <c r="E33" s="11"/>
      <c r="F33" s="11"/>
      <c r="G33" s="11"/>
      <c r="H33" s="11"/>
      <c r="I33" s="11"/>
      <c r="J33" s="3" t="s">
        <v>38</v>
      </c>
      <c r="K33" s="11"/>
      <c r="L33" s="11"/>
      <c r="M33" s="11"/>
      <c r="N33" s="15">
        <f>SUM(C5,C8)</f>
        <v>10</v>
      </c>
      <c r="O33" s="14" t="s">
        <v>31</v>
      </c>
      <c r="P33" s="38">
        <v>10</v>
      </c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</row>
    <row r="34" spans="1:30" x14ac:dyDescent="0.35">
      <c r="A34" s="12" t="s">
        <v>11</v>
      </c>
      <c r="B34" s="15">
        <f>SUM(C5,C7)</f>
        <v>10</v>
      </c>
      <c r="C34" s="14" t="s">
        <v>31</v>
      </c>
      <c r="D34" s="13">
        <v>6</v>
      </c>
      <c r="E34" s="11"/>
      <c r="F34" s="11"/>
      <c r="G34" s="11"/>
      <c r="H34" s="11"/>
      <c r="I34" s="11"/>
      <c r="J34" s="35" t="s">
        <v>99</v>
      </c>
      <c r="N34" s="15">
        <f>C4</f>
        <v>2</v>
      </c>
      <c r="O34" s="14" t="s">
        <v>31</v>
      </c>
      <c r="P34" s="13">
        <v>2</v>
      </c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</row>
    <row r="35" spans="1:30" x14ac:dyDescent="0.35">
      <c r="A35" s="12" t="s">
        <v>12</v>
      </c>
      <c r="B35" s="15">
        <f>SUM(C5,C7)</f>
        <v>10</v>
      </c>
      <c r="C35" s="14" t="s">
        <v>31</v>
      </c>
      <c r="D35" s="13">
        <v>10</v>
      </c>
      <c r="E35" s="11"/>
      <c r="F35" s="11"/>
      <c r="G35" s="11"/>
      <c r="H35" s="11"/>
      <c r="I35" s="11"/>
      <c r="J35" s="35" t="s">
        <v>100</v>
      </c>
      <c r="N35" s="15">
        <f>C5</f>
        <v>3</v>
      </c>
      <c r="O35" s="14" t="s">
        <v>31</v>
      </c>
      <c r="P35" s="13">
        <v>2</v>
      </c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</row>
    <row r="36" spans="1:30" x14ac:dyDescent="0.35">
      <c r="A36" s="12" t="s">
        <v>13</v>
      </c>
      <c r="B36" s="15">
        <f>SUM(C5,C7)</f>
        <v>10</v>
      </c>
      <c r="C36" s="14" t="s">
        <v>31</v>
      </c>
      <c r="D36" s="13">
        <v>10</v>
      </c>
      <c r="E36" s="11"/>
      <c r="F36" s="11"/>
      <c r="G36" s="11"/>
      <c r="H36" s="11"/>
      <c r="I36" s="11"/>
      <c r="J36" s="35" t="s">
        <v>101</v>
      </c>
      <c r="N36" s="15">
        <f>C6</f>
        <v>2</v>
      </c>
      <c r="O36" s="14" t="s">
        <v>31</v>
      </c>
      <c r="P36" s="13">
        <v>2</v>
      </c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</row>
    <row r="37" spans="1:30" x14ac:dyDescent="0.35">
      <c r="A37" s="12" t="s">
        <v>14</v>
      </c>
      <c r="B37" s="15">
        <f>SUM(C5,C8)</f>
        <v>10</v>
      </c>
      <c r="C37" s="14" t="s">
        <v>31</v>
      </c>
      <c r="D37" s="13">
        <v>10</v>
      </c>
      <c r="E37" s="11"/>
      <c r="F37" s="11"/>
      <c r="G37" s="11"/>
      <c r="H37" s="11"/>
      <c r="I37" s="11"/>
      <c r="J37" s="35" t="s">
        <v>102</v>
      </c>
      <c r="N37" s="15">
        <f>C7</f>
        <v>7</v>
      </c>
      <c r="O37" s="14" t="s">
        <v>32</v>
      </c>
      <c r="P37" s="13">
        <v>7</v>
      </c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</row>
    <row r="38" spans="1:30" x14ac:dyDescent="0.35">
      <c r="A38" s="12" t="s">
        <v>15</v>
      </c>
      <c r="B38" s="15">
        <f>SUM(C5,C8)</f>
        <v>10</v>
      </c>
      <c r="C38" s="14" t="s">
        <v>31</v>
      </c>
      <c r="D38" s="13">
        <v>10</v>
      </c>
      <c r="E38" s="11"/>
      <c r="F38" s="11"/>
      <c r="G38" s="11"/>
      <c r="H38" s="11"/>
      <c r="I38" s="11"/>
      <c r="J38" s="35" t="s">
        <v>103</v>
      </c>
      <c r="N38" s="15">
        <f>C8</f>
        <v>7</v>
      </c>
      <c r="O38" s="14" t="s">
        <v>32</v>
      </c>
      <c r="P38" s="13">
        <v>7</v>
      </c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</row>
    <row r="39" spans="1:30" x14ac:dyDescent="0.35">
      <c r="A39" s="12" t="s">
        <v>16</v>
      </c>
      <c r="B39" s="15">
        <f>SUM(C5,C8)</f>
        <v>10</v>
      </c>
      <c r="C39" s="14" t="s">
        <v>31</v>
      </c>
      <c r="D39" s="13">
        <v>10</v>
      </c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</row>
    <row r="40" spans="1:30" x14ac:dyDescent="0.35">
      <c r="A40" s="12" t="s">
        <v>17</v>
      </c>
      <c r="B40" s="15">
        <f>SUM(C5,C8)</f>
        <v>10</v>
      </c>
      <c r="C40" s="14" t="s">
        <v>31</v>
      </c>
      <c r="D40" s="13">
        <v>10</v>
      </c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</row>
    <row r="41" spans="1:30" x14ac:dyDescent="0.35">
      <c r="A41" s="12" t="s">
        <v>18</v>
      </c>
      <c r="B41" s="15">
        <f>SUM(C6,C8)</f>
        <v>9</v>
      </c>
      <c r="C41" s="14" t="s">
        <v>31</v>
      </c>
      <c r="D41" s="13">
        <v>5</v>
      </c>
      <c r="E41" s="11"/>
      <c r="F41" s="36" t="s">
        <v>128</v>
      </c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</row>
    <row r="42" spans="1:30" x14ac:dyDescent="0.35">
      <c r="A42" s="12" t="s">
        <v>19</v>
      </c>
      <c r="B42" s="15">
        <f>SUM(C6,C8)</f>
        <v>9</v>
      </c>
      <c r="C42" s="14" t="s">
        <v>31</v>
      </c>
      <c r="D42" s="13">
        <v>5</v>
      </c>
      <c r="E42" s="11"/>
      <c r="F42" s="11"/>
      <c r="G42" s="11"/>
      <c r="H42" s="11"/>
      <c r="I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</row>
    <row r="43" spans="1:30" x14ac:dyDescent="0.35">
      <c r="A43" s="12" t="s">
        <v>20</v>
      </c>
      <c r="B43" s="15">
        <f>SUM(C6,C8)</f>
        <v>9</v>
      </c>
      <c r="C43" s="14" t="s">
        <v>31</v>
      </c>
      <c r="D43" s="13">
        <v>5</v>
      </c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</row>
    <row r="44" spans="1:30" x14ac:dyDescent="0.35">
      <c r="A44" s="12" t="s">
        <v>21</v>
      </c>
      <c r="B44" s="15">
        <f>SUM(C6,C8)</f>
        <v>9</v>
      </c>
      <c r="C44" s="14" t="s">
        <v>31</v>
      </c>
      <c r="D44" s="13">
        <v>5</v>
      </c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</row>
    <row r="45" spans="1:30" x14ac:dyDescent="0.35">
      <c r="A45" s="12" t="s">
        <v>22</v>
      </c>
      <c r="B45" s="15">
        <f>SUM(C6,C8)</f>
        <v>9</v>
      </c>
      <c r="C45" s="14" t="s">
        <v>31</v>
      </c>
      <c r="D45" s="13">
        <v>5</v>
      </c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</row>
    <row r="46" spans="1:30" x14ac:dyDescent="0.35">
      <c r="A46" s="12" t="s">
        <v>23</v>
      </c>
      <c r="B46" s="15">
        <f>SUM(C6,C8)</f>
        <v>9</v>
      </c>
      <c r="C46" s="14" t="s">
        <v>31</v>
      </c>
      <c r="D46" s="13">
        <v>5</v>
      </c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</row>
    <row r="47" spans="1:30" x14ac:dyDescent="0.35">
      <c r="A47" s="12" t="s">
        <v>24</v>
      </c>
      <c r="B47" s="15">
        <f>SUM(C6,C8)</f>
        <v>9</v>
      </c>
      <c r="C47" s="14" t="s">
        <v>31</v>
      </c>
      <c r="D47" s="13">
        <v>5</v>
      </c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</row>
    <row r="48" spans="1:30" x14ac:dyDescent="0.35">
      <c r="A48" s="12" t="s">
        <v>25</v>
      </c>
      <c r="B48" s="15">
        <f>SUM(C6,C8)</f>
        <v>9</v>
      </c>
      <c r="C48" s="14" t="s">
        <v>31</v>
      </c>
      <c r="D48" s="13">
        <v>5</v>
      </c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</row>
    <row r="49" spans="1:30" x14ac:dyDescent="0.35">
      <c r="A49" s="12" t="s">
        <v>27</v>
      </c>
      <c r="B49" s="12" t="s">
        <v>55</v>
      </c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</row>
    <row r="50" spans="1:30" x14ac:dyDescent="0.35"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</row>
    <row r="51" spans="1:30" x14ac:dyDescent="0.35"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</row>
    <row r="52" spans="1:30" x14ac:dyDescent="0.35"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</row>
    <row r="53" spans="1:30" x14ac:dyDescent="0.35"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</row>
    <row r="54" spans="1:30" x14ac:dyDescent="0.35">
      <c r="A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</row>
    <row r="55" spans="1:30" x14ac:dyDescent="0.35"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</row>
    <row r="56" spans="1:30" x14ac:dyDescent="0.35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</row>
    <row r="57" spans="1:30" x14ac:dyDescent="0.35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</row>
    <row r="58" spans="1:30" x14ac:dyDescent="0.35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</row>
    <row r="59" spans="1:30" x14ac:dyDescent="0.35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</row>
    <row r="60" spans="1:30" x14ac:dyDescent="0.35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</row>
    <row r="61" spans="1:30" x14ac:dyDescent="0.35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</row>
    <row r="62" spans="1:30" x14ac:dyDescent="0.35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</row>
    <row r="63" spans="1:30" x14ac:dyDescent="0.35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</row>
    <row r="64" spans="1:30" x14ac:dyDescent="0.35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</row>
    <row r="65" spans="1:30" x14ac:dyDescent="0.3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</row>
    <row r="66" spans="1:30" x14ac:dyDescent="0.35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</row>
    <row r="67" spans="1:30" x14ac:dyDescent="0.35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</row>
    <row r="68" spans="1:30" x14ac:dyDescent="0.35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</row>
    <row r="69" spans="1:30" x14ac:dyDescent="0.35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</row>
    <row r="70" spans="1:30" x14ac:dyDescent="0.35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</row>
    <row r="71" spans="1:30" x14ac:dyDescent="0.35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</row>
    <row r="72" spans="1:30" x14ac:dyDescent="0.35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</row>
    <row r="73" spans="1:30" x14ac:dyDescent="0.35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</row>
    <row r="74" spans="1:30" x14ac:dyDescent="0.35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</row>
    <row r="75" spans="1:30" x14ac:dyDescent="0.35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</row>
    <row r="76" spans="1:30" x14ac:dyDescent="0.35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</row>
    <row r="77" spans="1:30" x14ac:dyDescent="0.35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</row>
    <row r="78" spans="1:30" x14ac:dyDescent="0.35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</row>
    <row r="79" spans="1:30" x14ac:dyDescent="0.35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</row>
    <row r="80" spans="1:30" x14ac:dyDescent="0.35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</row>
    <row r="81" spans="1:30" x14ac:dyDescent="0.35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</row>
    <row r="82" spans="1:30" x14ac:dyDescent="0.35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</row>
    <row r="83" spans="1:30" x14ac:dyDescent="0.35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</row>
    <row r="84" spans="1:30" x14ac:dyDescent="0.35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</row>
    <row r="85" spans="1:30" x14ac:dyDescent="0.35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</row>
    <row r="86" spans="1:30" x14ac:dyDescent="0.35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</row>
    <row r="87" spans="1:30" x14ac:dyDescent="0.35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</row>
    <row r="88" spans="1:30" x14ac:dyDescent="0.35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</row>
    <row r="89" spans="1:30" x14ac:dyDescent="0.35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</row>
    <row r="90" spans="1:30" x14ac:dyDescent="0.35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</row>
    <row r="91" spans="1:30" x14ac:dyDescent="0.35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</row>
    <row r="92" spans="1:30" x14ac:dyDescent="0.35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</row>
    <row r="93" spans="1:30" x14ac:dyDescent="0.35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</row>
    <row r="94" spans="1:30" x14ac:dyDescent="0.35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</row>
    <row r="95" spans="1:30" x14ac:dyDescent="0.35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</row>
    <row r="96" spans="1:30" x14ac:dyDescent="0.35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</row>
    <row r="97" spans="1:30" x14ac:dyDescent="0.35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</row>
    <row r="98" spans="1:30" x14ac:dyDescent="0.35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</row>
    <row r="99" spans="1:30" x14ac:dyDescent="0.35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</row>
    <row r="100" spans="1:30" x14ac:dyDescent="0.35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</row>
    <row r="101" spans="1:30" x14ac:dyDescent="0.35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</row>
    <row r="102" spans="1:30" x14ac:dyDescent="0.35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1C8F3-4824-4B82-95CD-D59D2336EC15}">
  <dimension ref="A1:B18"/>
  <sheetViews>
    <sheetView workbookViewId="0"/>
  </sheetViews>
  <sheetFormatPr defaultRowHeight="15.5" x14ac:dyDescent="0.35"/>
  <sheetData>
    <row r="1" spans="1:2" x14ac:dyDescent="0.35">
      <c r="A1">
        <v>1</v>
      </c>
      <c r="B1">
        <v>1</v>
      </c>
    </row>
    <row r="2" spans="1:2" x14ac:dyDescent="0.35">
      <c r="A2" t="s">
        <v>104</v>
      </c>
      <c r="B2" t="s">
        <v>110</v>
      </c>
    </row>
    <row r="3" spans="1:2" x14ac:dyDescent="0.35">
      <c r="A3">
        <v>1</v>
      </c>
      <c r="B3">
        <v>1</v>
      </c>
    </row>
    <row r="4" spans="1:2" x14ac:dyDescent="0.35">
      <c r="A4">
        <v>2</v>
      </c>
      <c r="B4">
        <v>5</v>
      </c>
    </row>
    <row r="5" spans="1:2" x14ac:dyDescent="0.35">
      <c r="A5">
        <v>15</v>
      </c>
      <c r="B5">
        <v>15</v>
      </c>
    </row>
    <row r="6" spans="1:2" x14ac:dyDescent="0.35">
      <c r="A6">
        <v>1</v>
      </c>
      <c r="B6">
        <v>1</v>
      </c>
    </row>
    <row r="8" spans="1:2" x14ac:dyDescent="0.35">
      <c r="A8" s="5"/>
      <c r="B8" s="5" t="s">
        <v>50</v>
      </c>
    </row>
    <row r="9" spans="1:2" x14ac:dyDescent="0.35">
      <c r="A9" t="s">
        <v>105</v>
      </c>
      <c r="B9" t="s">
        <v>111</v>
      </c>
    </row>
    <row r="10" spans="1:2" x14ac:dyDescent="0.35">
      <c r="A10" t="s">
        <v>106</v>
      </c>
      <c r="B10">
        <v>1</v>
      </c>
    </row>
    <row r="11" spans="1:2" x14ac:dyDescent="0.35">
      <c r="B11">
        <v>1</v>
      </c>
    </row>
    <row r="12" spans="1:2" x14ac:dyDescent="0.35">
      <c r="B12">
        <v>11</v>
      </c>
    </row>
    <row r="13" spans="1:2" x14ac:dyDescent="0.35">
      <c r="B13">
        <v>1</v>
      </c>
    </row>
    <row r="15" spans="1:2" x14ac:dyDescent="0.35">
      <c r="B15" s="5" t="s">
        <v>50</v>
      </c>
    </row>
    <row r="16" spans="1:2" x14ac:dyDescent="0.35">
      <c r="B16" t="s">
        <v>112</v>
      </c>
    </row>
    <row r="17" spans="2:2" x14ac:dyDescent="0.35">
      <c r="B17" t="s">
        <v>113</v>
      </c>
    </row>
    <row r="18" spans="2:2" x14ac:dyDescent="0.35">
      <c r="B18" t="s">
        <v>53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927C0-4539-456E-AB46-E02F509C20C8}">
  <dimension ref="A8:B15"/>
  <sheetViews>
    <sheetView workbookViewId="0"/>
  </sheetViews>
  <sheetFormatPr defaultRowHeight="15.5" x14ac:dyDescent="0.35"/>
  <sheetData>
    <row r="8" spans="1:2" x14ac:dyDescent="0.35">
      <c r="A8" s="5"/>
      <c r="B8" s="5"/>
    </row>
    <row r="15" spans="1:2" x14ac:dyDescent="0.35">
      <c r="B15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F39B2-4AB5-4CC1-9081-6AB2748A77BB}">
  <dimension ref="A1:L22"/>
  <sheetViews>
    <sheetView zoomScale="48" workbookViewId="0">
      <selection activeCell="L23" sqref="L23"/>
    </sheetView>
  </sheetViews>
  <sheetFormatPr defaultRowHeight="15.5" x14ac:dyDescent="0.35"/>
  <cols>
    <col min="2" max="2" width="9.5" bestFit="1" customWidth="1"/>
  </cols>
  <sheetData>
    <row r="1" spans="1:11" x14ac:dyDescent="0.35">
      <c r="A1" s="1" t="s">
        <v>107</v>
      </c>
      <c r="K1" s="8" t="str">
        <f>CONCATENATE("Sensitivity of ",$K$4," to ","Input")</f>
        <v>Sensitivity of $C$21 to Input</v>
      </c>
    </row>
    <row r="3" spans="1:11" x14ac:dyDescent="0.35">
      <c r="A3" t="s">
        <v>108</v>
      </c>
      <c r="K3" t="s">
        <v>44</v>
      </c>
    </row>
    <row r="4" spans="1:11" ht="35" x14ac:dyDescent="0.35">
      <c r="B4" s="6" t="s">
        <v>109</v>
      </c>
      <c r="C4" s="6" t="s">
        <v>40</v>
      </c>
      <c r="D4" s="6" t="s">
        <v>43</v>
      </c>
      <c r="J4" s="8">
        <f>MATCH($K$4,OutputAddresses,0)</f>
        <v>1</v>
      </c>
      <c r="K4" s="7" t="s">
        <v>109</v>
      </c>
    </row>
    <row r="5" spans="1:11" x14ac:dyDescent="0.35">
      <c r="A5" s="4">
        <v>2</v>
      </c>
      <c r="B5" s="39">
        <v>14896</v>
      </c>
      <c r="C5" s="40">
        <v>2</v>
      </c>
      <c r="D5" s="41">
        <v>7</v>
      </c>
      <c r="K5">
        <f>INDEX(OutputValues,1,$J$4)</f>
        <v>14896</v>
      </c>
    </row>
    <row r="6" spans="1:11" x14ac:dyDescent="0.35">
      <c r="A6" s="4">
        <v>3</v>
      </c>
      <c r="B6" s="42">
        <v>14896</v>
      </c>
      <c r="C6" s="43">
        <v>2</v>
      </c>
      <c r="D6" s="44">
        <v>7</v>
      </c>
      <c r="K6">
        <f>INDEX(OutputValues,2,$J$4)</f>
        <v>14896</v>
      </c>
    </row>
    <row r="7" spans="1:11" x14ac:dyDescent="0.35">
      <c r="A7" s="4">
        <v>4</v>
      </c>
      <c r="B7" s="42">
        <v>14896</v>
      </c>
      <c r="C7" s="43">
        <v>2</v>
      </c>
      <c r="D7" s="44">
        <v>7</v>
      </c>
      <c r="K7">
        <f>INDEX(OutputValues,3,$J$4)</f>
        <v>14896</v>
      </c>
    </row>
    <row r="8" spans="1:11" x14ac:dyDescent="0.35">
      <c r="A8" s="4">
        <v>5</v>
      </c>
      <c r="B8" s="42">
        <v>14896</v>
      </c>
      <c r="C8" s="43">
        <v>2</v>
      </c>
      <c r="D8" s="44">
        <v>7</v>
      </c>
      <c r="K8">
        <f>INDEX(OutputValues,4,$J$4)</f>
        <v>14896</v>
      </c>
    </row>
    <row r="9" spans="1:11" x14ac:dyDescent="0.35">
      <c r="A9" s="4">
        <v>6</v>
      </c>
      <c r="B9" s="42">
        <v>14896</v>
      </c>
      <c r="C9" s="43">
        <v>2</v>
      </c>
      <c r="D9" s="44">
        <v>7</v>
      </c>
      <c r="K9">
        <f>INDEX(OutputValues,5,$J$4)</f>
        <v>14896</v>
      </c>
    </row>
    <row r="10" spans="1:11" x14ac:dyDescent="0.35">
      <c r="A10" s="4">
        <v>7</v>
      </c>
      <c r="B10" s="42">
        <v>14896</v>
      </c>
      <c r="C10" s="43">
        <v>2</v>
      </c>
      <c r="D10" s="44">
        <v>7</v>
      </c>
      <c r="K10">
        <f>INDEX(OutputValues,6,$J$4)</f>
        <v>14896</v>
      </c>
    </row>
    <row r="11" spans="1:11" x14ac:dyDescent="0.35">
      <c r="A11" s="4">
        <v>8</v>
      </c>
      <c r="B11" s="42">
        <v>14896</v>
      </c>
      <c r="C11" s="43">
        <v>2</v>
      </c>
      <c r="D11" s="44">
        <v>7</v>
      </c>
      <c r="K11">
        <f>INDEX(OutputValues,7,$J$4)</f>
        <v>14896</v>
      </c>
    </row>
    <row r="12" spans="1:11" x14ac:dyDescent="0.35">
      <c r="A12" s="4">
        <v>9</v>
      </c>
      <c r="B12" s="42">
        <v>14896</v>
      </c>
      <c r="C12" s="43">
        <v>2</v>
      </c>
      <c r="D12" s="44">
        <v>7</v>
      </c>
      <c r="K12">
        <f>INDEX(OutputValues,8,$J$4)</f>
        <v>14896</v>
      </c>
    </row>
    <row r="13" spans="1:11" x14ac:dyDescent="0.35">
      <c r="A13" s="4">
        <v>10</v>
      </c>
      <c r="B13" s="42">
        <v>16016</v>
      </c>
      <c r="C13" s="43">
        <v>3</v>
      </c>
      <c r="D13" s="44">
        <v>7</v>
      </c>
      <c r="K13">
        <f>INDEX(OutputValues,9,$J$4)</f>
        <v>16016</v>
      </c>
    </row>
    <row r="14" spans="1:11" x14ac:dyDescent="0.35">
      <c r="A14" s="4">
        <v>11</v>
      </c>
      <c r="B14" s="42">
        <v>17136</v>
      </c>
      <c r="C14" s="43">
        <v>4</v>
      </c>
      <c r="D14" s="44">
        <v>7</v>
      </c>
      <c r="K14">
        <f>INDEX(OutputValues,10,$J$4)</f>
        <v>17136</v>
      </c>
    </row>
    <row r="15" spans="1:11" x14ac:dyDescent="0.35">
      <c r="A15" s="4">
        <v>12</v>
      </c>
      <c r="B15" s="42">
        <v>18256</v>
      </c>
      <c r="C15" s="43">
        <v>5</v>
      </c>
      <c r="D15" s="44">
        <v>7</v>
      </c>
      <c r="K15">
        <f>INDEX(OutputValues,11,$J$4)</f>
        <v>18256</v>
      </c>
    </row>
    <row r="16" spans="1:11" x14ac:dyDescent="0.35">
      <c r="A16" s="4">
        <v>13</v>
      </c>
      <c r="B16" s="42">
        <v>19376</v>
      </c>
      <c r="C16" s="43">
        <v>6</v>
      </c>
      <c r="D16" s="44">
        <v>7</v>
      </c>
      <c r="K16">
        <f>INDEX(OutputValues,12,$J$4)</f>
        <v>19376</v>
      </c>
    </row>
    <row r="17" spans="1:12" x14ac:dyDescent="0.35">
      <c r="A17" s="4">
        <v>14</v>
      </c>
      <c r="B17" s="42">
        <v>20496</v>
      </c>
      <c r="C17" s="43">
        <v>7</v>
      </c>
      <c r="D17" s="44">
        <v>7</v>
      </c>
      <c r="K17">
        <f>INDEX(OutputValues,13,$J$4)</f>
        <v>20496</v>
      </c>
    </row>
    <row r="18" spans="1:12" x14ac:dyDescent="0.35">
      <c r="A18" s="4">
        <v>15</v>
      </c>
      <c r="B18" s="45">
        <v>21616</v>
      </c>
      <c r="C18" s="46">
        <v>8</v>
      </c>
      <c r="D18" s="47">
        <v>7</v>
      </c>
      <c r="K18">
        <f>INDEX(OutputValues,14,$J$4)</f>
        <v>21616</v>
      </c>
    </row>
    <row r="21" spans="1:12" x14ac:dyDescent="0.35">
      <c r="L21" t="s">
        <v>129</v>
      </c>
    </row>
    <row r="22" spans="1:12" x14ac:dyDescent="0.35">
      <c r="L22" t="s">
        <v>130</v>
      </c>
    </row>
  </sheetData>
  <dataValidations count="1">
    <dataValidation type="list" allowBlank="1" showInputMessage="1" showErrorMessage="1" sqref="K4" xr:uid="{7B919417-C964-435E-9437-65597E925A84}">
      <formula1>OutputAddresses</formula1>
    </dataValidation>
  </dataValidations>
  <pageMargins left="0.7" right="0.7" top="0.75" bottom="0.75" header="0.3" footer="0.3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A0185-D8F4-47C5-8E81-EAF48F12C501}">
  <dimension ref="A1:B18"/>
  <sheetViews>
    <sheetView workbookViewId="0"/>
  </sheetViews>
  <sheetFormatPr defaultRowHeight="15.5" x14ac:dyDescent="0.35"/>
  <sheetData>
    <row r="1" spans="1:2" x14ac:dyDescent="0.35">
      <c r="B1">
        <v>1</v>
      </c>
    </row>
    <row r="2" spans="1:2" x14ac:dyDescent="0.35">
      <c r="B2" t="s">
        <v>116</v>
      </c>
    </row>
    <row r="3" spans="1:2" x14ac:dyDescent="0.35">
      <c r="B3">
        <v>1</v>
      </c>
    </row>
    <row r="4" spans="1:2" x14ac:dyDescent="0.35">
      <c r="B4">
        <v>0</v>
      </c>
    </row>
    <row r="5" spans="1:2" x14ac:dyDescent="0.35">
      <c r="B5">
        <v>10</v>
      </c>
    </row>
    <row r="6" spans="1:2" x14ac:dyDescent="0.35">
      <c r="B6">
        <v>1</v>
      </c>
    </row>
    <row r="8" spans="1:2" x14ac:dyDescent="0.35">
      <c r="A8" s="5"/>
      <c r="B8" s="5" t="s">
        <v>50</v>
      </c>
    </row>
    <row r="9" spans="1:2" x14ac:dyDescent="0.35">
      <c r="B9" t="s">
        <v>117</v>
      </c>
    </row>
    <row r="10" spans="1:2" x14ac:dyDescent="0.35">
      <c r="B10">
        <v>1</v>
      </c>
    </row>
    <row r="11" spans="1:2" x14ac:dyDescent="0.35">
      <c r="B11">
        <v>5</v>
      </c>
    </row>
    <row r="12" spans="1:2" x14ac:dyDescent="0.35">
      <c r="B12">
        <v>15</v>
      </c>
    </row>
    <row r="13" spans="1:2" x14ac:dyDescent="0.35">
      <c r="B13">
        <v>1</v>
      </c>
    </row>
    <row r="15" spans="1:2" x14ac:dyDescent="0.35">
      <c r="B15" s="5" t="s">
        <v>50</v>
      </c>
    </row>
    <row r="16" spans="1:2" x14ac:dyDescent="0.35">
      <c r="B16" t="s">
        <v>118</v>
      </c>
    </row>
    <row r="17" spans="2:2" x14ac:dyDescent="0.35">
      <c r="B17" t="s">
        <v>119</v>
      </c>
    </row>
    <row r="18" spans="2:2" x14ac:dyDescent="0.35">
      <c r="B18" t="s">
        <v>120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77AB6-279A-4F34-9215-B5598168C654}">
  <dimension ref="A1:AZ54"/>
  <sheetViews>
    <sheetView zoomScale="44" zoomScaleNormal="44" workbookViewId="0"/>
  </sheetViews>
  <sheetFormatPr defaultRowHeight="15.5" x14ac:dyDescent="0.35"/>
  <cols>
    <col min="1" max="1" width="5.83203125" bestFit="1" customWidth="1"/>
    <col min="2" max="12" width="9.9140625" bestFit="1" customWidth="1"/>
    <col min="14" max="14" width="8.6640625" customWidth="1"/>
    <col min="19" max="19" width="8.6640625" customWidth="1"/>
    <col min="20" max="23" width="9.9140625" bestFit="1" customWidth="1"/>
  </cols>
  <sheetData>
    <row r="1" spans="1:52" x14ac:dyDescent="0.35">
      <c r="A1" s="1" t="s">
        <v>121</v>
      </c>
      <c r="N1" s="8" t="str">
        <f>CONCATENATE("Sensitivity of ",$N$4," to ","Number of Doctors From 8pm to 12am")</f>
        <v>Sensitivity of $C$21 to Number of Doctors From 8pm to 12am</v>
      </c>
      <c r="R1" s="8" t="str">
        <f>CONCATENATE("Sensitivity of ",$R$4," to ","Number of Doctors From 8am to 9am")</f>
        <v>Sensitivity of $C$21 to Number of Doctors From 8am to 9am</v>
      </c>
    </row>
    <row r="2" spans="1:52" x14ac:dyDescent="0.35">
      <c r="N2" t="s">
        <v>123</v>
      </c>
      <c r="R2" t="s">
        <v>125</v>
      </c>
      <c r="AZ2" t="s">
        <v>109</v>
      </c>
    </row>
    <row r="3" spans="1:52" x14ac:dyDescent="0.35">
      <c r="A3" t="s">
        <v>122</v>
      </c>
      <c r="N3" t="s">
        <v>54</v>
      </c>
      <c r="O3" t="s">
        <v>124</v>
      </c>
      <c r="R3" t="s">
        <v>54</v>
      </c>
      <c r="S3" t="s">
        <v>126</v>
      </c>
      <c r="AZ3" t="s">
        <v>48</v>
      </c>
    </row>
    <row r="4" spans="1:52" ht="35" x14ac:dyDescent="0.35">
      <c r="A4" s="9" t="s">
        <v>109</v>
      </c>
      <c r="B4" s="4">
        <v>5</v>
      </c>
      <c r="C4" s="4">
        <v>6</v>
      </c>
      <c r="D4" s="4">
        <v>7</v>
      </c>
      <c r="E4" s="4">
        <v>8</v>
      </c>
      <c r="F4" s="4">
        <v>9</v>
      </c>
      <c r="G4" s="4">
        <v>10</v>
      </c>
      <c r="H4" s="4">
        <v>11</v>
      </c>
      <c r="I4" s="4">
        <v>12</v>
      </c>
      <c r="J4" s="4">
        <v>13</v>
      </c>
      <c r="K4" s="4">
        <v>14</v>
      </c>
      <c r="L4" s="4">
        <v>15</v>
      </c>
      <c r="M4" s="8">
        <f>MATCH($N$4,OutputAddresses,0)</f>
        <v>1</v>
      </c>
      <c r="N4" s="7" t="s">
        <v>109</v>
      </c>
      <c r="O4" s="10">
        <v>0</v>
      </c>
      <c r="P4" s="8">
        <f>MATCH($O$4,InputValues1,0)</f>
        <v>1</v>
      </c>
      <c r="Q4" s="8">
        <f>MATCH($R$4,OutputAddresses,0)</f>
        <v>1</v>
      </c>
      <c r="R4" s="7" t="s">
        <v>109</v>
      </c>
      <c r="S4" s="10">
        <v>5</v>
      </c>
      <c r="T4" s="8">
        <f>MATCH($S$4,InputValues2,0)</f>
        <v>1</v>
      </c>
      <c r="AZ4" t="s">
        <v>42</v>
      </c>
    </row>
    <row r="5" spans="1:52" x14ac:dyDescent="0.35">
      <c r="A5" s="4">
        <v>0</v>
      </c>
      <c r="B5" s="39">
        <v>12376</v>
      </c>
      <c r="C5" s="51">
        <v>12880</v>
      </c>
      <c r="D5" s="51">
        <v>13384</v>
      </c>
      <c r="E5" s="51">
        <v>13888</v>
      </c>
      <c r="F5" s="51">
        <v>14392</v>
      </c>
      <c r="G5" s="51">
        <v>14896</v>
      </c>
      <c r="H5" s="51">
        <v>15512</v>
      </c>
      <c r="I5" s="51">
        <v>16632</v>
      </c>
      <c r="J5" s="51">
        <v>17752</v>
      </c>
      <c r="K5" s="51">
        <v>18872</v>
      </c>
      <c r="L5" s="54">
        <v>19992</v>
      </c>
      <c r="M5" s="8" t="str">
        <f>"OutputValues_"&amp;$M$4</f>
        <v>OutputValues_1</v>
      </c>
      <c r="N5">
        <f ca="1">INDEX(INDIRECT($M$5),$P$4,1)</f>
        <v>12376</v>
      </c>
      <c r="Q5" s="8" t="str">
        <f>"OutputValues_"&amp;$Q$4</f>
        <v>OutputValues_1</v>
      </c>
      <c r="R5">
        <f ca="1">INDEX(INDIRECT($Q$5),1,$T$4)</f>
        <v>12376</v>
      </c>
      <c r="AZ5" t="s">
        <v>41</v>
      </c>
    </row>
    <row r="6" spans="1:52" x14ac:dyDescent="0.35">
      <c r="A6" s="4">
        <v>1</v>
      </c>
      <c r="B6" s="42">
        <v>12376</v>
      </c>
      <c r="C6" s="52">
        <v>12880</v>
      </c>
      <c r="D6" s="52">
        <v>13384</v>
      </c>
      <c r="E6" s="52">
        <v>13888</v>
      </c>
      <c r="F6" s="52">
        <v>14392</v>
      </c>
      <c r="G6" s="52">
        <v>14896</v>
      </c>
      <c r="H6" s="52">
        <v>15512</v>
      </c>
      <c r="I6" s="52">
        <v>16632</v>
      </c>
      <c r="J6" s="52">
        <v>17752</v>
      </c>
      <c r="K6" s="52">
        <v>18872</v>
      </c>
      <c r="L6" s="55">
        <v>19992</v>
      </c>
      <c r="N6">
        <f ca="1">INDEX(INDIRECT($M$5),$P$4,2)</f>
        <v>12880</v>
      </c>
      <c r="O6">
        <f ca="1">SUM(N5,-N6)</f>
        <v>-504</v>
      </c>
      <c r="R6">
        <f ca="1">INDEX(INDIRECT($Q$5),2,$T$4)</f>
        <v>12376</v>
      </c>
    </row>
    <row r="7" spans="1:52" x14ac:dyDescent="0.35">
      <c r="A7" s="4">
        <v>2</v>
      </c>
      <c r="B7" s="42">
        <v>12376</v>
      </c>
      <c r="C7" s="52">
        <v>12880</v>
      </c>
      <c r="D7" s="52">
        <v>13384</v>
      </c>
      <c r="E7" s="52">
        <v>13888</v>
      </c>
      <c r="F7" s="52">
        <v>14392</v>
      </c>
      <c r="G7" s="52">
        <v>14896</v>
      </c>
      <c r="H7" s="52">
        <v>15512</v>
      </c>
      <c r="I7" s="52">
        <v>16632</v>
      </c>
      <c r="J7" s="52">
        <v>17752</v>
      </c>
      <c r="K7" s="52">
        <v>18872</v>
      </c>
      <c r="L7" s="55">
        <v>19992</v>
      </c>
      <c r="N7">
        <f ca="1">INDEX(INDIRECT($M$5),$P$4,3)</f>
        <v>13384</v>
      </c>
      <c r="O7">
        <f t="shared" ref="O7:O15" ca="1" si="0">SUM(N6,-N7)</f>
        <v>-504</v>
      </c>
      <c r="R7">
        <f ca="1">INDEX(INDIRECT($Q$5),3,$T$4)</f>
        <v>12376</v>
      </c>
    </row>
    <row r="8" spans="1:52" x14ac:dyDescent="0.35">
      <c r="A8" s="4">
        <v>3</v>
      </c>
      <c r="B8" s="42">
        <v>12376</v>
      </c>
      <c r="C8" s="52">
        <v>12880</v>
      </c>
      <c r="D8" s="52">
        <v>13384</v>
      </c>
      <c r="E8" s="52">
        <v>13888</v>
      </c>
      <c r="F8" s="52">
        <v>14392</v>
      </c>
      <c r="G8" s="52">
        <v>14896</v>
      </c>
      <c r="H8" s="52">
        <v>15512</v>
      </c>
      <c r="I8" s="52">
        <v>16632</v>
      </c>
      <c r="J8" s="52">
        <v>17752</v>
      </c>
      <c r="K8" s="52">
        <v>18872</v>
      </c>
      <c r="L8" s="55">
        <v>19992</v>
      </c>
      <c r="N8">
        <f ca="1">INDEX(INDIRECT($M$5),$P$4,4)</f>
        <v>13888</v>
      </c>
      <c r="O8">
        <f t="shared" ca="1" si="0"/>
        <v>-504</v>
      </c>
      <c r="R8">
        <f ca="1">INDEX(INDIRECT($Q$5),4,$T$4)</f>
        <v>12376</v>
      </c>
    </row>
    <row r="9" spans="1:52" x14ac:dyDescent="0.35">
      <c r="A9" s="4">
        <v>4</v>
      </c>
      <c r="B9" s="42">
        <v>12376</v>
      </c>
      <c r="C9" s="52">
        <v>12880</v>
      </c>
      <c r="D9" s="52">
        <v>13384</v>
      </c>
      <c r="E9" s="52">
        <v>13888</v>
      </c>
      <c r="F9" s="52">
        <v>14392</v>
      </c>
      <c r="G9" s="52">
        <v>14896</v>
      </c>
      <c r="H9" s="52">
        <v>15512</v>
      </c>
      <c r="I9" s="52">
        <v>16632</v>
      </c>
      <c r="J9" s="52">
        <v>17752</v>
      </c>
      <c r="K9" s="52">
        <v>18872</v>
      </c>
      <c r="L9" s="55">
        <v>19992</v>
      </c>
      <c r="N9">
        <f ca="1">INDEX(INDIRECT($M$5),$P$4,5)</f>
        <v>14392</v>
      </c>
      <c r="O9">
        <f t="shared" ca="1" si="0"/>
        <v>-504</v>
      </c>
      <c r="R9">
        <f ca="1">INDEX(INDIRECT($Q$5),5,$T$4)</f>
        <v>12376</v>
      </c>
    </row>
    <row r="10" spans="1:52" x14ac:dyDescent="0.35">
      <c r="A10" s="4">
        <v>5</v>
      </c>
      <c r="B10" s="42">
        <v>12880</v>
      </c>
      <c r="C10" s="52">
        <v>12880</v>
      </c>
      <c r="D10" s="52">
        <v>13384</v>
      </c>
      <c r="E10" s="52">
        <v>13888</v>
      </c>
      <c r="F10" s="52">
        <v>14392</v>
      </c>
      <c r="G10" s="52">
        <v>14896</v>
      </c>
      <c r="H10" s="52">
        <v>15512</v>
      </c>
      <c r="I10" s="52">
        <v>16632</v>
      </c>
      <c r="J10" s="52">
        <v>17752</v>
      </c>
      <c r="K10" s="52">
        <v>18872</v>
      </c>
      <c r="L10" s="55">
        <v>19992</v>
      </c>
      <c r="N10">
        <f ca="1">INDEX(INDIRECT($M$5),$P$4,6)</f>
        <v>14896</v>
      </c>
      <c r="O10">
        <f t="shared" ca="1" si="0"/>
        <v>-504</v>
      </c>
      <c r="R10">
        <f ca="1">INDEX(INDIRECT($Q$5),6,$T$4)</f>
        <v>12880</v>
      </c>
    </row>
    <row r="11" spans="1:52" x14ac:dyDescent="0.35">
      <c r="A11" s="4">
        <v>6</v>
      </c>
      <c r="B11" s="42">
        <v>13384</v>
      </c>
      <c r="C11" s="52">
        <v>13384</v>
      </c>
      <c r="D11" s="52">
        <v>13384</v>
      </c>
      <c r="E11" s="52">
        <v>13888</v>
      </c>
      <c r="F11" s="52">
        <v>14392</v>
      </c>
      <c r="G11" s="52">
        <v>14896</v>
      </c>
      <c r="H11" s="52">
        <v>15512</v>
      </c>
      <c r="I11" s="52">
        <v>16632</v>
      </c>
      <c r="J11" s="52">
        <v>17752</v>
      </c>
      <c r="K11" s="52">
        <v>18872</v>
      </c>
      <c r="L11" s="55">
        <v>19992</v>
      </c>
      <c r="N11">
        <f ca="1">INDEX(INDIRECT($M$5),$P$4,7)</f>
        <v>15512</v>
      </c>
      <c r="O11">
        <f t="shared" ca="1" si="0"/>
        <v>-616</v>
      </c>
      <c r="R11">
        <f ca="1">INDEX(INDIRECT($Q$5),7,$T$4)</f>
        <v>13384</v>
      </c>
    </row>
    <row r="12" spans="1:52" x14ac:dyDescent="0.35">
      <c r="A12" s="4">
        <v>7</v>
      </c>
      <c r="B12" s="42">
        <v>13888</v>
      </c>
      <c r="C12" s="52">
        <v>13888</v>
      </c>
      <c r="D12" s="52">
        <v>13888</v>
      </c>
      <c r="E12" s="52">
        <v>13888</v>
      </c>
      <c r="F12" s="52">
        <v>14392</v>
      </c>
      <c r="G12" s="52">
        <v>14896</v>
      </c>
      <c r="H12" s="52">
        <v>15512</v>
      </c>
      <c r="I12" s="52">
        <v>16632</v>
      </c>
      <c r="J12" s="52">
        <v>17752</v>
      </c>
      <c r="K12" s="52">
        <v>18872</v>
      </c>
      <c r="L12" s="55">
        <v>19992</v>
      </c>
      <c r="N12">
        <f ca="1">INDEX(INDIRECT($M$5),$P$4,8)</f>
        <v>16632</v>
      </c>
      <c r="O12">
        <f t="shared" ca="1" si="0"/>
        <v>-1120</v>
      </c>
      <c r="R12">
        <f ca="1">INDEX(INDIRECT($Q$5),8,$T$4)</f>
        <v>13888</v>
      </c>
    </row>
    <row r="13" spans="1:52" x14ac:dyDescent="0.35">
      <c r="A13" s="4">
        <v>8</v>
      </c>
      <c r="B13" s="42">
        <v>14392</v>
      </c>
      <c r="C13" s="52">
        <v>14392</v>
      </c>
      <c r="D13" s="52">
        <v>14392</v>
      </c>
      <c r="E13" s="52">
        <v>14392</v>
      </c>
      <c r="F13" s="52">
        <v>14392</v>
      </c>
      <c r="G13" s="52">
        <v>14896</v>
      </c>
      <c r="H13" s="52">
        <v>15512</v>
      </c>
      <c r="I13" s="52">
        <v>16632</v>
      </c>
      <c r="J13" s="52">
        <v>17752</v>
      </c>
      <c r="K13" s="52">
        <v>18872</v>
      </c>
      <c r="L13" s="55">
        <v>19992</v>
      </c>
      <c r="N13">
        <f ca="1">INDEX(INDIRECT($M$5),$P$4,9)</f>
        <v>17752</v>
      </c>
      <c r="O13">
        <f t="shared" ca="1" si="0"/>
        <v>-1120</v>
      </c>
      <c r="R13">
        <f ca="1">INDEX(INDIRECT($Q$5),9,$T$4)</f>
        <v>14392</v>
      </c>
    </row>
    <row r="14" spans="1:52" x14ac:dyDescent="0.35">
      <c r="A14" s="4">
        <v>9</v>
      </c>
      <c r="B14" s="42">
        <v>14896</v>
      </c>
      <c r="C14" s="52">
        <v>14896</v>
      </c>
      <c r="D14" s="52">
        <v>14896</v>
      </c>
      <c r="E14" s="52">
        <v>14896</v>
      </c>
      <c r="F14" s="52">
        <v>14896</v>
      </c>
      <c r="G14" s="52">
        <v>14896</v>
      </c>
      <c r="H14" s="52">
        <v>15512</v>
      </c>
      <c r="I14" s="52">
        <v>16632</v>
      </c>
      <c r="J14" s="52">
        <v>17752</v>
      </c>
      <c r="K14" s="52">
        <v>18872</v>
      </c>
      <c r="L14" s="55">
        <v>19992</v>
      </c>
      <c r="N14">
        <f ca="1">INDEX(INDIRECT($M$5),$P$4,10)</f>
        <v>18872</v>
      </c>
      <c r="O14">
        <f t="shared" ca="1" si="0"/>
        <v>-1120</v>
      </c>
      <c r="R14">
        <f ca="1">INDEX(INDIRECT($Q$5),10,$T$4)</f>
        <v>14896</v>
      </c>
    </row>
    <row r="15" spans="1:52" x14ac:dyDescent="0.35">
      <c r="A15" s="4">
        <v>10</v>
      </c>
      <c r="B15" s="45">
        <v>16016</v>
      </c>
      <c r="C15" s="53">
        <v>16016</v>
      </c>
      <c r="D15" s="53">
        <v>16016</v>
      </c>
      <c r="E15" s="53">
        <v>16016</v>
      </c>
      <c r="F15" s="53">
        <v>16016</v>
      </c>
      <c r="G15" s="53">
        <v>16016</v>
      </c>
      <c r="H15" s="53">
        <v>16632</v>
      </c>
      <c r="I15" s="53">
        <v>17752</v>
      </c>
      <c r="J15" s="53">
        <v>18872</v>
      </c>
      <c r="K15" s="53">
        <v>19992</v>
      </c>
      <c r="L15" s="56">
        <v>21112</v>
      </c>
      <c r="N15">
        <f ca="1">INDEX(INDIRECT($M$5),$P$4,11)</f>
        <v>19992</v>
      </c>
      <c r="O15">
        <f t="shared" ca="1" si="0"/>
        <v>-1120</v>
      </c>
      <c r="R15">
        <f ca="1">INDEX(INDIRECT($Q$5),11,$T$4)</f>
        <v>16016</v>
      </c>
    </row>
    <row r="17" spans="1:12" x14ac:dyDescent="0.35">
      <c r="A17" s="9" t="s">
        <v>48</v>
      </c>
      <c r="B17" s="4">
        <v>5</v>
      </c>
      <c r="C17" s="4">
        <v>6</v>
      </c>
      <c r="D17" s="4">
        <v>7</v>
      </c>
      <c r="E17" s="4">
        <v>8</v>
      </c>
      <c r="F17" s="4">
        <v>9</v>
      </c>
      <c r="G17" s="4">
        <v>10</v>
      </c>
      <c r="H17" s="4">
        <v>11</v>
      </c>
      <c r="I17" s="4">
        <v>12</v>
      </c>
      <c r="J17" s="4">
        <v>13</v>
      </c>
      <c r="K17" s="4">
        <v>14</v>
      </c>
      <c r="L17" s="4">
        <v>15</v>
      </c>
    </row>
    <row r="18" spans="1:12" x14ac:dyDescent="0.35">
      <c r="A18" s="4">
        <v>0</v>
      </c>
      <c r="B18" s="48">
        <v>2</v>
      </c>
      <c r="C18" s="40">
        <v>3</v>
      </c>
      <c r="D18" s="40">
        <v>4</v>
      </c>
      <c r="E18" s="40">
        <v>5</v>
      </c>
      <c r="F18" s="40">
        <v>6</v>
      </c>
      <c r="G18" s="40">
        <v>7</v>
      </c>
      <c r="H18" s="40">
        <v>7</v>
      </c>
      <c r="I18" s="40">
        <v>7</v>
      </c>
      <c r="J18" s="40">
        <v>7</v>
      </c>
      <c r="K18" s="40">
        <v>7</v>
      </c>
      <c r="L18" s="41">
        <v>7</v>
      </c>
    </row>
    <row r="19" spans="1:12" x14ac:dyDescent="0.35">
      <c r="A19" s="4">
        <v>1</v>
      </c>
      <c r="B19" s="49">
        <v>2</v>
      </c>
      <c r="C19" s="43">
        <v>3</v>
      </c>
      <c r="D19" s="43">
        <v>4</v>
      </c>
      <c r="E19" s="43">
        <v>5</v>
      </c>
      <c r="F19" s="43">
        <v>6</v>
      </c>
      <c r="G19" s="43">
        <v>7</v>
      </c>
      <c r="H19" s="43">
        <v>7</v>
      </c>
      <c r="I19" s="43">
        <v>7</v>
      </c>
      <c r="J19" s="43">
        <v>7</v>
      </c>
      <c r="K19" s="43">
        <v>7</v>
      </c>
      <c r="L19" s="44">
        <v>7</v>
      </c>
    </row>
    <row r="20" spans="1:12" x14ac:dyDescent="0.35">
      <c r="A20" s="4">
        <v>2</v>
      </c>
      <c r="B20" s="49">
        <v>2</v>
      </c>
      <c r="C20" s="43">
        <v>3</v>
      </c>
      <c r="D20" s="43">
        <v>4</v>
      </c>
      <c r="E20" s="43">
        <v>5</v>
      </c>
      <c r="F20" s="43">
        <v>6</v>
      </c>
      <c r="G20" s="43">
        <v>7</v>
      </c>
      <c r="H20" s="43">
        <v>7</v>
      </c>
      <c r="I20" s="43">
        <v>7</v>
      </c>
      <c r="J20" s="43">
        <v>7</v>
      </c>
      <c r="K20" s="43">
        <v>7</v>
      </c>
      <c r="L20" s="44">
        <v>7</v>
      </c>
    </row>
    <row r="21" spans="1:12" x14ac:dyDescent="0.35">
      <c r="A21" s="4">
        <v>3</v>
      </c>
      <c r="B21" s="49">
        <v>2</v>
      </c>
      <c r="C21" s="43">
        <v>3</v>
      </c>
      <c r="D21" s="43">
        <v>4</v>
      </c>
      <c r="E21" s="43">
        <v>5</v>
      </c>
      <c r="F21" s="43">
        <v>6</v>
      </c>
      <c r="G21" s="43">
        <v>7</v>
      </c>
      <c r="H21" s="43">
        <v>7</v>
      </c>
      <c r="I21" s="43">
        <v>7</v>
      </c>
      <c r="J21" s="43">
        <v>7</v>
      </c>
      <c r="K21" s="43">
        <v>7</v>
      </c>
      <c r="L21" s="44">
        <v>7</v>
      </c>
    </row>
    <row r="22" spans="1:12" x14ac:dyDescent="0.35">
      <c r="A22" s="4">
        <v>4</v>
      </c>
      <c r="B22" s="49">
        <v>2</v>
      </c>
      <c r="C22" s="43">
        <v>3</v>
      </c>
      <c r="D22" s="43">
        <v>4</v>
      </c>
      <c r="E22" s="43">
        <v>5</v>
      </c>
      <c r="F22" s="43">
        <v>6</v>
      </c>
      <c r="G22" s="43">
        <v>7</v>
      </c>
      <c r="H22" s="43">
        <v>7</v>
      </c>
      <c r="I22" s="43">
        <v>7</v>
      </c>
      <c r="J22" s="43">
        <v>7</v>
      </c>
      <c r="K22" s="43">
        <v>7</v>
      </c>
      <c r="L22" s="44">
        <v>7</v>
      </c>
    </row>
    <row r="23" spans="1:12" x14ac:dyDescent="0.35">
      <c r="A23" s="4">
        <v>5</v>
      </c>
      <c r="B23" s="49">
        <v>3</v>
      </c>
      <c r="C23" s="43">
        <v>3</v>
      </c>
      <c r="D23" s="43">
        <v>4</v>
      </c>
      <c r="E23" s="43">
        <v>5</v>
      </c>
      <c r="F23" s="43">
        <v>6</v>
      </c>
      <c r="G23" s="43">
        <v>7</v>
      </c>
      <c r="H23" s="43">
        <v>7</v>
      </c>
      <c r="I23" s="43">
        <v>7</v>
      </c>
      <c r="J23" s="43">
        <v>7</v>
      </c>
      <c r="K23" s="43">
        <v>7</v>
      </c>
      <c r="L23" s="44">
        <v>7</v>
      </c>
    </row>
    <row r="24" spans="1:12" x14ac:dyDescent="0.35">
      <c r="A24" s="4">
        <v>6</v>
      </c>
      <c r="B24" s="49">
        <v>4</v>
      </c>
      <c r="C24" s="43">
        <v>4</v>
      </c>
      <c r="D24" s="43">
        <v>4</v>
      </c>
      <c r="E24" s="43">
        <v>5</v>
      </c>
      <c r="F24" s="43">
        <v>6</v>
      </c>
      <c r="G24" s="43">
        <v>7</v>
      </c>
      <c r="H24" s="43">
        <v>7</v>
      </c>
      <c r="I24" s="43">
        <v>7</v>
      </c>
      <c r="J24" s="43">
        <v>7</v>
      </c>
      <c r="K24" s="43">
        <v>7</v>
      </c>
      <c r="L24" s="44">
        <v>7</v>
      </c>
    </row>
    <row r="25" spans="1:12" x14ac:dyDescent="0.35">
      <c r="A25" s="4">
        <v>7</v>
      </c>
      <c r="B25" s="49">
        <v>5</v>
      </c>
      <c r="C25" s="43">
        <v>5</v>
      </c>
      <c r="D25" s="43">
        <v>5</v>
      </c>
      <c r="E25" s="43">
        <v>5</v>
      </c>
      <c r="F25" s="43">
        <v>6</v>
      </c>
      <c r="G25" s="43">
        <v>7</v>
      </c>
      <c r="H25" s="43">
        <v>7</v>
      </c>
      <c r="I25" s="43">
        <v>7</v>
      </c>
      <c r="J25" s="43">
        <v>7</v>
      </c>
      <c r="K25" s="43">
        <v>7</v>
      </c>
      <c r="L25" s="44">
        <v>7</v>
      </c>
    </row>
    <row r="26" spans="1:12" x14ac:dyDescent="0.35">
      <c r="A26" s="4">
        <v>8</v>
      </c>
      <c r="B26" s="49">
        <v>6</v>
      </c>
      <c r="C26" s="43">
        <v>6</v>
      </c>
      <c r="D26" s="43">
        <v>6</v>
      </c>
      <c r="E26" s="43">
        <v>6</v>
      </c>
      <c r="F26" s="43">
        <v>6</v>
      </c>
      <c r="G26" s="43">
        <v>7</v>
      </c>
      <c r="H26" s="43">
        <v>7</v>
      </c>
      <c r="I26" s="43">
        <v>7</v>
      </c>
      <c r="J26" s="43">
        <v>7</v>
      </c>
      <c r="K26" s="43">
        <v>7</v>
      </c>
      <c r="L26" s="44">
        <v>7</v>
      </c>
    </row>
    <row r="27" spans="1:12" x14ac:dyDescent="0.35">
      <c r="A27" s="4">
        <v>9</v>
      </c>
      <c r="B27" s="49">
        <v>7</v>
      </c>
      <c r="C27" s="43">
        <v>7</v>
      </c>
      <c r="D27" s="43">
        <v>7</v>
      </c>
      <c r="E27" s="43">
        <v>7</v>
      </c>
      <c r="F27" s="43">
        <v>7</v>
      </c>
      <c r="G27" s="43">
        <v>7</v>
      </c>
      <c r="H27" s="43">
        <v>7</v>
      </c>
      <c r="I27" s="43">
        <v>7</v>
      </c>
      <c r="J27" s="43">
        <v>7</v>
      </c>
      <c r="K27" s="43">
        <v>7</v>
      </c>
      <c r="L27" s="44">
        <v>7</v>
      </c>
    </row>
    <row r="28" spans="1:12" x14ac:dyDescent="0.35">
      <c r="A28" s="4">
        <v>10</v>
      </c>
      <c r="B28" s="50">
        <v>7</v>
      </c>
      <c r="C28" s="46">
        <v>7</v>
      </c>
      <c r="D28" s="46">
        <v>7</v>
      </c>
      <c r="E28" s="46">
        <v>7</v>
      </c>
      <c r="F28" s="46">
        <v>7</v>
      </c>
      <c r="G28" s="46">
        <v>7</v>
      </c>
      <c r="H28" s="46">
        <v>7</v>
      </c>
      <c r="I28" s="46">
        <v>7</v>
      </c>
      <c r="J28" s="46">
        <v>7</v>
      </c>
      <c r="K28" s="46">
        <v>7</v>
      </c>
      <c r="L28" s="47">
        <v>7</v>
      </c>
    </row>
    <row r="30" spans="1:12" x14ac:dyDescent="0.35">
      <c r="A30" s="9" t="s">
        <v>42</v>
      </c>
      <c r="B30" s="4">
        <v>5</v>
      </c>
      <c r="C30" s="4">
        <v>6</v>
      </c>
      <c r="D30" s="4">
        <v>7</v>
      </c>
      <c r="E30" s="4">
        <v>8</v>
      </c>
      <c r="F30" s="4">
        <v>9</v>
      </c>
      <c r="G30" s="4">
        <v>10</v>
      </c>
      <c r="H30" s="4">
        <v>11</v>
      </c>
      <c r="I30" s="4">
        <v>12</v>
      </c>
      <c r="J30" s="4">
        <v>13</v>
      </c>
      <c r="K30" s="4">
        <v>14</v>
      </c>
      <c r="L30" s="4">
        <v>15</v>
      </c>
    </row>
    <row r="31" spans="1:12" x14ac:dyDescent="0.35">
      <c r="A31" s="4">
        <v>0</v>
      </c>
      <c r="B31" s="48">
        <v>2</v>
      </c>
      <c r="C31" s="40">
        <v>2</v>
      </c>
      <c r="D31" s="40">
        <v>2</v>
      </c>
      <c r="E31" s="40">
        <v>2</v>
      </c>
      <c r="F31" s="40">
        <v>2</v>
      </c>
      <c r="G31" s="40">
        <v>2</v>
      </c>
      <c r="H31" s="40">
        <v>2</v>
      </c>
      <c r="I31" s="40">
        <v>2</v>
      </c>
      <c r="J31" s="40">
        <v>2</v>
      </c>
      <c r="K31" s="40">
        <v>2</v>
      </c>
      <c r="L31" s="41">
        <v>2</v>
      </c>
    </row>
    <row r="32" spans="1:12" x14ac:dyDescent="0.35">
      <c r="A32" s="4">
        <v>1</v>
      </c>
      <c r="B32" s="49">
        <v>2</v>
      </c>
      <c r="C32" s="43">
        <v>2</v>
      </c>
      <c r="D32" s="43">
        <v>2</v>
      </c>
      <c r="E32" s="43">
        <v>2</v>
      </c>
      <c r="F32" s="43">
        <v>2</v>
      </c>
      <c r="G32" s="43">
        <v>2</v>
      </c>
      <c r="H32" s="43">
        <v>2</v>
      </c>
      <c r="I32" s="43">
        <v>2</v>
      </c>
      <c r="J32" s="43">
        <v>2</v>
      </c>
      <c r="K32" s="43">
        <v>2</v>
      </c>
      <c r="L32" s="44">
        <v>2</v>
      </c>
    </row>
    <row r="33" spans="1:24" x14ac:dyDescent="0.35">
      <c r="A33" s="4">
        <v>2</v>
      </c>
      <c r="B33" s="49">
        <v>2</v>
      </c>
      <c r="C33" s="43">
        <v>2</v>
      </c>
      <c r="D33" s="43">
        <v>2</v>
      </c>
      <c r="E33" s="43">
        <v>2</v>
      </c>
      <c r="F33" s="43">
        <v>2</v>
      </c>
      <c r="G33" s="43">
        <v>2</v>
      </c>
      <c r="H33" s="43">
        <v>2</v>
      </c>
      <c r="I33" s="43">
        <v>2</v>
      </c>
      <c r="J33" s="43">
        <v>2</v>
      </c>
      <c r="K33" s="43">
        <v>2</v>
      </c>
      <c r="L33" s="44">
        <v>2</v>
      </c>
      <c r="N33" s="57">
        <f>SUM(B5,-C6)</f>
        <v>-504</v>
      </c>
      <c r="X33" s="57"/>
    </row>
    <row r="34" spans="1:24" x14ac:dyDescent="0.35">
      <c r="A34" s="4">
        <v>3</v>
      </c>
      <c r="B34" s="49">
        <v>2</v>
      </c>
      <c r="C34" s="43">
        <v>2</v>
      </c>
      <c r="D34" s="43">
        <v>2</v>
      </c>
      <c r="E34" s="43">
        <v>2</v>
      </c>
      <c r="F34" s="43">
        <v>2</v>
      </c>
      <c r="G34" s="43">
        <v>2</v>
      </c>
      <c r="H34" s="43">
        <v>2</v>
      </c>
      <c r="I34" s="43">
        <v>2</v>
      </c>
      <c r="J34" s="43">
        <v>2</v>
      </c>
      <c r="K34" s="43">
        <v>2</v>
      </c>
      <c r="L34" s="44">
        <v>2</v>
      </c>
      <c r="N34" s="57"/>
      <c r="O34" s="57">
        <f>SUM(C6,-D7)</f>
        <v>-504</v>
      </c>
    </row>
    <row r="35" spans="1:24" x14ac:dyDescent="0.35">
      <c r="A35" s="4">
        <v>4</v>
      </c>
      <c r="B35" s="49">
        <v>2</v>
      </c>
      <c r="C35" s="43">
        <v>2</v>
      </c>
      <c r="D35" s="43">
        <v>2</v>
      </c>
      <c r="E35" s="43">
        <v>2</v>
      </c>
      <c r="F35" s="43">
        <v>2</v>
      </c>
      <c r="G35" s="43">
        <v>2</v>
      </c>
      <c r="H35" s="43">
        <v>2</v>
      </c>
      <c r="I35" s="43">
        <v>2</v>
      </c>
      <c r="J35" s="43">
        <v>2</v>
      </c>
      <c r="K35" s="43">
        <v>2</v>
      </c>
      <c r="L35" s="44">
        <v>2</v>
      </c>
      <c r="N35" s="57"/>
      <c r="P35" s="57">
        <f>SUM(D7,-E8)</f>
        <v>-504</v>
      </c>
    </row>
    <row r="36" spans="1:24" x14ac:dyDescent="0.35">
      <c r="A36" s="4">
        <v>5</v>
      </c>
      <c r="B36" s="49">
        <v>2</v>
      </c>
      <c r="C36" s="43">
        <v>2</v>
      </c>
      <c r="D36" s="43">
        <v>2</v>
      </c>
      <c r="E36" s="43">
        <v>2</v>
      </c>
      <c r="F36" s="43">
        <v>2</v>
      </c>
      <c r="G36" s="43">
        <v>2</v>
      </c>
      <c r="H36" s="43">
        <v>2</v>
      </c>
      <c r="I36" s="43">
        <v>2</v>
      </c>
      <c r="J36" s="43">
        <v>2</v>
      </c>
      <c r="K36" s="43">
        <v>2</v>
      </c>
      <c r="L36" s="44">
        <v>2</v>
      </c>
      <c r="N36" s="57"/>
      <c r="Q36" s="57">
        <f>SUM(E8,-F9)</f>
        <v>-504</v>
      </c>
    </row>
    <row r="37" spans="1:24" x14ac:dyDescent="0.35">
      <c r="A37" s="4">
        <v>6</v>
      </c>
      <c r="B37" s="49">
        <v>2</v>
      </c>
      <c r="C37" s="43">
        <v>2</v>
      </c>
      <c r="D37" s="43">
        <v>2</v>
      </c>
      <c r="E37" s="43">
        <v>2</v>
      </c>
      <c r="F37" s="43">
        <v>2</v>
      </c>
      <c r="G37" s="43">
        <v>2</v>
      </c>
      <c r="H37" s="43">
        <v>2</v>
      </c>
      <c r="I37" s="43">
        <v>2</v>
      </c>
      <c r="J37" s="43">
        <v>2</v>
      </c>
      <c r="K37" s="43">
        <v>2</v>
      </c>
      <c r="L37" s="44">
        <v>2</v>
      </c>
      <c r="N37" s="57"/>
      <c r="R37" s="57">
        <f>SUM(F9,-G10)</f>
        <v>-504</v>
      </c>
    </row>
    <row r="38" spans="1:24" x14ac:dyDescent="0.35">
      <c r="A38" s="4">
        <v>7</v>
      </c>
      <c r="B38" s="49">
        <v>2</v>
      </c>
      <c r="C38" s="43">
        <v>2</v>
      </c>
      <c r="D38" s="43">
        <v>2</v>
      </c>
      <c r="E38" s="43">
        <v>2</v>
      </c>
      <c r="F38" s="43">
        <v>2</v>
      </c>
      <c r="G38" s="43">
        <v>2</v>
      </c>
      <c r="H38" s="43">
        <v>2</v>
      </c>
      <c r="I38" s="43">
        <v>2</v>
      </c>
      <c r="J38" s="43">
        <v>2</v>
      </c>
      <c r="K38" s="43">
        <v>2</v>
      </c>
      <c r="L38" s="44">
        <v>2</v>
      </c>
      <c r="N38" s="57"/>
      <c r="S38" s="57">
        <f>SUM(G10,-H11)</f>
        <v>-616</v>
      </c>
    </row>
    <row r="39" spans="1:24" x14ac:dyDescent="0.35">
      <c r="A39" s="4">
        <v>8</v>
      </c>
      <c r="B39" s="49">
        <v>2</v>
      </c>
      <c r="C39" s="43">
        <v>2</v>
      </c>
      <c r="D39" s="43">
        <v>2</v>
      </c>
      <c r="E39" s="43">
        <v>2</v>
      </c>
      <c r="F39" s="43">
        <v>2</v>
      </c>
      <c r="G39" s="43">
        <v>2</v>
      </c>
      <c r="H39" s="43">
        <v>2</v>
      </c>
      <c r="I39" s="43">
        <v>2</v>
      </c>
      <c r="J39" s="43">
        <v>2</v>
      </c>
      <c r="K39" s="43">
        <v>2</v>
      </c>
      <c r="L39" s="44">
        <v>2</v>
      </c>
      <c r="N39" s="57"/>
      <c r="T39" s="57">
        <f>SUM(H11,-I12)</f>
        <v>-1120</v>
      </c>
    </row>
    <row r="40" spans="1:24" x14ac:dyDescent="0.35">
      <c r="A40" s="4">
        <v>9</v>
      </c>
      <c r="B40" s="49">
        <v>2</v>
      </c>
      <c r="C40" s="43">
        <v>2</v>
      </c>
      <c r="D40" s="43">
        <v>2</v>
      </c>
      <c r="E40" s="43">
        <v>2</v>
      </c>
      <c r="F40" s="43">
        <v>2</v>
      </c>
      <c r="G40" s="43">
        <v>2</v>
      </c>
      <c r="H40" s="43">
        <v>2</v>
      </c>
      <c r="I40" s="43">
        <v>2</v>
      </c>
      <c r="J40" s="43">
        <v>2</v>
      </c>
      <c r="K40" s="43">
        <v>2</v>
      </c>
      <c r="L40" s="44">
        <v>2</v>
      </c>
      <c r="N40" s="57"/>
      <c r="U40" s="57">
        <f>SUM(I12,-J13)</f>
        <v>-1120</v>
      </c>
    </row>
    <row r="41" spans="1:24" x14ac:dyDescent="0.35">
      <c r="A41" s="4">
        <v>10</v>
      </c>
      <c r="B41" s="50">
        <v>3</v>
      </c>
      <c r="C41" s="46">
        <v>3</v>
      </c>
      <c r="D41" s="46">
        <v>3</v>
      </c>
      <c r="E41" s="46">
        <v>3</v>
      </c>
      <c r="F41" s="46">
        <v>3</v>
      </c>
      <c r="G41" s="46">
        <v>3</v>
      </c>
      <c r="H41" s="46">
        <v>3</v>
      </c>
      <c r="I41" s="46">
        <v>3</v>
      </c>
      <c r="J41" s="46">
        <v>3</v>
      </c>
      <c r="K41" s="46">
        <v>3</v>
      </c>
      <c r="L41" s="47">
        <v>3</v>
      </c>
      <c r="N41" s="57"/>
      <c r="V41" s="57">
        <f>SUM(J13,-K14)</f>
        <v>-1120</v>
      </c>
      <c r="X41" s="57"/>
    </row>
    <row r="42" spans="1:24" x14ac:dyDescent="0.35">
      <c r="N42" s="57"/>
      <c r="W42" s="57">
        <f>SUM(K14,-L15)</f>
        <v>-2240</v>
      </c>
      <c r="X42" s="57"/>
    </row>
    <row r="43" spans="1:24" x14ac:dyDescent="0.35">
      <c r="A43" s="9" t="s">
        <v>41</v>
      </c>
      <c r="B43" s="4">
        <v>5</v>
      </c>
      <c r="C43" s="4">
        <v>6</v>
      </c>
      <c r="D43" s="4">
        <v>7</v>
      </c>
      <c r="E43" s="4">
        <v>8</v>
      </c>
      <c r="F43" s="4">
        <v>9</v>
      </c>
      <c r="G43" s="4">
        <v>10</v>
      </c>
      <c r="H43" s="4">
        <v>11</v>
      </c>
      <c r="I43" s="4">
        <v>12</v>
      </c>
      <c r="J43" s="4">
        <v>13</v>
      </c>
      <c r="K43" s="4">
        <v>14</v>
      </c>
      <c r="L43" s="4">
        <v>15</v>
      </c>
      <c r="N43" s="57"/>
    </row>
    <row r="44" spans="1:24" x14ac:dyDescent="0.35">
      <c r="A44" s="4">
        <v>0</v>
      </c>
      <c r="B44" s="48">
        <v>3</v>
      </c>
      <c r="C44" s="40">
        <v>3</v>
      </c>
      <c r="D44" s="40">
        <v>3</v>
      </c>
      <c r="E44" s="40">
        <v>3</v>
      </c>
      <c r="F44" s="40">
        <v>3</v>
      </c>
      <c r="G44" s="40">
        <v>3</v>
      </c>
      <c r="H44" s="40">
        <v>4</v>
      </c>
      <c r="I44" s="40">
        <v>5</v>
      </c>
      <c r="J44" s="40">
        <v>6</v>
      </c>
      <c r="K44" s="40">
        <v>7</v>
      </c>
      <c r="L44" s="41">
        <v>8</v>
      </c>
      <c r="N44" s="57"/>
    </row>
    <row r="45" spans="1:24" x14ac:dyDescent="0.35">
      <c r="A45" s="4">
        <v>1</v>
      </c>
      <c r="B45" s="49">
        <v>3</v>
      </c>
      <c r="C45" s="43">
        <v>3</v>
      </c>
      <c r="D45" s="43">
        <v>3</v>
      </c>
      <c r="E45" s="43">
        <v>3</v>
      </c>
      <c r="F45" s="43">
        <v>3</v>
      </c>
      <c r="G45" s="43">
        <v>3</v>
      </c>
      <c r="H45" s="43">
        <v>4</v>
      </c>
      <c r="I45" s="43">
        <v>5</v>
      </c>
      <c r="J45" s="43">
        <v>6</v>
      </c>
      <c r="K45" s="43">
        <v>7</v>
      </c>
      <c r="L45" s="44">
        <v>8</v>
      </c>
      <c r="N45" t="s">
        <v>131</v>
      </c>
    </row>
    <row r="46" spans="1:24" x14ac:dyDescent="0.35">
      <c r="A46" s="4">
        <v>2</v>
      </c>
      <c r="B46" s="49">
        <v>3</v>
      </c>
      <c r="C46" s="43">
        <v>3</v>
      </c>
      <c r="D46" s="43">
        <v>3</v>
      </c>
      <c r="E46" s="43">
        <v>3</v>
      </c>
      <c r="F46" s="43">
        <v>3</v>
      </c>
      <c r="G46" s="43">
        <v>3</v>
      </c>
      <c r="H46" s="43">
        <v>4</v>
      </c>
      <c r="I46" s="43">
        <v>5</v>
      </c>
      <c r="J46" s="43">
        <v>6</v>
      </c>
      <c r="K46" s="43">
        <v>7</v>
      </c>
      <c r="L46" s="44">
        <v>8</v>
      </c>
      <c r="N46" t="s">
        <v>132</v>
      </c>
    </row>
    <row r="47" spans="1:24" x14ac:dyDescent="0.35">
      <c r="A47" s="4">
        <v>3</v>
      </c>
      <c r="B47" s="49">
        <v>3</v>
      </c>
      <c r="C47" s="43">
        <v>3</v>
      </c>
      <c r="D47" s="43">
        <v>3</v>
      </c>
      <c r="E47" s="43">
        <v>3</v>
      </c>
      <c r="F47" s="43">
        <v>3</v>
      </c>
      <c r="G47" s="43">
        <v>3</v>
      </c>
      <c r="H47" s="43">
        <v>4</v>
      </c>
      <c r="I47" s="43">
        <v>5</v>
      </c>
      <c r="J47" s="43">
        <v>6</v>
      </c>
      <c r="K47" s="43">
        <v>7</v>
      </c>
      <c r="L47" s="44">
        <v>8</v>
      </c>
      <c r="N47" t="s">
        <v>133</v>
      </c>
    </row>
    <row r="48" spans="1:24" x14ac:dyDescent="0.35">
      <c r="A48" s="4">
        <v>4</v>
      </c>
      <c r="B48" s="49">
        <v>3</v>
      </c>
      <c r="C48" s="43">
        <v>3</v>
      </c>
      <c r="D48" s="43">
        <v>3</v>
      </c>
      <c r="E48" s="43">
        <v>3</v>
      </c>
      <c r="F48" s="43">
        <v>3</v>
      </c>
      <c r="G48" s="43">
        <v>3</v>
      </c>
      <c r="H48" s="43">
        <v>4</v>
      </c>
      <c r="I48" s="43">
        <v>5</v>
      </c>
      <c r="J48" s="43">
        <v>6</v>
      </c>
      <c r="K48" s="43">
        <v>7</v>
      </c>
      <c r="L48" s="44">
        <v>8</v>
      </c>
      <c r="N48" t="s">
        <v>134</v>
      </c>
    </row>
    <row r="49" spans="1:12" x14ac:dyDescent="0.35">
      <c r="A49" s="4">
        <v>5</v>
      </c>
      <c r="B49" s="49">
        <v>3</v>
      </c>
      <c r="C49" s="43">
        <v>3</v>
      </c>
      <c r="D49" s="43">
        <v>3</v>
      </c>
      <c r="E49" s="43">
        <v>3</v>
      </c>
      <c r="F49" s="43">
        <v>3</v>
      </c>
      <c r="G49" s="43">
        <v>3</v>
      </c>
      <c r="H49" s="43">
        <v>4</v>
      </c>
      <c r="I49" s="43">
        <v>5</v>
      </c>
      <c r="J49" s="43">
        <v>6</v>
      </c>
      <c r="K49" s="43">
        <v>7</v>
      </c>
      <c r="L49" s="44">
        <v>8</v>
      </c>
    </row>
    <row r="50" spans="1:12" x14ac:dyDescent="0.35">
      <c r="A50" s="4">
        <v>6</v>
      </c>
      <c r="B50" s="49">
        <v>3</v>
      </c>
      <c r="C50" s="43">
        <v>3</v>
      </c>
      <c r="D50" s="43">
        <v>3</v>
      </c>
      <c r="E50" s="43">
        <v>3</v>
      </c>
      <c r="F50" s="43">
        <v>3</v>
      </c>
      <c r="G50" s="43">
        <v>3</v>
      </c>
      <c r="H50" s="43">
        <v>4</v>
      </c>
      <c r="I50" s="43">
        <v>5</v>
      </c>
      <c r="J50" s="43">
        <v>6</v>
      </c>
      <c r="K50" s="43">
        <v>7</v>
      </c>
      <c r="L50" s="44">
        <v>8</v>
      </c>
    </row>
    <row r="51" spans="1:12" x14ac:dyDescent="0.35">
      <c r="A51" s="4">
        <v>7</v>
      </c>
      <c r="B51" s="49">
        <v>3</v>
      </c>
      <c r="C51" s="43">
        <v>3</v>
      </c>
      <c r="D51" s="43">
        <v>3</v>
      </c>
      <c r="E51" s="43">
        <v>3</v>
      </c>
      <c r="F51" s="43">
        <v>3</v>
      </c>
      <c r="G51" s="43">
        <v>3</v>
      </c>
      <c r="H51" s="43">
        <v>4</v>
      </c>
      <c r="I51" s="43">
        <v>5</v>
      </c>
      <c r="J51" s="43">
        <v>6</v>
      </c>
      <c r="K51" s="43">
        <v>7</v>
      </c>
      <c r="L51" s="44">
        <v>8</v>
      </c>
    </row>
    <row r="52" spans="1:12" x14ac:dyDescent="0.35">
      <c r="A52" s="4">
        <v>8</v>
      </c>
      <c r="B52" s="49">
        <v>3</v>
      </c>
      <c r="C52" s="43">
        <v>3</v>
      </c>
      <c r="D52" s="43">
        <v>3</v>
      </c>
      <c r="E52" s="43">
        <v>3</v>
      </c>
      <c r="F52" s="43">
        <v>3</v>
      </c>
      <c r="G52" s="43">
        <v>3</v>
      </c>
      <c r="H52" s="43">
        <v>4</v>
      </c>
      <c r="I52" s="43">
        <v>5</v>
      </c>
      <c r="J52" s="43">
        <v>6</v>
      </c>
      <c r="K52" s="43">
        <v>7</v>
      </c>
      <c r="L52" s="44">
        <v>8</v>
      </c>
    </row>
    <row r="53" spans="1:12" x14ac:dyDescent="0.35">
      <c r="A53" s="4">
        <v>9</v>
      </c>
      <c r="B53" s="49">
        <v>3</v>
      </c>
      <c r="C53" s="43">
        <v>3</v>
      </c>
      <c r="D53" s="43">
        <v>3</v>
      </c>
      <c r="E53" s="43">
        <v>3</v>
      </c>
      <c r="F53" s="43">
        <v>3</v>
      </c>
      <c r="G53" s="43">
        <v>3</v>
      </c>
      <c r="H53" s="43">
        <v>4</v>
      </c>
      <c r="I53" s="43">
        <v>5</v>
      </c>
      <c r="J53" s="43">
        <v>6</v>
      </c>
      <c r="K53" s="43">
        <v>7</v>
      </c>
      <c r="L53" s="44">
        <v>8</v>
      </c>
    </row>
    <row r="54" spans="1:12" x14ac:dyDescent="0.35">
      <c r="A54" s="4">
        <v>10</v>
      </c>
      <c r="B54" s="50">
        <v>3</v>
      </c>
      <c r="C54" s="46">
        <v>3</v>
      </c>
      <c r="D54" s="46">
        <v>3</v>
      </c>
      <c r="E54" s="46">
        <v>3</v>
      </c>
      <c r="F54" s="46">
        <v>3</v>
      </c>
      <c r="G54" s="46">
        <v>3</v>
      </c>
      <c r="H54" s="46">
        <v>4</v>
      </c>
      <c r="I54" s="46">
        <v>5</v>
      </c>
      <c r="J54" s="46">
        <v>6</v>
      </c>
      <c r="K54" s="46">
        <v>7</v>
      </c>
      <c r="L54" s="47">
        <v>8</v>
      </c>
    </row>
  </sheetData>
  <dataValidations count="3">
    <dataValidation type="list" allowBlank="1" showInputMessage="1" showErrorMessage="1" sqref="N4 R4" xr:uid="{D9F29665-EFF3-4C5A-A0D8-0F02CDD69D1F}">
      <formula1>OutputAddresses</formula1>
    </dataValidation>
    <dataValidation type="list" allowBlank="1" showInputMessage="1" showErrorMessage="1" sqref="O4" xr:uid="{306F044E-D3CD-4F90-9916-94971178BF07}">
      <formula1>InputValues1</formula1>
    </dataValidation>
    <dataValidation type="list" allowBlank="1" showInputMessage="1" showErrorMessage="1" sqref="S4" xr:uid="{1860A2DF-96A1-4063-84B4-94BAEA1515D6}">
      <formula1>InputValues2</formula1>
    </dataValidation>
  </dataValidation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13</vt:i4>
      </vt:variant>
    </vt:vector>
  </HeadingPairs>
  <TitlesOfParts>
    <vt:vector size="18" baseType="lpstr">
      <vt:lpstr>Q1</vt:lpstr>
      <vt:lpstr>Q2</vt:lpstr>
      <vt:lpstr>Q3</vt:lpstr>
      <vt:lpstr>Q4</vt:lpstr>
      <vt:lpstr>Q5</vt:lpstr>
      <vt:lpstr>'Q4'!ChartData</vt:lpstr>
      <vt:lpstr>'Q5'!ChartData1</vt:lpstr>
      <vt:lpstr>'Q5'!ChartData2</vt:lpstr>
      <vt:lpstr>'Q4'!InputValues</vt:lpstr>
      <vt:lpstr>'Q5'!InputValues1</vt:lpstr>
      <vt:lpstr>'Q5'!InputValues2</vt:lpstr>
      <vt:lpstr>'Q4'!OutputAddresses</vt:lpstr>
      <vt:lpstr>'Q5'!OutputAddresses</vt:lpstr>
      <vt:lpstr>'Q4'!OutputValues</vt:lpstr>
      <vt:lpstr>'Q5'!OutputValues_1</vt:lpstr>
      <vt:lpstr>'Q5'!OutputValues_2</vt:lpstr>
      <vt:lpstr>'Q5'!OutputValues_3</vt:lpstr>
      <vt:lpstr>'Q5'!OutputValues_4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STSC</cp:lastModifiedBy>
  <dcterms:created xsi:type="dcterms:W3CDTF">2022-04-18T20:09:09Z</dcterms:created>
  <dcterms:modified xsi:type="dcterms:W3CDTF">2022-05-05T18:57:16Z</dcterms:modified>
</cp:coreProperties>
</file>