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havya Kundra\Downloads\"/>
    </mc:Choice>
  </mc:AlternateContent>
  <bookViews>
    <workbookView xWindow="0" yWindow="0" windowWidth="13785" windowHeight="12210"/>
  </bookViews>
  <sheets>
    <sheet name="Burn Data" sheetId="2" r:id="rId1"/>
    <sheet name="Lease Data" sheetId="4" r:id="rId2"/>
    <sheet name="Template Lookup Burn" sheetId="1" r:id="rId3"/>
    <sheet name="Template Lookup Lease" sheetId="5" r:id="rId4"/>
    <sheet name="Template SR costs " sheetId="6" r:id="rId5"/>
  </sheets>
  <definedNames>
    <definedName name="LEASEDATA">'Lease Data'!$C$2</definedName>
    <definedName name="_xlnm.Print_Area" localSheetId="0">'Burn Data'!$A$1:$G$58</definedName>
    <definedName name="_xlnm.Print_Area" localSheetId="3">'Template Lookup Lease'!$A$1:$F$79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E2" i="2" l="1"/>
  <c r="E59" i="2"/>
  <c r="C2" i="4"/>
  <c r="A3" i="4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4" i="4"/>
  <c r="A5" i="4"/>
  <c r="A6" i="4"/>
  <c r="A2" i="5"/>
  <c r="A3" i="5" s="1"/>
  <c r="A4" i="5" s="1"/>
  <c r="A2" i="1"/>
  <c r="A3" i="1" l="1"/>
  <c r="B2" i="4"/>
  <c r="B3" i="2"/>
  <c r="B2" i="2"/>
  <c r="B4" i="4"/>
  <c r="B3" i="4"/>
  <c r="F3" i="4" s="1"/>
  <c r="A7" i="4"/>
  <c r="A5" i="5"/>
  <c r="B5" i="4" s="1"/>
  <c r="E3" i="2"/>
  <c r="A4" i="1"/>
  <c r="F4" i="4" l="1"/>
  <c r="C4" i="4"/>
  <c r="C3" i="4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B4" i="2"/>
  <c r="B5" i="2"/>
  <c r="B6" i="2"/>
  <c r="B13" i="2"/>
  <c r="B22" i="2"/>
  <c r="B26" i="2"/>
  <c r="B27" i="2"/>
  <c r="B31" i="2"/>
  <c r="B35" i="2"/>
  <c r="B41" i="2"/>
  <c r="B43" i="2"/>
  <c r="B44" i="2"/>
  <c r="B45" i="2"/>
  <c r="B50" i="2"/>
  <c r="B53" i="2"/>
  <c r="B59" i="2"/>
  <c r="B61" i="2"/>
  <c r="B62" i="2"/>
  <c r="B63" i="2"/>
  <c r="B68" i="2"/>
  <c r="B71" i="2"/>
  <c r="B77" i="2"/>
  <c r="B79" i="2"/>
  <c r="B81" i="2"/>
  <c r="B82" i="2"/>
  <c r="B86" i="2"/>
  <c r="B90" i="2"/>
  <c r="B95" i="2"/>
  <c r="B98" i="2"/>
  <c r="B99" i="2"/>
  <c r="B100" i="2"/>
  <c r="B103" i="2"/>
  <c r="B107" i="2"/>
  <c r="B109" i="2"/>
  <c r="B113" i="2"/>
  <c r="B114" i="2"/>
  <c r="B116" i="2"/>
  <c r="B117" i="2"/>
  <c r="B122" i="2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B6" i="4"/>
  <c r="A8" i="4"/>
  <c r="E21" i="2"/>
  <c r="E54" i="2"/>
  <c r="E19" i="2"/>
  <c r="E45" i="2"/>
  <c r="E10" i="2"/>
  <c r="E4" i="2"/>
  <c r="E76" i="2"/>
  <c r="E18" i="2"/>
  <c r="E30" i="2"/>
  <c r="E70" i="2"/>
  <c r="E42" i="2"/>
  <c r="E57" i="2"/>
  <c r="E29" i="2"/>
  <c r="E61" i="2"/>
  <c r="E69" i="2"/>
  <c r="E86" i="2"/>
  <c r="E72" i="2"/>
  <c r="E93" i="2"/>
  <c r="E33" i="2"/>
  <c r="E52" i="2"/>
  <c r="E32" i="2"/>
  <c r="E24" i="2"/>
  <c r="E105" i="2"/>
  <c r="E17" i="2"/>
  <c r="E94" i="2"/>
  <c r="E49" i="2"/>
  <c r="E85" i="2"/>
  <c r="E55" i="2"/>
  <c r="E9" i="2"/>
  <c r="E34" i="2"/>
  <c r="E87" i="2"/>
  <c r="E78" i="2"/>
  <c r="E65" i="2"/>
  <c r="E68" i="2"/>
  <c r="E23" i="2"/>
  <c r="E37" i="2"/>
  <c r="E8" i="2"/>
  <c r="E109" i="2"/>
  <c r="E36" i="2"/>
  <c r="E84" i="2"/>
  <c r="E106" i="2"/>
  <c r="E118" i="2"/>
  <c r="E58" i="2"/>
  <c r="E104" i="2"/>
  <c r="E51" i="2"/>
  <c r="E107" i="2"/>
  <c r="E43" i="2"/>
  <c r="E66" i="2"/>
  <c r="E101" i="2"/>
  <c r="E13" i="2"/>
  <c r="E74" i="2"/>
  <c r="E99" i="2"/>
  <c r="E14" i="2"/>
  <c r="E88" i="2"/>
  <c r="E12" i="2"/>
  <c r="E16" i="2"/>
  <c r="E46" i="2"/>
  <c r="E11" i="2"/>
  <c r="E50" i="2"/>
  <c r="E15" i="2"/>
  <c r="E44" i="2"/>
  <c r="E64" i="2"/>
  <c r="E112" i="2"/>
  <c r="E122" i="2"/>
  <c r="E53" i="2"/>
  <c r="E63" i="2"/>
  <c r="E91" i="2"/>
  <c r="E27" i="2"/>
  <c r="E62" i="2"/>
  <c r="E40" i="2"/>
  <c r="E41" i="2"/>
  <c r="E111" i="2"/>
  <c r="E75" i="2"/>
  <c r="E35" i="2"/>
  <c r="E103" i="2"/>
  <c r="E113" i="2"/>
  <c r="E97" i="2"/>
  <c r="E117" i="2"/>
  <c r="E77" i="2"/>
  <c r="E5" i="2"/>
  <c r="E47" i="2"/>
  <c r="E121" i="2"/>
  <c r="E31" i="2"/>
  <c r="E100" i="2"/>
  <c r="E67" i="2"/>
  <c r="E20" i="2"/>
  <c r="E120" i="2"/>
  <c r="E96" i="2"/>
  <c r="E6" i="2"/>
  <c r="E116" i="2"/>
  <c r="E28" i="2"/>
  <c r="E81" i="2"/>
  <c r="E26" i="2"/>
  <c r="E92" i="2"/>
  <c r="E25" i="2"/>
  <c r="E38" i="2"/>
  <c r="E71" i="2"/>
  <c r="E115" i="2"/>
  <c r="E39" i="2"/>
  <c r="E82" i="2"/>
  <c r="E114" i="2"/>
  <c r="E60" i="2"/>
  <c r="E98" i="2"/>
  <c r="E22" i="2"/>
  <c r="E95" i="2"/>
  <c r="E48" i="2"/>
  <c r="E90" i="2"/>
  <c r="E80" i="2"/>
  <c r="E7" i="2"/>
  <c r="B25" i="2" l="1"/>
  <c r="E119" i="2"/>
  <c r="E123" i="2"/>
  <c r="E83" i="2"/>
  <c r="E108" i="2"/>
  <c r="E89" i="2"/>
  <c r="E56" i="2"/>
  <c r="E73" i="2"/>
  <c r="B123" i="2"/>
  <c r="B108" i="2"/>
  <c r="B91" i="2"/>
  <c r="B73" i="2"/>
  <c r="B54" i="2"/>
  <c r="B36" i="2"/>
  <c r="B18" i="2"/>
  <c r="B17" i="2"/>
  <c r="E102" i="2"/>
  <c r="E110" i="2"/>
  <c r="E79" i="2"/>
  <c r="B118" i="2"/>
  <c r="B105" i="2"/>
  <c r="B89" i="2"/>
  <c r="B70" i="2"/>
  <c r="B52" i="2"/>
  <c r="B34" i="2"/>
  <c r="B15" i="2"/>
  <c r="B115" i="2"/>
  <c r="B106" i="2"/>
  <c r="B97" i="2"/>
  <c r="B87" i="2"/>
  <c r="B78" i="2"/>
  <c r="B69" i="2"/>
  <c r="B60" i="2"/>
  <c r="B51" i="2"/>
  <c r="B42" i="2"/>
  <c r="B33" i="2"/>
  <c r="B23" i="2"/>
  <c r="B14" i="2"/>
  <c r="B8" i="2"/>
  <c r="B94" i="2"/>
  <c r="B85" i="2"/>
  <c r="B76" i="2"/>
  <c r="B67" i="2"/>
  <c r="B58" i="2"/>
  <c r="B49" i="2"/>
  <c r="B39" i="2"/>
  <c r="B30" i="2"/>
  <c r="B21" i="2"/>
  <c r="B12" i="2"/>
  <c r="B121" i="2"/>
  <c r="B111" i="2"/>
  <c r="B102" i="2"/>
  <c r="B93" i="2"/>
  <c r="B84" i="2"/>
  <c r="B75" i="2"/>
  <c r="B66" i="2"/>
  <c r="B57" i="2"/>
  <c r="C57" i="2" s="1"/>
  <c r="B47" i="2"/>
  <c r="B38" i="2"/>
  <c r="B29" i="2"/>
  <c r="B20" i="2"/>
  <c r="B11" i="2"/>
  <c r="B119" i="2"/>
  <c r="B110" i="2"/>
  <c r="B101" i="2"/>
  <c r="B92" i="2"/>
  <c r="B83" i="2"/>
  <c r="B74" i="2"/>
  <c r="B65" i="2"/>
  <c r="B55" i="2"/>
  <c r="B46" i="2"/>
  <c r="B37" i="2"/>
  <c r="B28" i="2"/>
  <c r="B19" i="2"/>
  <c r="B9" i="2"/>
  <c r="B10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7" i="2"/>
  <c r="C53" i="2" s="1"/>
  <c r="B7" i="4"/>
  <c r="F7" i="4" s="1"/>
  <c r="F5" i="4"/>
  <c r="C5" i="4"/>
  <c r="F6" i="4"/>
  <c r="C6" i="4"/>
  <c r="B8" i="4"/>
  <c r="F8" i="4" s="1"/>
  <c r="A9" i="4"/>
  <c r="C77" i="2" l="1"/>
  <c r="C7" i="4"/>
  <c r="B9" i="4"/>
  <c r="F9" i="4" s="1"/>
  <c r="A10" i="4"/>
  <c r="C8" i="4"/>
  <c r="B10" i="4" l="1"/>
  <c r="F10" i="4" s="1"/>
  <c r="A11" i="4"/>
  <c r="C9" i="4"/>
  <c r="B11" i="4" l="1"/>
  <c r="F11" i="4" s="1"/>
  <c r="A12" i="4"/>
  <c r="C10" i="4"/>
  <c r="B12" i="4" l="1"/>
  <c r="F12" i="4" s="1"/>
  <c r="A13" i="4"/>
  <c r="C11" i="4"/>
  <c r="B13" i="4" l="1"/>
  <c r="F13" i="4" s="1"/>
  <c r="A14" i="4"/>
  <c r="C12" i="4"/>
  <c r="B14" i="4" l="1"/>
  <c r="F14" i="4" s="1"/>
  <c r="A15" i="4"/>
  <c r="C13" i="4"/>
  <c r="B15" i="4" l="1"/>
  <c r="F15" i="4" s="1"/>
  <c r="A16" i="4"/>
  <c r="C14" i="4"/>
  <c r="B16" i="4" l="1"/>
  <c r="F16" i="4" s="1"/>
  <c r="A17" i="4"/>
  <c r="C15" i="4"/>
  <c r="B17" i="4" l="1"/>
  <c r="F17" i="4" s="1"/>
  <c r="A18" i="4"/>
  <c r="C16" i="4"/>
  <c r="B18" i="4" l="1"/>
  <c r="F18" i="4" s="1"/>
  <c r="A19" i="4"/>
  <c r="C17" i="4"/>
  <c r="B19" i="4" l="1"/>
  <c r="F19" i="4" s="1"/>
  <c r="A20" i="4"/>
  <c r="C18" i="4"/>
  <c r="B20" i="4" l="1"/>
  <c r="F20" i="4" s="1"/>
  <c r="A21" i="4"/>
  <c r="C19" i="4"/>
  <c r="B21" i="4" l="1"/>
  <c r="F21" i="4" s="1"/>
  <c r="A22" i="4"/>
  <c r="C20" i="4"/>
  <c r="B22" i="4" l="1"/>
  <c r="F22" i="4" s="1"/>
  <c r="A23" i="4"/>
  <c r="C21" i="4"/>
  <c r="B23" i="4" l="1"/>
  <c r="F23" i="4" s="1"/>
  <c r="A24" i="4"/>
  <c r="C22" i="4"/>
  <c r="B24" i="4" l="1"/>
  <c r="F24" i="4" s="1"/>
  <c r="A25" i="4"/>
  <c r="C23" i="4"/>
  <c r="B25" i="4" l="1"/>
  <c r="F25" i="4" s="1"/>
  <c r="A26" i="4"/>
  <c r="C24" i="4"/>
  <c r="B26" i="4" l="1"/>
  <c r="F26" i="4" s="1"/>
  <c r="A27" i="4"/>
  <c r="C25" i="4"/>
  <c r="B27" i="4" l="1"/>
  <c r="F27" i="4" s="1"/>
  <c r="A28" i="4"/>
  <c r="B28" i="4" s="1"/>
  <c r="F28" i="4" s="1"/>
  <c r="C26" i="4"/>
  <c r="A29" i="4" l="1"/>
  <c r="C27" i="4"/>
  <c r="B29" i="4" l="1"/>
  <c r="F29" i="4" s="1"/>
  <c r="A30" i="4"/>
  <c r="C28" i="4"/>
  <c r="B30" i="4" l="1"/>
  <c r="F30" i="4" s="1"/>
  <c r="A31" i="4"/>
  <c r="C29" i="4"/>
  <c r="B31" i="4" l="1"/>
  <c r="F31" i="4" s="1"/>
  <c r="A32" i="4"/>
  <c r="C30" i="4"/>
  <c r="B32" i="4" l="1"/>
  <c r="F32" i="4" s="1"/>
  <c r="A33" i="4"/>
  <c r="C31" i="4"/>
  <c r="B33" i="4" l="1"/>
  <c r="F33" i="4" s="1"/>
  <c r="A34" i="4"/>
  <c r="C32" i="4"/>
  <c r="B34" i="4" l="1"/>
  <c r="F34" i="4" s="1"/>
  <c r="A35" i="4"/>
  <c r="C33" i="4"/>
  <c r="B35" i="4" l="1"/>
  <c r="F35" i="4" s="1"/>
  <c r="A36" i="4"/>
  <c r="C34" i="4"/>
  <c r="B36" i="4" l="1"/>
  <c r="F36" i="4" s="1"/>
  <c r="A37" i="4"/>
  <c r="C35" i="4"/>
  <c r="B37" i="4" l="1"/>
  <c r="F37" i="4" s="1"/>
  <c r="A38" i="4"/>
  <c r="C36" i="4"/>
  <c r="B38" i="4" l="1"/>
  <c r="F38" i="4" s="1"/>
  <c r="A39" i="4"/>
  <c r="C37" i="4"/>
  <c r="B39" i="4" l="1"/>
  <c r="F39" i="4" s="1"/>
  <c r="A40" i="4"/>
  <c r="C38" i="4"/>
  <c r="B40" i="4" l="1"/>
  <c r="F40" i="4" s="1"/>
  <c r="A41" i="4"/>
  <c r="C39" i="4"/>
  <c r="B41" i="4" l="1"/>
  <c r="F41" i="4" s="1"/>
  <c r="A42" i="4"/>
  <c r="C40" i="4"/>
  <c r="B42" i="4" l="1"/>
  <c r="F42" i="4" s="1"/>
  <c r="A43" i="4"/>
  <c r="C41" i="4"/>
  <c r="B43" i="4" l="1"/>
  <c r="F43" i="4" s="1"/>
  <c r="A44" i="4"/>
  <c r="C42" i="4"/>
  <c r="B44" i="4" l="1"/>
  <c r="F44" i="4" s="1"/>
  <c r="A45" i="4"/>
  <c r="C43" i="4"/>
  <c r="B45" i="4" l="1"/>
  <c r="F45" i="4" s="1"/>
  <c r="A46" i="4"/>
  <c r="C44" i="4"/>
  <c r="B46" i="4" l="1"/>
  <c r="F46" i="4" s="1"/>
  <c r="A47" i="4"/>
  <c r="C45" i="4"/>
  <c r="B47" i="4" l="1"/>
  <c r="F47" i="4" s="1"/>
  <c r="A48" i="4"/>
  <c r="C46" i="4"/>
  <c r="B48" i="4" l="1"/>
  <c r="F48" i="4" s="1"/>
  <c r="A49" i="4"/>
  <c r="C47" i="4"/>
  <c r="B49" i="4" l="1"/>
  <c r="F49" i="4" s="1"/>
  <c r="A50" i="4"/>
  <c r="C48" i="4"/>
  <c r="B50" i="4" l="1"/>
  <c r="F50" i="4" s="1"/>
  <c r="A51" i="4"/>
  <c r="C49" i="4"/>
  <c r="B51" i="4" l="1"/>
  <c r="F51" i="4" s="1"/>
  <c r="A52" i="4"/>
  <c r="C50" i="4"/>
  <c r="B52" i="4" l="1"/>
  <c r="F52" i="4" s="1"/>
  <c r="A53" i="4"/>
  <c r="C51" i="4"/>
  <c r="B53" i="4" l="1"/>
  <c r="F53" i="4" s="1"/>
  <c r="A54" i="4"/>
  <c r="C52" i="4"/>
  <c r="B54" i="4" l="1"/>
  <c r="F54" i="4" s="1"/>
  <c r="A55" i="4"/>
  <c r="C53" i="4"/>
  <c r="B55" i="4" l="1"/>
  <c r="F55" i="4" s="1"/>
  <c r="A56" i="4"/>
  <c r="C54" i="4"/>
  <c r="B56" i="4" l="1"/>
  <c r="F56" i="4" s="1"/>
  <c r="A57" i="4"/>
  <c r="C55" i="4"/>
  <c r="B57" i="4" l="1"/>
  <c r="F57" i="4" s="1"/>
  <c r="A58" i="4"/>
  <c r="C56" i="4"/>
  <c r="B58" i="4" l="1"/>
  <c r="F58" i="4" s="1"/>
  <c r="A59" i="4"/>
  <c r="C57" i="4"/>
  <c r="B59" i="4" l="1"/>
  <c r="F59" i="4" s="1"/>
  <c r="A60" i="4"/>
  <c r="C58" i="4"/>
  <c r="B60" i="4" l="1"/>
  <c r="F60" i="4" s="1"/>
  <c r="A61" i="4"/>
  <c r="C59" i="4"/>
  <c r="B61" i="4" l="1"/>
  <c r="F61" i="4" s="1"/>
  <c r="A62" i="4"/>
  <c r="C60" i="4"/>
  <c r="B62" i="4" l="1"/>
  <c r="F62" i="4" s="1"/>
  <c r="A63" i="4"/>
  <c r="C61" i="4"/>
  <c r="B63" i="4" l="1"/>
  <c r="F63" i="4" s="1"/>
  <c r="A64" i="4"/>
  <c r="C62" i="4"/>
  <c r="B64" i="4" l="1"/>
  <c r="F64" i="4" s="1"/>
  <c r="A65" i="4"/>
  <c r="C63" i="4"/>
  <c r="B65" i="4" l="1"/>
  <c r="F65" i="4" s="1"/>
  <c r="A66" i="4"/>
  <c r="C64" i="4"/>
  <c r="B66" i="4" l="1"/>
  <c r="F66" i="4" s="1"/>
  <c r="A67" i="4"/>
  <c r="C65" i="4"/>
  <c r="B67" i="4" l="1"/>
  <c r="F67" i="4" s="1"/>
  <c r="A68" i="4"/>
  <c r="C66" i="4"/>
  <c r="B68" i="4" l="1"/>
  <c r="F68" i="4" s="1"/>
  <c r="A69" i="4"/>
  <c r="C67" i="4"/>
  <c r="B69" i="4" l="1"/>
  <c r="F69" i="4" s="1"/>
  <c r="A70" i="4"/>
  <c r="C68" i="4"/>
  <c r="B70" i="4" l="1"/>
  <c r="F70" i="4" s="1"/>
  <c r="A71" i="4"/>
  <c r="C69" i="4"/>
  <c r="B71" i="4" l="1"/>
  <c r="F71" i="4" s="1"/>
  <c r="A72" i="4"/>
  <c r="C70" i="4"/>
  <c r="B72" i="4" l="1"/>
  <c r="F72" i="4" s="1"/>
  <c r="A73" i="4"/>
  <c r="C71" i="4"/>
  <c r="B73" i="4" l="1"/>
  <c r="F73" i="4" s="1"/>
  <c r="A74" i="4"/>
  <c r="C72" i="4"/>
  <c r="B74" i="4" l="1"/>
  <c r="F74" i="4" s="1"/>
  <c r="A75" i="4"/>
  <c r="C73" i="4"/>
  <c r="B75" i="4" l="1"/>
  <c r="F75" i="4" s="1"/>
  <c r="A76" i="4"/>
  <c r="C74" i="4"/>
  <c r="B76" i="4" l="1"/>
  <c r="F76" i="4" s="1"/>
  <c r="A77" i="4"/>
  <c r="C75" i="4"/>
  <c r="B77" i="4" l="1"/>
  <c r="F77" i="4" s="1"/>
  <c r="A78" i="4"/>
  <c r="C76" i="4"/>
  <c r="B78" i="4" l="1"/>
  <c r="F78" i="4" s="1"/>
  <c r="A79" i="4"/>
  <c r="C77" i="4"/>
  <c r="B79" i="4" l="1"/>
  <c r="F79" i="4" s="1"/>
  <c r="A80" i="4"/>
  <c r="C78" i="4"/>
  <c r="B80" i="4" l="1"/>
  <c r="F80" i="4" s="1"/>
  <c r="A81" i="4"/>
  <c r="C79" i="4"/>
  <c r="B81" i="4" l="1"/>
  <c r="F81" i="4" s="1"/>
  <c r="A82" i="4"/>
  <c r="C80" i="4"/>
  <c r="B82" i="4" l="1"/>
  <c r="F82" i="4" s="1"/>
  <c r="A83" i="4"/>
  <c r="C81" i="4"/>
  <c r="B83" i="4" l="1"/>
  <c r="F83" i="4" s="1"/>
  <c r="A84" i="4"/>
  <c r="C82" i="4"/>
  <c r="B84" i="4" l="1"/>
  <c r="F84" i="4" s="1"/>
  <c r="A85" i="4"/>
  <c r="C83" i="4"/>
  <c r="B85" i="4" l="1"/>
  <c r="F85" i="4" s="1"/>
  <c r="A86" i="4"/>
  <c r="C84" i="4"/>
  <c r="B86" i="4" l="1"/>
  <c r="F86" i="4" s="1"/>
  <c r="A87" i="4"/>
  <c r="C85" i="4"/>
  <c r="B87" i="4" l="1"/>
  <c r="F87" i="4" s="1"/>
  <c r="A88" i="4"/>
  <c r="C86" i="4"/>
  <c r="B88" i="4" l="1"/>
  <c r="F88" i="4" s="1"/>
  <c r="A89" i="4"/>
  <c r="C87" i="4"/>
  <c r="B89" i="4" l="1"/>
  <c r="F89" i="4" s="1"/>
  <c r="A90" i="4"/>
  <c r="C88" i="4"/>
  <c r="B90" i="4" l="1"/>
  <c r="F90" i="4" s="1"/>
  <c r="A91" i="4"/>
  <c r="C89" i="4"/>
  <c r="B91" i="4" l="1"/>
  <c r="F91" i="4" s="1"/>
  <c r="A92" i="4"/>
  <c r="C90" i="4"/>
  <c r="B92" i="4" l="1"/>
  <c r="F92" i="4" s="1"/>
  <c r="A93" i="4"/>
  <c r="C91" i="4"/>
  <c r="B93" i="4" l="1"/>
  <c r="F93" i="4" s="1"/>
  <c r="A94" i="4"/>
  <c r="C92" i="4"/>
  <c r="B94" i="4" l="1"/>
  <c r="F94" i="4" s="1"/>
  <c r="A95" i="4"/>
  <c r="C93" i="4"/>
  <c r="B95" i="4" l="1"/>
  <c r="F95" i="4" s="1"/>
  <c r="A96" i="4"/>
  <c r="C94" i="4"/>
  <c r="B96" i="4" l="1"/>
  <c r="F96" i="4" s="1"/>
  <c r="A97" i="4"/>
  <c r="C95" i="4"/>
  <c r="B97" i="4" l="1"/>
  <c r="F97" i="4" s="1"/>
  <c r="A98" i="4"/>
  <c r="C96" i="4"/>
  <c r="B98" i="4" l="1"/>
  <c r="F98" i="4" s="1"/>
  <c r="A99" i="4"/>
  <c r="C97" i="4"/>
  <c r="B99" i="4" l="1"/>
  <c r="F99" i="4" s="1"/>
  <c r="A100" i="4"/>
  <c r="C98" i="4"/>
  <c r="B100" i="4" l="1"/>
  <c r="F100" i="4" s="1"/>
  <c r="A101" i="4"/>
  <c r="C99" i="4"/>
  <c r="B101" i="4" l="1"/>
  <c r="F101" i="4" s="1"/>
  <c r="A102" i="4"/>
  <c r="C100" i="4"/>
  <c r="B102" i="4" l="1"/>
  <c r="F102" i="4" s="1"/>
  <c r="A103" i="4"/>
  <c r="C101" i="4"/>
  <c r="B103" i="4" l="1"/>
  <c r="F103" i="4" s="1"/>
  <c r="A104" i="4"/>
  <c r="C102" i="4"/>
  <c r="B104" i="4" l="1"/>
  <c r="F104" i="4" s="1"/>
  <c r="A105" i="4"/>
  <c r="C103" i="4"/>
  <c r="B105" i="4" l="1"/>
  <c r="F105" i="4" s="1"/>
  <c r="A106" i="4"/>
  <c r="C104" i="4"/>
  <c r="B106" i="4" l="1"/>
  <c r="F106" i="4" s="1"/>
  <c r="A107" i="4"/>
  <c r="C105" i="4"/>
  <c r="B107" i="4" l="1"/>
  <c r="F107" i="4" s="1"/>
  <c r="A108" i="4"/>
  <c r="C106" i="4"/>
  <c r="B108" i="4" l="1"/>
  <c r="F108" i="4" s="1"/>
  <c r="A109" i="4"/>
  <c r="C107" i="4"/>
  <c r="B109" i="4" l="1"/>
  <c r="F109" i="4" s="1"/>
  <c r="A110" i="4"/>
  <c r="C108" i="4"/>
  <c r="B110" i="4" l="1"/>
  <c r="F110" i="4" s="1"/>
  <c r="A111" i="4"/>
  <c r="C109" i="4"/>
  <c r="B111" i="4" l="1"/>
  <c r="F111" i="4" s="1"/>
  <c r="A112" i="4"/>
  <c r="C110" i="4"/>
  <c r="B112" i="4" l="1"/>
  <c r="A113" i="4"/>
  <c r="C111" i="4"/>
  <c r="B113" i="4" l="1"/>
  <c r="A114" i="4"/>
  <c r="B114" i="4" l="1"/>
  <c r="A115" i="4"/>
  <c r="B115" i="4" l="1"/>
  <c r="A116" i="4"/>
  <c r="B116" i="4" l="1"/>
  <c r="A117" i="4"/>
  <c r="B117" i="4" l="1"/>
  <c r="A118" i="4"/>
  <c r="B118" i="4" l="1"/>
  <c r="A119" i="4"/>
  <c r="B119" i="4" l="1"/>
  <c r="A120" i="4"/>
  <c r="B120" i="4" l="1"/>
  <c r="A121" i="4"/>
  <c r="B121" i="4" l="1"/>
  <c r="A122" i="4"/>
  <c r="B122" i="4" l="1"/>
  <c r="A123" i="4"/>
  <c r="B123" i="4" l="1"/>
  <c r="A124" i="4"/>
  <c r="B124" i="4" l="1"/>
  <c r="A125" i="4"/>
  <c r="B125" i="4" s="1"/>
</calcChain>
</file>

<file path=xl/sharedStrings.xml><?xml version="1.0" encoding="utf-8"?>
<sst xmlns="http://schemas.openxmlformats.org/spreadsheetml/2006/main" count="1119" uniqueCount="353">
  <si>
    <t>Ind</t>
  </si>
  <si>
    <t>Description</t>
  </si>
  <si>
    <t>Aircraft</t>
  </si>
  <si>
    <t>LD Date if Applicable</t>
  </si>
  <si>
    <t>A320_CEO_CFM</t>
  </si>
  <si>
    <t>User Key:</t>
  </si>
  <si>
    <t>A-TEST</t>
  </si>
  <si>
    <t>Yellow cells contain dropdown lists</t>
  </si>
  <si>
    <t>Light blue cells indicate cell that must be filled</t>
  </si>
  <si>
    <t>LD Date: If a part/check depends on months an LD Date must be provided. Otherwise it is optional</t>
  </si>
  <si>
    <t>Event</t>
  </si>
  <si>
    <t>Unit Cost Lease</t>
  </si>
  <si>
    <t>SR Funds</t>
  </si>
  <si>
    <t>Lessor Contributions</t>
  </si>
  <si>
    <t>Redelivery Conditions</t>
  </si>
  <si>
    <t>ATR42</t>
  </si>
  <si>
    <t>ATR72</t>
  </si>
  <si>
    <t>Q400</t>
  </si>
  <si>
    <t>CRJ900</t>
  </si>
  <si>
    <t>CRJ1000</t>
  </si>
  <si>
    <t>ATR42_Ind</t>
  </si>
  <si>
    <t>ATR72_Ind</t>
  </si>
  <si>
    <t>Q400_Ind</t>
  </si>
  <si>
    <t>Q300_Ind</t>
  </si>
  <si>
    <t>CRJ900_Ind</t>
  </si>
  <si>
    <t>CRJ1000_Ind</t>
  </si>
  <si>
    <t>A320_CEO_CFM_Ind</t>
  </si>
  <si>
    <t>Type</t>
  </si>
  <si>
    <t>MSN</t>
  </si>
  <si>
    <t>Reg</t>
  </si>
  <si>
    <t>TSN</t>
  </si>
  <si>
    <t>CSN</t>
  </si>
  <si>
    <t>Spec_Date</t>
  </si>
  <si>
    <t>C1_LD</t>
  </si>
  <si>
    <t>Y6_LD</t>
  </si>
  <si>
    <t>Y</t>
  </si>
  <si>
    <t>C2_LD</t>
  </si>
  <si>
    <t>Y9_LD</t>
  </si>
  <si>
    <t>Y12_LD</t>
  </si>
  <si>
    <t>C4_LD</t>
  </si>
  <si>
    <t>FC40000_LD</t>
  </si>
  <si>
    <t>FC30000_LD</t>
  </si>
  <si>
    <t>Engine1_ESN</t>
  </si>
  <si>
    <t>Y2_LD</t>
  </si>
  <si>
    <t>Engine1_TSN</t>
  </si>
  <si>
    <t>Y4_LD</t>
  </si>
  <si>
    <t>Engine1_CSN</t>
  </si>
  <si>
    <t>Y8_LD</t>
  </si>
  <si>
    <t>Engine2_ESN</t>
  </si>
  <si>
    <t>FC36000_LD</t>
  </si>
  <si>
    <t>Engine2_TSN</t>
  </si>
  <si>
    <t>Engine2_CSN</t>
  </si>
  <si>
    <t>E1_PR_LD</t>
  </si>
  <si>
    <t>E1_SV1_LD</t>
  </si>
  <si>
    <t>E1_Booster_Spool_ECSN</t>
  </si>
  <si>
    <t>E1_SV2_LD</t>
  </si>
  <si>
    <t>E1_Fan_Disk_ECSN</t>
  </si>
  <si>
    <t>E1_HSI_LD</t>
  </si>
  <si>
    <t>E1_Fan_Shaft_ECSN</t>
  </si>
  <si>
    <t>E1_OH_LD</t>
  </si>
  <si>
    <t>E1_Fan_Driveshaft_ECSN</t>
  </si>
  <si>
    <t>E1_CPRSR_Rotor_Shaft_ECSN</t>
  </si>
  <si>
    <t>E1_RComp_1_ECSN</t>
  </si>
  <si>
    <t>E1_Stg12_Blisk_ECSN</t>
  </si>
  <si>
    <t>E1_HPC_Stg_1_2_Spool_ECSN</t>
  </si>
  <si>
    <t>E1_RComp_2_ECSN</t>
  </si>
  <si>
    <t>E1_Fwd_Shaft_ECSN</t>
  </si>
  <si>
    <t>E1_HPC_Stg_3_Disk_ECSN</t>
  </si>
  <si>
    <t>E1_HP_Impeller_ECSN</t>
  </si>
  <si>
    <t>E1_RComp_3_ECSN</t>
  </si>
  <si>
    <t>E1_Stg3_Blisk_ECSN</t>
  </si>
  <si>
    <t>E1_Spool_Stg_4_9_ECSN</t>
  </si>
  <si>
    <t>E1_LP_Impeller_ECSN</t>
  </si>
  <si>
    <t>E1_Comp_Spool_AFT_Shaft_ECSN</t>
  </si>
  <si>
    <t>E1_Rotating_Real_Airseal_ECSN</t>
  </si>
  <si>
    <t>E1_HP_Disk_ECSN</t>
  </si>
  <si>
    <t>E1_Vortex_Spoiler_ECSN</t>
  </si>
  <si>
    <t>E1_HPT_Front_Shaft_ECSN</t>
  </si>
  <si>
    <t>E1_LP_Disk_ECSN</t>
  </si>
  <si>
    <t>E1_CDP_Seal_ECSN</t>
  </si>
  <si>
    <t>E1_HPT_Front_Rotating Airseal_ECSN</t>
  </si>
  <si>
    <t>E1_PT1_Disk_ECSN</t>
  </si>
  <si>
    <t>E1_Stg1_Disk_ECSN</t>
  </si>
  <si>
    <t>E1_HPT_Rotor_Disk_ECSN</t>
  </si>
  <si>
    <t>E1_PT2_Disk_ECSN</t>
  </si>
  <si>
    <t>E1_IBP_ECSN</t>
  </si>
  <si>
    <t>E1_HPT_Rear_Shaft_ECSN</t>
  </si>
  <si>
    <t>E1_Front_Cover_ECSN</t>
  </si>
  <si>
    <t>E1_HP_Front_Cover_ECSN</t>
  </si>
  <si>
    <t>E1_OBP_ECSN</t>
  </si>
  <si>
    <t>E1_LPT_Rotor_Stg_1_Disk_ECSN</t>
  </si>
  <si>
    <t>E1_Rear_Cover_ECSN</t>
  </si>
  <si>
    <t>E1_HP_Rear_Cover_ECSN</t>
  </si>
  <si>
    <t>E1_Stg2_Disk_ECSN</t>
  </si>
  <si>
    <t>E1_LPT_Rotor_Stg_2_Disk_ECSN</t>
  </si>
  <si>
    <t>E1_Air_Seal_ECSN</t>
  </si>
  <si>
    <t>E1_LP_Front_Cover_ECSN</t>
  </si>
  <si>
    <t>E1_OTC_ECSN</t>
  </si>
  <si>
    <t>E1_LPT_Rotor_Stg_3_Disk_ECSN</t>
  </si>
  <si>
    <t>E2_HSI_LD</t>
  </si>
  <si>
    <t>E1_S1_Fwd_Cooling_Plate_ECSN</t>
  </si>
  <si>
    <t>E1_LPT_Rotor_Stg_4_Disk_ECSN</t>
  </si>
  <si>
    <t>E2_OH_LD</t>
  </si>
  <si>
    <t>E1_S2_AFT_Cooling_Plate_ECSN</t>
  </si>
  <si>
    <t>E1_Conical_LPT_Rotor_Stg_3_Support_ECSN</t>
  </si>
  <si>
    <t>E2_HP_Impeller_ECSN</t>
  </si>
  <si>
    <t>E2_RComp_1_ECSN</t>
  </si>
  <si>
    <t>E1_Stg3_Disk_ECSN</t>
  </si>
  <si>
    <t>E1_LPT_Shaft_ECSN</t>
  </si>
  <si>
    <t>E2_LP_Impeller_ECSN</t>
  </si>
  <si>
    <t>E2_RComp_2_ECSN</t>
  </si>
  <si>
    <t>E1_Stg4_Disk_ECSN</t>
  </si>
  <si>
    <t>E2_PR_LD</t>
  </si>
  <si>
    <t>E2_HP_Disk_ECSN</t>
  </si>
  <si>
    <t>E2_RComp_3_ECSN</t>
  </si>
  <si>
    <t>E1_Stg5_Disk_ECSN</t>
  </si>
  <si>
    <t>E2_Booster_Spool_ECSN</t>
  </si>
  <si>
    <t>E2_LP_Disk_ECSN</t>
  </si>
  <si>
    <t>E1_Stg6_Disk_ECSN</t>
  </si>
  <si>
    <t>E2_Fan_Disk_ECSN</t>
  </si>
  <si>
    <t>E2_PT1_Disk_ECSN</t>
  </si>
  <si>
    <t>E1_Stg34_Seal_ECSN</t>
  </si>
  <si>
    <t>E2_Fan_Shaft_ECSN</t>
  </si>
  <si>
    <t>E2_PT2_Disk_ECSN</t>
  </si>
  <si>
    <t>E1_Stg45_Seal_ECSN</t>
  </si>
  <si>
    <t>E2_CPRSR_Rotor_Shaft_ECSN</t>
  </si>
  <si>
    <t>E2_Front_Cover_ECSN</t>
  </si>
  <si>
    <t>E1_Stg56_Seal_ECSN</t>
  </si>
  <si>
    <t>E2_HPC_Stg_1_2_Spool_ECSN</t>
  </si>
  <si>
    <t>E2_Rear_Cover_ECSN</t>
  </si>
  <si>
    <t>E1_Rear_Shaft_ECSN</t>
  </si>
  <si>
    <t>E2_HPC_Stg_3_Disk_ECSN</t>
  </si>
  <si>
    <t>E2_Air_Seal_ECSN</t>
  </si>
  <si>
    <t>E2_HP_Front_Cover_ECSN</t>
  </si>
  <si>
    <t>E1_Combustion_Chamber_Assy_ECSN</t>
  </si>
  <si>
    <t>E2_Spool_Stg_4_9_ECSN</t>
  </si>
  <si>
    <t>NLG_CSN</t>
  </si>
  <si>
    <t>E2_HP_Rear_Cover_ECSN</t>
  </si>
  <si>
    <t>E2_SV1_LD</t>
  </si>
  <si>
    <t>E2_Rotating_Real_Airseal_ECSN</t>
  </si>
  <si>
    <t>LMLG_CSN</t>
  </si>
  <si>
    <t>E2_LP_Front_Cover_ECSN</t>
  </si>
  <si>
    <t>E2_SV2_LD</t>
  </si>
  <si>
    <t>E2_HPT_Front_Shaft_ECSN</t>
  </si>
  <si>
    <t>RMLG_CSN</t>
  </si>
  <si>
    <t>E2_HPT_Front_Rotating Airseal_ECSN</t>
  </si>
  <si>
    <t>NLG_CSN_OH</t>
  </si>
  <si>
    <t>E2_Fan_Driveshaft_ECSN</t>
  </si>
  <si>
    <t>E2_HPT_Rotor_Disk_ECSN</t>
  </si>
  <si>
    <t>LMLG_CSN_OH</t>
  </si>
  <si>
    <t>E2_Stg12_Blisk_ECSN</t>
  </si>
  <si>
    <t>E2_HPT_Rear_Shaft_ECSN</t>
  </si>
  <si>
    <t>RMLG_CSN_OH</t>
  </si>
  <si>
    <t>E2_Fwd_Shaft_ECSN</t>
  </si>
  <si>
    <t>E2_LPT_Rotor_Stg_1_Disk_ECSN</t>
  </si>
  <si>
    <t>LProp_TSN</t>
  </si>
  <si>
    <t>E2_Stg3_Blisk_ECSN</t>
  </si>
  <si>
    <t>E2_LPT_Rotor_Stg_2_Disk_ECSN</t>
  </si>
  <si>
    <t>RProp_TSN</t>
  </si>
  <si>
    <t>E2_Comp_Spool_AFT_Shaft_ECSN</t>
  </si>
  <si>
    <t>E2_LPT_Rotor_Stg_3_Disk_ECSN</t>
  </si>
  <si>
    <t>LProp_TSN_OH</t>
  </si>
  <si>
    <t>E2_Vortex_Spoiler_ECSN</t>
  </si>
  <si>
    <t>E2_LPT_Rotor_Stg_4_Disk_ECSN</t>
  </si>
  <si>
    <t>RProp_TSN_OH</t>
  </si>
  <si>
    <t>E2_CDP_Seal_ECSN</t>
  </si>
  <si>
    <t>E2_Conical_LPT_Rotor_Stg_3_Support_ECSN</t>
  </si>
  <si>
    <t>Existing_Lease_Start_Date</t>
  </si>
  <si>
    <t>E2_Stg1_Disk_ECSN</t>
  </si>
  <si>
    <t>E2_LPT_Shaft_ECSN</t>
  </si>
  <si>
    <t>E2_IBP_ECSN</t>
  </si>
  <si>
    <t>APU_TSN</t>
  </si>
  <si>
    <t>E2_OBP_ECSN</t>
  </si>
  <si>
    <t>APU_TSN_OH</t>
  </si>
  <si>
    <t>E2_Stg2_Disk_ECSN</t>
  </si>
  <si>
    <t>E2_OTC_ECSN</t>
  </si>
  <si>
    <t>E2_S1_Fwd_Cooling_Plate_ECSN</t>
  </si>
  <si>
    <t>E2_S2_AFT_Cooling_Plate_ECSN</t>
  </si>
  <si>
    <t>E2_Stg3_Disk_ECSN</t>
  </si>
  <si>
    <t>E2_Stg4_Disk_ECSN</t>
  </si>
  <si>
    <t>E2_Stg5_Disk_ECSN</t>
  </si>
  <si>
    <t>E2_Stg6_Disk_ECSN</t>
  </si>
  <si>
    <t>E2_Stg34_Seal_ECSN</t>
  </si>
  <si>
    <t>E2_Stg45_Seal_ECSN</t>
  </si>
  <si>
    <t>E2_Stg56_Seal_ECSN</t>
  </si>
  <si>
    <t>E2_Rear_Shaft_ECSN</t>
  </si>
  <si>
    <t>E2_Combustion_Chamber_Assy_ECSN</t>
  </si>
  <si>
    <t>Q300</t>
  </si>
  <si>
    <t xml:space="preserve">Event </t>
  </si>
  <si>
    <t>C1</t>
  </si>
  <si>
    <t>Y6</t>
  </si>
  <si>
    <t>C2</t>
  </si>
  <si>
    <t>Y9</t>
  </si>
  <si>
    <t>Y12</t>
  </si>
  <si>
    <t>C4</t>
  </si>
  <si>
    <t>FC40000</t>
  </si>
  <si>
    <t>FC30000</t>
  </si>
  <si>
    <t>E1_PR</t>
  </si>
  <si>
    <t>Y2</t>
  </si>
  <si>
    <t>NLG_Cal</t>
  </si>
  <si>
    <t>NLG</t>
  </si>
  <si>
    <t>E1_Booster_Spool</t>
  </si>
  <si>
    <t>Y4</t>
  </si>
  <si>
    <t>LMLG</t>
  </si>
  <si>
    <t>E1_Fan_Disk</t>
  </si>
  <si>
    <t>Y8</t>
  </si>
  <si>
    <t>LMLG_Cal</t>
  </si>
  <si>
    <t>RMLG</t>
  </si>
  <si>
    <t>E1_Fan_Shaft</t>
  </si>
  <si>
    <t>FC36000</t>
  </si>
  <si>
    <t>E1_SV1</t>
  </si>
  <si>
    <t>E1_CPRSR_Rotor_Shaft</t>
  </si>
  <si>
    <t>E1_HSI</t>
  </si>
  <si>
    <t>RMLG_Cal</t>
  </si>
  <si>
    <t>E1_SV2</t>
  </si>
  <si>
    <t>E1_HPC_Stg_1_2_Spool</t>
  </si>
  <si>
    <t>E1_OH</t>
  </si>
  <si>
    <t>E1_HPC_Stg_3_Disk</t>
  </si>
  <si>
    <t>E1_HP_Impeller</t>
  </si>
  <si>
    <t>E1_Fan_Driveshaft</t>
  </si>
  <si>
    <t>E1_Spool_Stg_4_9</t>
  </si>
  <si>
    <t>E1_LP_Impeller</t>
  </si>
  <si>
    <t>E1_Stg12_Blisk</t>
  </si>
  <si>
    <t>E1_Rotating_Real_Airseal</t>
  </si>
  <si>
    <t>E1_HP_Disk</t>
  </si>
  <si>
    <t>E1_Fwd_Shaft</t>
  </si>
  <si>
    <t>E1_HPT_Front_Shaft</t>
  </si>
  <si>
    <t>E1_LP_Disk</t>
  </si>
  <si>
    <t>E1_Stg3_Blisk</t>
  </si>
  <si>
    <t>E1_HPT_Front_Rotating Airseal</t>
  </si>
  <si>
    <t>E1_PT1_Disk</t>
  </si>
  <si>
    <t>E1_RComp_1</t>
  </si>
  <si>
    <t>E1_Comp_Spool_AFT_Shaft</t>
  </si>
  <si>
    <t>E1_HPT_Rotor_Disk</t>
  </si>
  <si>
    <t>E1_PT2_Disk</t>
  </si>
  <si>
    <t>E1_RComp_2</t>
  </si>
  <si>
    <t>E1_Vortex_Spoiler</t>
  </si>
  <si>
    <t>E1_HPT_Rear_Shaft</t>
  </si>
  <si>
    <t>E1_Front_Cover</t>
  </si>
  <si>
    <t>E1_RComp_3</t>
  </si>
  <si>
    <t>E1_CDP_Seal</t>
  </si>
  <si>
    <t>E1_LPT_Rotor_Stg_1_Disk</t>
  </si>
  <si>
    <t>E1_Rear_Cover</t>
  </si>
  <si>
    <t>E1_Stg1_Disk</t>
  </si>
  <si>
    <t>E1_LPT_Rotor_Stg_2_Disk</t>
  </si>
  <si>
    <t>E1_Air_Seal</t>
  </si>
  <si>
    <t>E1_IBP</t>
  </si>
  <si>
    <t>E1_LPT_Rotor_Stg_3_Disk</t>
  </si>
  <si>
    <t>E2_HSI</t>
  </si>
  <si>
    <t>E1_OBP</t>
  </si>
  <si>
    <t>E1_LPT_Rotor_Stg_4_Disk</t>
  </si>
  <si>
    <t>E2_OH</t>
  </si>
  <si>
    <t>E1_Stg2_Disk</t>
  </si>
  <si>
    <t>E1_Conical_LPT_Rotor_Stg_3_Support</t>
  </si>
  <si>
    <t>E2_HP_Impeller</t>
  </si>
  <si>
    <t>E1_HPT_Blades</t>
  </si>
  <si>
    <t>E1_OTC</t>
  </si>
  <si>
    <t>E1_LPT_Shaft</t>
  </si>
  <si>
    <t>E2_LP_Impeller</t>
  </si>
  <si>
    <t>E1_HP_Front_Cover</t>
  </si>
  <si>
    <t>E1_S1_Fwd_Cooling_Plate</t>
  </si>
  <si>
    <t>E2_PR</t>
  </si>
  <si>
    <t>E2_HP_Disk</t>
  </si>
  <si>
    <t>E1_HP_Rear_Cover</t>
  </si>
  <si>
    <t>E1_S2_AFT_Cooling_Plate</t>
  </si>
  <si>
    <t>E2_Booster_Spool</t>
  </si>
  <si>
    <t>E2_LP_Disk</t>
  </si>
  <si>
    <t>E1_LP_Front_Cover</t>
  </si>
  <si>
    <t>E1_Stg3_Disk</t>
  </si>
  <si>
    <t>E2_Fan_Disk</t>
  </si>
  <si>
    <t>E2_PT1_Disk</t>
  </si>
  <si>
    <t>E1_Stg4_Disk</t>
  </si>
  <si>
    <t>E2_Fan_Shaft</t>
  </si>
  <si>
    <t>E2_PT2_Disk</t>
  </si>
  <si>
    <t>E1_Stg5_Disk</t>
  </si>
  <si>
    <t>E2_CPRSR_Rotor_Shaft</t>
  </si>
  <si>
    <t>E2_Front_Cover</t>
  </si>
  <si>
    <t>E2_RComp_1</t>
  </si>
  <si>
    <t>E1_Stg6_Disk</t>
  </si>
  <si>
    <t>E2_HPC_Stg_1_2_Spool</t>
  </si>
  <si>
    <t>E2_Rear_Cover</t>
  </si>
  <si>
    <t>E2_RComp_2</t>
  </si>
  <si>
    <t>E1_Stg34_Seal</t>
  </si>
  <si>
    <t>E2_HPC_Stg_3_Disk</t>
  </si>
  <si>
    <t>E2_Air_Seal</t>
  </si>
  <si>
    <t>E2_RComp_3</t>
  </si>
  <si>
    <t>E1_Stg45_Seal</t>
  </si>
  <si>
    <t>E2_Spool_Stg_4_9</t>
  </si>
  <si>
    <t>LProp</t>
  </si>
  <si>
    <t>E1_Stg56_Seal</t>
  </si>
  <si>
    <t>E2_Rotating_Real_Airseal</t>
  </si>
  <si>
    <t>RProp</t>
  </si>
  <si>
    <t>E1_Rear_Shaft</t>
  </si>
  <si>
    <t>E2_HPT_Front_Shaft</t>
  </si>
  <si>
    <t>LProp_Cal</t>
  </si>
  <si>
    <t>E1_Combustion_Chamber_Assy</t>
  </si>
  <si>
    <t>E2_HPT_Front_Rotating Airseal</t>
  </si>
  <si>
    <t>RProp_Cal</t>
  </si>
  <si>
    <t>E2_HPT_Blades</t>
  </si>
  <si>
    <t>E2_SV1</t>
  </si>
  <si>
    <t>E2_HPT_Rotor_Disk</t>
  </si>
  <si>
    <t>E2_SV2</t>
  </si>
  <si>
    <t>E2_HPT_Rear_Shaft</t>
  </si>
  <si>
    <t>E2_HP_Front_Cover</t>
  </si>
  <si>
    <t>E2_LPT_Rotor_Stg_1_Disk</t>
  </si>
  <si>
    <t>E2_HP_Rear_Cover</t>
  </si>
  <si>
    <t>Rprop Cal</t>
  </si>
  <si>
    <t>E2_Fan_Driveshaft</t>
  </si>
  <si>
    <t>E2_LPT_Rotor_Stg_2_Disk</t>
  </si>
  <si>
    <t>E2_LP_Front_Cover</t>
  </si>
  <si>
    <t>Rprop FH</t>
  </si>
  <si>
    <t>E2_Stg12_Blisk</t>
  </si>
  <si>
    <t>E2_LPT_Rotor_Stg_3_Disk</t>
  </si>
  <si>
    <t>APU</t>
  </si>
  <si>
    <t>E2_Fwd_Shaft</t>
  </si>
  <si>
    <t>E2_LPT_Rotor_Stg_4_Disk</t>
  </si>
  <si>
    <t>E2_Stg3_Blisk</t>
  </si>
  <si>
    <t>E2_Conical_LPT_Rotor_Stg_3_Support</t>
  </si>
  <si>
    <t>E2_Comp_Spool_AFT_Shaft</t>
  </si>
  <si>
    <t>E2_LPT_Shaft</t>
  </si>
  <si>
    <t>E2_Vortex_Spoiler</t>
  </si>
  <si>
    <t>E2_CDP_Seal</t>
  </si>
  <si>
    <t>E2_Stg1_Disk</t>
  </si>
  <si>
    <t>E2_IBP</t>
  </si>
  <si>
    <t>E2_OBP</t>
  </si>
  <si>
    <t>E2_Stg2_Disk</t>
  </si>
  <si>
    <t>E2_OTC</t>
  </si>
  <si>
    <t>E2_S1_Fwd_Cooling_Plate</t>
  </si>
  <si>
    <t>E2_S2_AFT_Cooling_Plate</t>
  </si>
  <si>
    <t>E2_Stg3_Disk</t>
  </si>
  <si>
    <t>E2_Stg4_Disk</t>
  </si>
  <si>
    <t>E2_Stg5_Disk</t>
  </si>
  <si>
    <t>E2_Stg6_Disk</t>
  </si>
  <si>
    <t>E2_Stg34_Seal</t>
  </si>
  <si>
    <t>E2_Stg45_Seal</t>
  </si>
  <si>
    <t>E2_Stg56_Seal</t>
  </si>
  <si>
    <t>E2_Rear_Shaft</t>
  </si>
  <si>
    <t>E2_Combustion_Chamber_Assy</t>
  </si>
  <si>
    <t>ATR42 FAM Cost</t>
  </si>
  <si>
    <t xml:space="preserve">ATR42 FAM ReDiv Interval </t>
  </si>
  <si>
    <t>ATR72 FAM Cost</t>
  </si>
  <si>
    <t xml:space="preserve">ATR72 FAM ReDiv Interval </t>
  </si>
  <si>
    <t>Q400 FAM Cost</t>
  </si>
  <si>
    <t xml:space="preserve">Q400 FAM ReDiv Interval </t>
  </si>
  <si>
    <t>Q300 FAM Cost</t>
  </si>
  <si>
    <t xml:space="preserve">Q300 FAM ReDiv Interval </t>
  </si>
  <si>
    <t>CRJ900 FAM Cost</t>
  </si>
  <si>
    <t xml:space="preserve">CRJ900 ReDiv Interval </t>
  </si>
  <si>
    <t>CRJ1000 FAM Cost</t>
  </si>
  <si>
    <t xml:space="preserve">CRJ1000 FAM ReDiv Interval </t>
  </si>
  <si>
    <t>A320_CEO_CFM FAM Cost</t>
  </si>
  <si>
    <t xml:space="preserve">A320_CEO_CFM ReDiv Interval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</si>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</sst>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€&quot;* #,##0.00_-;\-&quot;€&quot;* #,##0.00_-;_-&quot;€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8" fillId="7" borderId="0" applyNumberFormat="0" applyBorder="0" applyAlignment="0" applyProtection="0"/>
  </cellStyleXfs>
  <cellXfs count="67">
    <xf numFmtId="0" fontId="0" fillId="0" borderId="0" xfId="0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0" fillId="3" borderId="0" xfId="0" applyFill="1"/>
    <xf numFmtId="0" fontId="1" fillId="3" borderId="7" xfId="0" applyFont="1" applyFill="1" applyBorder="1"/>
    <xf numFmtId="0" fontId="0" fillId="3" borderId="4" xfId="0" applyFill="1" applyBorder="1" applyAlignment="1">
      <alignment horizontal="center"/>
    </xf>
    <xf numFmtId="0" fontId="1" fillId="3" borderId="2" xfId="0" applyFont="1" applyFill="1" applyBorder="1"/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1" fillId="3" borderId="3" xfId="0" applyFont="1" applyFill="1" applyBorder="1"/>
    <xf numFmtId="0" fontId="0" fillId="3" borderId="6" xfId="0" applyFill="1" applyBorder="1" applyAlignment="1">
      <alignment horizontal="center"/>
    </xf>
    <xf numFmtId="0" fontId="1" fillId="3" borderId="0" xfId="0" applyFont="1" applyFill="1"/>
    <xf numFmtId="0" fontId="0" fillId="2" borderId="7" xfId="0" applyFill="1" applyBorder="1"/>
    <xf numFmtId="0" fontId="0" fillId="4" borderId="2" xfId="0" applyFill="1" applyBorder="1"/>
    <xf numFmtId="0" fontId="0" fillId="3" borderId="3" xfId="0" applyFill="1" applyBorder="1"/>
    <xf numFmtId="0" fontId="2" fillId="3" borderId="0" xfId="0" applyFont="1" applyFill="1"/>
    <xf numFmtId="0" fontId="1" fillId="2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1" fillId="0" borderId="0" xfId="0" applyFont="1"/>
    <xf numFmtId="14" fontId="0" fillId="4" borderId="3" xfId="0" applyNumberFormat="1" applyFill="1" applyBorder="1" applyAlignment="1">
      <alignment horizontal="center"/>
    </xf>
    <xf numFmtId="0" fontId="0" fillId="3" borderId="8" xfId="0" applyFill="1" applyBorder="1"/>
    <xf numFmtId="14" fontId="0" fillId="3" borderId="0" xfId="0" applyNumberFormat="1" applyFill="1"/>
    <xf numFmtId="0" fontId="1" fillId="0" borderId="1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7" xfId="0" applyFont="1" applyFill="1" applyBorder="1"/>
    <xf numFmtId="0" fontId="0" fillId="2" borderId="2" xfId="0" applyFill="1" applyBorder="1"/>
    <xf numFmtId="0" fontId="1" fillId="3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0" xfId="0" applyFont="1" applyFill="1"/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10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/>
    <xf numFmtId="0" fontId="5" fillId="0" borderId="0" xfId="0" applyFont="1"/>
    <xf numFmtId="0" fontId="1" fillId="2" borderId="0" xfId="0" applyFont="1" applyFill="1"/>
    <xf numFmtId="0" fontId="5" fillId="0" borderId="16" xfId="0" applyFont="1" applyBorder="1" applyAlignment="1">
      <alignment horizontal="center" vertical="top"/>
    </xf>
    <xf numFmtId="0" fontId="5" fillId="3" borderId="16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6" borderId="0" xfId="0" applyFill="1"/>
    <xf numFmtId="0" fontId="1" fillId="0" borderId="7" xfId="0" applyFont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8" fillId="7" borderId="0" xfId="2"/>
  </cellXfs>
  <cellStyles count="3">
    <cellStyle name="Currency 2" xfId="1"/>
    <cellStyle name="Neutral" xfId="2" builtinId="2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zoomScale="70" zoomScaleNormal="70" workbookViewId="0">
      <selection activeCell="C8" sqref="C8"/>
    </sheetView>
  </sheetViews>
  <sheetFormatPr defaultColWidth="9.28515625" defaultRowHeight="15" x14ac:dyDescent="0.25"/>
  <cols>
    <col min="1" max="1" width="5.28515625" style="12" customWidth="1"/>
    <col min="2" max="2" width="45.42578125" style="3" bestFit="1" customWidth="1"/>
    <col min="3" max="3" width="20" style="7" customWidth="1"/>
    <col min="4" max="4" width="28.42578125" style="7" customWidth="1"/>
    <col min="5" max="5" width="5.28515625" style="3" hidden="1" customWidth="1"/>
    <col min="6" max="6" width="9.28515625" style="3"/>
    <col min="7" max="7" width="105.28515625" style="3" customWidth="1"/>
    <col min="8" max="9" width="9.28515625" style="3"/>
    <col min="10" max="10" width="9.28515625" style="3" customWidth="1"/>
    <col min="11" max="16384" width="9.28515625" style="3"/>
  </cols>
  <sheetData>
    <row r="1" spans="1:7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7" ht="15.75" thickBot="1" x14ac:dyDescent="0.3">
      <c r="A2" s="4">
        <v>1</v>
      </c>
      <c r="B2" s="22" t="str">
        <f>IF(INDEX('Template Lookup Burn'!$A$1:$G$131,MATCH($A2,'Template Lookup Burn'!$A$1:$A$141,0),MATCH(C$2,'Template Lookup Burn'!$A$1:$G$1,0))&lt;&gt;0,INDEX('Template Lookup Burn'!$A$1:$G$141,MATCH($A2,'Template Lookup Burn'!$A$1:$A$141,0),MATCH(C$2,'Template Lookup Burn'!$A$1:$G$1,0)),"")</f>
        <v>Type</v>
      </c>
      <c r="C2" s="17" t="s">
        <v>4</v>
      </c>
      <c r="D2" s="5"/>
      <c r="E2" s="3" t="str">
        <f>IF(INDEX('Template Lookup Burn'!$A$1:$R$141,MATCH($A2,'Template Lookup Burn'!$A$1:$A$141,0),MATCH(C$2&amp;"_Ind",'Template Lookup Burn'!$A$1:$R$1,0))&lt;&gt;0,INDEX('Template Lookup Burn'!$A$1:$R$141,MATCH($A2,'Template Lookup Burn'!$A$1:$A$141,0),MATCH(C$2&amp;"_Ind",'Template Lookup Burn'!$A$1:$R$1,0)),"")</f>
        <v/>
      </c>
    </row>
    <row r="3" spans="1:7" ht="15.75" thickBot="1" x14ac:dyDescent="0.3">
      <c r="A3" s="6">
        <v>2</v>
      </c>
      <c r="B3" s="22" t="str">
        <f>IF(INDEX('Template Lookup Burn'!$A$1:$G$131,MATCH($A3,'Template Lookup Burn'!$A$1:$A$141,0),MATCH(C$2,'Template Lookup Burn'!$A$1:$G$1,0))&lt;&gt;0,INDEX('Template Lookup Burn'!$A$1:$G$141,MATCH($A3,'Template Lookup Burn'!$A$1:$A$141,0),MATCH(C$2,'Template Lookup Burn'!$A$1:$G$1,0)),"")</f>
        <v>MSN</v>
      </c>
      <c r="C3" s="18">
        <v>0</v>
      </c>
      <c r="D3" s="8"/>
      <c r="E3" s="3" t="str">
        <f>IF(INDEX('Template Lookup Burn'!$A$1:$R$131,MATCH($A3,'Template Lookup Burn'!$A$1:$A$141,0),MATCH(C$2&amp;"_Ind",'Template Lookup Burn'!$A$1:$R$1,0))&lt;&gt;0,INDEX('Template Lookup Burn'!$A$1:$R$141,MATCH($A3,'Template Lookup Burn'!$A$1:$A$141,0),MATCH(C$2&amp;"_Ind",'Template Lookup Burn'!$A$1:$R$1,0)),"")</f>
        <v/>
      </c>
      <c r="G3" s="16" t="s">
        <v>5</v>
      </c>
    </row>
    <row r="4" spans="1:7" ht="15.75" thickBot="1" x14ac:dyDescent="0.3">
      <c r="A4" s="6">
        <v>3</v>
      </c>
      <c r="B4" s="22" t="str">
        <f>IF(INDEX('Template Lookup Burn'!$A$1:$G$131,MATCH($A4,'Template Lookup Burn'!$A$1:$A$141,0),MATCH(C$2,'Template Lookup Burn'!$A$1:$G$1,0))&lt;&gt;0,INDEX('Template Lookup Burn'!$A$1:$G$141,MATCH($A4,'Template Lookup Burn'!$A$1:$A$141,0),MATCH(C$2,'Template Lookup Burn'!$A$1:$G$1,0)),"")</f>
        <v>Reg</v>
      </c>
      <c r="C4" s="18" t="s">
        <v>6</v>
      </c>
      <c r="D4" s="8"/>
      <c r="E4" s="3" t="str">
        <f>IF(INDEX('Template Lookup Burn'!$A$1:$R$131,MATCH($A4,'Template Lookup Burn'!$A$1:$A$141,0),MATCH(C$2&amp;"_Ind",'Template Lookup Burn'!$A$1:$R$1,0))&lt;&gt;0,INDEX('Template Lookup Burn'!$A$1:$R$141,MATCH($A4,'Template Lookup Burn'!$A$1:$A$141,0),MATCH(C$2&amp;"_Ind",'Template Lookup Burn'!$A$1:$R$1,0)),"")</f>
        <v/>
      </c>
      <c r="G4" s="13" t="s">
        <v>7</v>
      </c>
    </row>
    <row r="5" spans="1:7" ht="15.75" thickBot="1" x14ac:dyDescent="0.3">
      <c r="A5" s="6">
        <v>4</v>
      </c>
      <c r="B5" s="22" t="str">
        <f>IF(INDEX('Template Lookup Burn'!$A$1:$G$131,MATCH($A5,'Template Lookup Burn'!$A$1:$A$141,0),MATCH(C$2,'Template Lookup Burn'!$A$1:$G$1,0))&lt;&gt;0,INDEX('Template Lookup Burn'!$A$1:$G$141,MATCH($A5,'Template Lookup Burn'!$A$1:$A$141,0),MATCH(C$2,'Template Lookup Burn'!$A$1:$G$1,0)),"")</f>
        <v>TSN</v>
      </c>
      <c r="C5" s="18">
        <v>0</v>
      </c>
      <c r="D5" s="8"/>
      <c r="E5" s="3" t="str">
        <f>IF(INDEX('Template Lookup Burn'!$A$1:$R$131,MATCH($A5,'Template Lookup Burn'!$A$1:$A$141,0),MATCH(C$2&amp;"_Ind",'Template Lookup Burn'!$A$1:$R$1,0))&lt;&gt;0,INDEX('Template Lookup Burn'!$A$1:$R$141,MATCH($A5,'Template Lookup Burn'!$A$1:$A$141,0),MATCH(C$2&amp;"_Ind",'Template Lookup Burn'!$A$1:$R$1,0)),"")</f>
        <v/>
      </c>
      <c r="G5" s="14" t="s">
        <v>8</v>
      </c>
    </row>
    <row r="6" spans="1:7" ht="15.75" thickBot="1" x14ac:dyDescent="0.3">
      <c r="A6" s="6">
        <v>5</v>
      </c>
      <c r="B6" s="22" t="str">
        <f>IF(INDEX('Template Lookup Burn'!$A$1:$G$131,MATCH($A6,'Template Lookup Burn'!$A$1:$A$141,0),MATCH(C$2,'Template Lookup Burn'!$A$1:$G$1,0))&lt;&gt;0,INDEX('Template Lookup Burn'!$A$1:$G$141,MATCH($A6,'Template Lookup Burn'!$A$1:$A$141,0),MATCH(C$2,'Template Lookup Burn'!$A$1:$G$1,0)),"")</f>
        <v>CSN</v>
      </c>
      <c r="C6" s="18">
        <v>0</v>
      </c>
      <c r="D6" s="8"/>
      <c r="E6" s="3" t="str">
        <f>IF(INDEX('Template Lookup Burn'!$A$1:$R$131,MATCH($A6,'Template Lookup Burn'!$A$1:$A$141,0),MATCH(C$2&amp;"_Ind",'Template Lookup Burn'!$A$1:$R$1,0))&lt;&gt;0,INDEX('Template Lookup Burn'!$A$1:$R$141,MATCH($A6,'Template Lookup Burn'!$A$1:$A$141,0),MATCH(C$2&amp;"_Ind",'Template Lookup Burn'!$A$1:$R$1,0)),"")</f>
        <v/>
      </c>
      <c r="G6" s="15" t="s">
        <v>9</v>
      </c>
    </row>
    <row r="7" spans="1:7" ht="15.75" thickBot="1" x14ac:dyDescent="0.3">
      <c r="A7" s="6">
        <v>6</v>
      </c>
      <c r="B7" s="22" t="str">
        <f>IF(INDEX('Template Lookup Burn'!$A$1:$G$131,MATCH($A7,'Template Lookup Burn'!$A$1:$A$141,0),MATCH(C$2,'Template Lookup Burn'!$A$1:$G$1,0))&lt;&gt;0,INDEX('Template Lookup Burn'!$A$1:$G$141,MATCH($A7,'Template Lookup Burn'!$A$1:$A$141,0),MATCH(C$2,'Template Lookup Burn'!$A$1:$G$1,0)),"")</f>
        <v>Spec_Date</v>
      </c>
      <c r="C7" s="19">
        <v>44957</v>
      </c>
      <c r="D7" s="8"/>
      <c r="E7" s="3" t="str">
        <f>IF(INDEX('Template Lookup Burn'!$A$1:$R$131,MATCH($A7,'Template Lookup Burn'!$A$1:$A$141,0),MATCH(C$2&amp;"_Ind",'Template Lookup Burn'!$A$1:$R$1,0))&lt;&gt;0,INDEX('Template Lookup Burn'!$A$1:$R$141,MATCH($A7,'Template Lookup Burn'!$A$1:$A$141,0),MATCH(C$2&amp;"_Ind",'Template Lookup Burn'!$A$1:$R$1,0)),"")</f>
        <v/>
      </c>
    </row>
    <row r="8" spans="1:7" ht="15.75" thickBot="1" x14ac:dyDescent="0.3">
      <c r="A8" s="6">
        <v>7</v>
      </c>
      <c r="B8" s="22" t="str">
        <f>IF(INDEX('Template Lookup Burn'!$A$1:$G$131,MATCH($A8,'Template Lookup Burn'!$A$1:$A$141,0),MATCH(C$2,'Template Lookup Burn'!$A$1:$G$1,0))&lt;&gt;0,INDEX('Template Lookup Burn'!$A$1:$G$141,MATCH($A8,'Template Lookup Burn'!$A$1:$A$141,0),MATCH(C$2,'Template Lookup Burn'!$A$1:$G$1,0)),"")</f>
        <v>Y6_LD</v>
      </c>
      <c r="C8" s="18">
        <v>0</v>
      </c>
      <c r="D8" s="62"/>
      <c r="E8" s="3" t="str">
        <f>IF(INDEX('Template Lookup Burn'!$A$1:$R$131,MATCH($A8,'Template Lookup Burn'!$A$1:$A$141,0),MATCH(C$2&amp;"_Ind",'Template Lookup Burn'!$A$1:$R$1,0))&lt;&gt;0,INDEX('Template Lookup Burn'!$A$1:$R$141,MATCH($A8,'Template Lookup Burn'!$A$1:$A$141,0),MATCH(C$2&amp;"_Ind",'Template Lookup Burn'!$A$1:$R$1,0)),"")</f>
        <v>Y</v>
      </c>
    </row>
    <row r="9" spans="1:7" ht="15.75" thickBot="1" x14ac:dyDescent="0.3">
      <c r="A9" s="6">
        <v>8</v>
      </c>
      <c r="B9" s="22" t="str">
        <f>IF(INDEX('Template Lookup Burn'!$A$1:$G$131,MATCH($A9,'Template Lookup Burn'!$A$1:$A$141,0),MATCH(C$2,'Template Lookup Burn'!$A$1:$G$1,0))&lt;&gt;0,INDEX('Template Lookup Burn'!$A$1:$G$141,MATCH($A9,'Template Lookup Burn'!$A$1:$A$141,0),MATCH(C$2,'Template Lookup Burn'!$A$1:$G$1,0)),"")</f>
        <v>Y12_LD</v>
      </c>
      <c r="C9" s="18">
        <v>0</v>
      </c>
      <c r="D9" s="62"/>
      <c r="E9" s="3" t="str">
        <f>IF(INDEX('Template Lookup Burn'!$A$1:$R$131,MATCH($A9,'Template Lookup Burn'!$A$1:$A$141,0),MATCH(C$2&amp;"_Ind",'Template Lookup Burn'!$A$1:$R$1,0))&lt;&gt;0,INDEX('Template Lookup Burn'!$A$1:$R$141,MATCH($A9,'Template Lookup Burn'!$A$1:$A$141,0),MATCH(C$2&amp;"_Ind",'Template Lookup Burn'!$A$1:$R$1,0)),"")</f>
        <v>Y</v>
      </c>
    </row>
    <row r="10" spans="1:7" ht="15.75" thickBot="1" x14ac:dyDescent="0.3">
      <c r="A10" s="6">
        <v>9</v>
      </c>
      <c r="B10" s="22" t="str">
        <f>IF(INDEX('Template Lookup Burn'!$A$1:$G$131,MATCH($A10,'Template Lookup Burn'!$A$1:$A$141,0),MATCH(C$2,'Template Lookup Burn'!$A$1:$G$1,0))&lt;&gt;0,INDEX('Template Lookup Burn'!$A$1:$G$141,MATCH($A10,'Template Lookup Burn'!$A$1:$A$141,0),MATCH(C$2,'Template Lookup Burn'!$A$1:$G$1,0)),"")</f>
        <v>Engine1_ESN</v>
      </c>
      <c r="C10" s="53">
        <v>0</v>
      </c>
      <c r="D10" s="9"/>
      <c r="E10" s="3" t="str">
        <f>IF(INDEX('Template Lookup Burn'!$A$1:$R$131,MATCH($A10,'Template Lookup Burn'!$A$1:$A$141,0),MATCH(C$2&amp;"_Ind",'Template Lookup Burn'!$A$1:$R$1,0))&lt;&gt;0,INDEX('Template Lookup Burn'!$A$1:$R$141,MATCH($A10,'Template Lookup Burn'!$A$1:$A$141,0),MATCH(C$2&amp;"_Ind",'Template Lookup Burn'!$A$1:$R$1,0)),"")</f>
        <v/>
      </c>
    </row>
    <row r="11" spans="1:7" ht="15.75" thickBot="1" x14ac:dyDescent="0.3">
      <c r="A11" s="6">
        <v>10</v>
      </c>
      <c r="B11" s="22" t="str">
        <f>IF(INDEX('Template Lookup Burn'!$A$1:$G$131,MATCH($A11,'Template Lookup Burn'!$A$1:$A$141,0),MATCH(C$2,'Template Lookup Burn'!$A$1:$G$1,0))&lt;&gt;0,INDEX('Template Lookup Burn'!$A$1:$G$141,MATCH($A11,'Template Lookup Burn'!$A$1:$A$141,0),MATCH(C$2,'Template Lookup Burn'!$A$1:$G$1,0)),"")</f>
        <v>Engine1_TSN</v>
      </c>
      <c r="C11" s="53">
        <v>0</v>
      </c>
      <c r="D11" s="9"/>
      <c r="E11" s="3" t="str">
        <f>IF(INDEX('Template Lookup Burn'!$A$1:$R$131,MATCH($A11,'Template Lookup Burn'!$A$1:$A$141,0),MATCH(C$2&amp;"_Ind",'Template Lookup Burn'!$A$1:$R$1,0))&lt;&gt;0,INDEX('Template Lookup Burn'!$A$1:$R$141,MATCH($A11,'Template Lookup Burn'!$A$1:$A$141,0),MATCH(C$2&amp;"_Ind",'Template Lookup Burn'!$A$1:$R$1,0)),"")</f>
        <v/>
      </c>
    </row>
    <row r="12" spans="1:7" ht="15.75" thickBot="1" x14ac:dyDescent="0.3">
      <c r="A12" s="6">
        <v>11</v>
      </c>
      <c r="B12" s="22" t="str">
        <f>IF(INDEX('Template Lookup Burn'!$A$1:$G$131,MATCH($A12,'Template Lookup Burn'!$A$1:$A$141,0),MATCH(C$2,'Template Lookup Burn'!$A$1:$G$1,0))&lt;&gt;0,INDEX('Template Lookup Burn'!$A$1:$G$141,MATCH($A12,'Template Lookup Burn'!$A$1:$A$141,0),MATCH(C$2,'Template Lookup Burn'!$A$1:$G$1,0)),"")</f>
        <v>Engine1_CSN</v>
      </c>
      <c r="C12" s="53">
        <v>0</v>
      </c>
      <c r="D12" s="9"/>
      <c r="E12" s="3" t="str">
        <f>IF(INDEX('Template Lookup Burn'!$A$1:$R$131,MATCH($A12,'Template Lookup Burn'!$A$1:$A$141,0),MATCH(C$2&amp;"_Ind",'Template Lookup Burn'!$A$1:$R$1,0))&lt;&gt;0,INDEX('Template Lookup Burn'!$A$1:$R$141,MATCH($A12,'Template Lookup Burn'!$A$1:$A$141,0),MATCH(C$2&amp;"_Ind",'Template Lookup Burn'!$A$1:$R$1,0)),"")</f>
        <v/>
      </c>
    </row>
    <row r="13" spans="1:7" ht="15.75" thickBot="1" x14ac:dyDescent="0.3">
      <c r="A13" s="6">
        <v>12</v>
      </c>
      <c r="B13" s="22" t="str">
        <f>IF(INDEX('Template Lookup Burn'!$A$1:$G$131,MATCH($A13,'Template Lookup Burn'!$A$1:$A$141,0),MATCH(C$2,'Template Lookup Burn'!$A$1:$G$1,0))&lt;&gt;0,INDEX('Template Lookup Burn'!$A$1:$G$141,MATCH($A13,'Template Lookup Burn'!$A$1:$A$141,0),MATCH(C$2,'Template Lookup Burn'!$A$1:$G$1,0)),"")</f>
        <v>Engine2_ESN</v>
      </c>
      <c r="C13" s="53">
        <v>0</v>
      </c>
      <c r="D13" s="9"/>
      <c r="E13" s="42" t="str">
        <f>IF(INDEX('Template Lookup Burn'!$A$1:$R$131,MATCH($A13,'Template Lookup Burn'!$A$1:$A$141,0),MATCH(C$2&amp;"_Ind",'Template Lookup Burn'!$A$1:$R$1,0))&lt;&gt;0,INDEX('Template Lookup Burn'!$A$1:$R$141,MATCH($A13,'Template Lookup Burn'!$A$1:$A$141,0),MATCH(C$2&amp;"_Ind",'Template Lookup Burn'!$A$1:$R$1,0)),"")</f>
        <v/>
      </c>
    </row>
    <row r="14" spans="1:7" ht="15.75" thickBot="1" x14ac:dyDescent="0.3">
      <c r="A14" s="6">
        <v>13</v>
      </c>
      <c r="B14" s="22" t="str">
        <f>IF(INDEX('Template Lookup Burn'!$A$1:$G$131,MATCH($A14,'Template Lookup Burn'!$A$1:$A$141,0),MATCH(C$2,'Template Lookup Burn'!$A$1:$G$1,0))&lt;&gt;0,INDEX('Template Lookup Burn'!$A$1:$G$141,MATCH($A14,'Template Lookup Burn'!$A$1:$A$141,0),MATCH(C$2,'Template Lookup Burn'!$A$1:$G$1,0)),"")</f>
        <v>Engine2_TSN</v>
      </c>
      <c r="C14" s="53">
        <v>0</v>
      </c>
      <c r="D14" s="9"/>
      <c r="E14" s="3" t="str">
        <f>IF(INDEX('Template Lookup Burn'!$A$1:$R$131,MATCH($A14,'Template Lookup Burn'!$A$1:$A$141,0),MATCH(C$2&amp;"_Ind",'Template Lookup Burn'!$A$1:$R$1,0))&lt;&gt;0,INDEX('Template Lookup Burn'!$A$1:$R$141,MATCH($A14,'Template Lookup Burn'!$A$1:$A$141,0),MATCH(C$2&amp;"_Ind",'Template Lookup Burn'!$A$1:$R$1,0)),"")</f>
        <v/>
      </c>
    </row>
    <row r="15" spans="1:7" ht="15.75" thickBot="1" x14ac:dyDescent="0.3">
      <c r="A15" s="6">
        <v>14</v>
      </c>
      <c r="B15" s="22" t="str">
        <f>IF(INDEX('Template Lookup Burn'!$A$1:$G$131,MATCH($A15,'Template Lookup Burn'!$A$1:$A$141,0),MATCH(C$2,'Template Lookup Burn'!$A$1:$G$1,0))&lt;&gt;0,INDEX('Template Lookup Burn'!$A$1:$G$141,MATCH($A15,'Template Lookup Burn'!$A$1:$A$141,0),MATCH(C$2,'Template Lookup Burn'!$A$1:$G$1,0)),"")</f>
        <v>Engine2_CSN</v>
      </c>
      <c r="C15" s="53">
        <v>0</v>
      </c>
      <c r="D15" s="9"/>
      <c r="E15" s="3" t="str">
        <f>IF(INDEX('Template Lookup Burn'!$A$1:$R$131,MATCH($A15,'Template Lookup Burn'!$A$1:$A$141,0),MATCH(C$2&amp;"_Ind",'Template Lookup Burn'!$A$1:$R$1,0))&lt;&gt;0,INDEX('Template Lookup Burn'!$A$1:$R$141,MATCH($A15,'Template Lookup Burn'!$A$1:$A$141,0),MATCH(C$2&amp;"_Ind",'Template Lookup Burn'!$A$1:$R$1,0)),"")</f>
        <v/>
      </c>
    </row>
    <row r="16" spans="1:7" ht="15.75" thickBot="1" x14ac:dyDescent="0.3">
      <c r="A16" s="6">
        <v>15</v>
      </c>
      <c r="B16" s="22" t="str">
        <f>IF(INDEX('Template Lookup Burn'!$A$1:$G$131,MATCH($A16,'Template Lookup Burn'!$A$1:$A$141,0),MATCH(C$2,'Template Lookup Burn'!$A$1:$G$1,0))&lt;&gt;0,INDEX('Template Lookup Burn'!$A$1:$G$141,MATCH($A16,'Template Lookup Burn'!$A$1:$A$141,0),MATCH(C$2,'Template Lookup Burn'!$A$1:$G$1,0)),"")</f>
        <v>E1_PR_LD</v>
      </c>
      <c r="C16" s="53">
        <v>0</v>
      </c>
      <c r="D16" s="9"/>
      <c r="E16" s="3" t="str">
        <f>IF(INDEX('Template Lookup Burn'!$A$1:$R$131,MATCH($A16,'Template Lookup Burn'!$A$1:$A$141,0),MATCH(C$2&amp;"_Ind",'Template Lookup Burn'!$A$1:$R$1,0))&lt;&gt;0,INDEX('Template Lookup Burn'!$A$1:$R$141,MATCH($A16,'Template Lookup Burn'!$A$1:$A$141,0),MATCH(C$2&amp;"_Ind",'Template Lookup Burn'!$A$1:$R$1,0)),"")</f>
        <v/>
      </c>
    </row>
    <row r="17" spans="1:5" ht="15.75" thickBot="1" x14ac:dyDescent="0.3">
      <c r="A17" s="6">
        <v>16</v>
      </c>
      <c r="B17" s="22" t="str">
        <f>IF(INDEX('Template Lookup Burn'!$A$1:$G$131,MATCH($A17,'Template Lookup Burn'!$A$1:$A$141,0),MATCH(C$2,'Template Lookup Burn'!$A$1:$G$1,0))&lt;&gt;0,INDEX('Template Lookup Burn'!$A$1:$G$141,MATCH($A17,'Template Lookup Burn'!$A$1:$A$141,0),MATCH(C$2,'Template Lookup Burn'!$A$1:$G$1,0)),"")</f>
        <v>E1_Booster_Spool_ECSN</v>
      </c>
      <c r="C17" s="53">
        <v>0</v>
      </c>
      <c r="D17" s="8"/>
      <c r="E17" s="3" t="str">
        <f>IF(INDEX('Template Lookup Burn'!$A$1:$R$131,MATCH($A17,'Template Lookup Burn'!$A$1:$A$141,0),MATCH(C$2&amp;"_Ind",'Template Lookup Burn'!$A$1:$R$1,0))&lt;&gt;0,INDEX('Template Lookup Burn'!$A$1:$R$141,MATCH($A17,'Template Lookup Burn'!$A$1:$A$141,0),MATCH(C$2&amp;"_Ind",'Template Lookup Burn'!$A$1:$R$1,0)),"")</f>
        <v/>
      </c>
    </row>
    <row r="18" spans="1:5" ht="15.75" thickBot="1" x14ac:dyDescent="0.3">
      <c r="A18" s="6">
        <v>17</v>
      </c>
      <c r="B18" s="22" t="str">
        <f>IF(INDEX('Template Lookup Burn'!$A$1:$G$131,MATCH($A18,'Template Lookup Burn'!$A$1:$A$141,0),MATCH(C$2,'Template Lookup Burn'!$A$1:$G$1,0))&lt;&gt;0,INDEX('Template Lookup Burn'!$A$1:$G$141,MATCH($A18,'Template Lookup Burn'!$A$1:$A$141,0),MATCH(C$2,'Template Lookup Burn'!$A$1:$G$1,0)),"")</f>
        <v>E1_Fan_Disk_ECSN</v>
      </c>
      <c r="C18" s="53">
        <v>0</v>
      </c>
      <c r="D18" s="8"/>
      <c r="E18" s="3" t="str">
        <f>IF(INDEX('Template Lookup Burn'!$A$1:$R$131,MATCH($A18,'Template Lookup Burn'!$A$1:$A$141,0),MATCH(C$2&amp;"_Ind",'Template Lookup Burn'!$A$1:$R$1,0))&lt;&gt;0,INDEX('Template Lookup Burn'!$A$1:$R$141,MATCH($A18,'Template Lookup Burn'!$A$1:$A$141,0),MATCH(C$2&amp;"_Ind",'Template Lookup Burn'!$A$1:$R$1,0)),"")</f>
        <v/>
      </c>
    </row>
    <row r="19" spans="1:5" ht="15.75" thickBot="1" x14ac:dyDescent="0.3">
      <c r="A19" s="6">
        <v>18</v>
      </c>
      <c r="B19" s="22" t="str">
        <f>IF(INDEX('Template Lookup Burn'!$A$1:$G$131,MATCH($A19,'Template Lookup Burn'!$A$1:$A$141,0),MATCH(C$2,'Template Lookup Burn'!$A$1:$G$1,0))&lt;&gt;0,INDEX('Template Lookup Burn'!$A$1:$G$141,MATCH($A19,'Template Lookup Burn'!$A$1:$A$141,0),MATCH(C$2,'Template Lookup Burn'!$A$1:$G$1,0)),"")</f>
        <v>E1_Fan_Shaft_ECSN</v>
      </c>
      <c r="C19" s="53">
        <v>0</v>
      </c>
      <c r="D19" s="8"/>
      <c r="E19" s="3" t="str">
        <f>IF(INDEX('Template Lookup Burn'!$A$1:$R$131,MATCH($A19,'Template Lookup Burn'!$A$1:$A$141,0),MATCH(C$2&amp;"_Ind",'Template Lookup Burn'!$A$1:$R$1,0))&lt;&gt;0,INDEX('Template Lookup Burn'!$A$1:$R$141,MATCH($A19,'Template Lookup Burn'!$A$1:$A$141,0),MATCH(C$2&amp;"_Ind",'Template Lookup Burn'!$A$1:$R$1,0)),"")</f>
        <v/>
      </c>
    </row>
    <row r="20" spans="1:5" ht="15.75" thickBot="1" x14ac:dyDescent="0.3">
      <c r="A20" s="6">
        <v>19</v>
      </c>
      <c r="B20" s="22" t="str">
        <f>IF(INDEX('Template Lookup Burn'!$A$1:$G$131,MATCH($A20,'Template Lookup Burn'!$A$1:$A$141,0),MATCH(C$2,'Template Lookup Burn'!$A$1:$G$1,0))&lt;&gt;0,INDEX('Template Lookup Burn'!$A$1:$G$141,MATCH($A20,'Template Lookup Burn'!$A$1:$A$141,0),MATCH(C$2,'Template Lookup Burn'!$A$1:$G$1,0)),"")</f>
        <v>E1_CPRSR_Rotor_Shaft_ECSN</v>
      </c>
      <c r="C20" s="53">
        <v>0</v>
      </c>
      <c r="D20" s="9"/>
      <c r="E20" s="3" t="str">
        <f>IF(INDEX('Template Lookup Burn'!$A$1:$R$131,MATCH($A20,'Template Lookup Burn'!$A$1:$A$141,0),MATCH(C$2&amp;"_Ind",'Template Lookup Burn'!$A$1:$R$1,0))&lt;&gt;0,INDEX('Template Lookup Burn'!$A$1:$R$141,MATCH($A20,'Template Lookup Burn'!$A$1:$A$141,0),MATCH(C$2&amp;"_Ind",'Template Lookup Burn'!$A$1:$R$1,0)),"")</f>
        <v/>
      </c>
    </row>
    <row r="21" spans="1:5" ht="15.75" thickBot="1" x14ac:dyDescent="0.3">
      <c r="A21" s="6">
        <v>20</v>
      </c>
      <c r="B21" s="22" t="str">
        <f>IF(INDEX('Template Lookup Burn'!$A$1:$G$131,MATCH($A21,'Template Lookup Burn'!$A$1:$A$141,0),MATCH(C$2,'Template Lookup Burn'!$A$1:$G$1,0))&lt;&gt;0,INDEX('Template Lookup Burn'!$A$1:$G$141,MATCH($A21,'Template Lookup Burn'!$A$1:$A$141,0),MATCH(C$2,'Template Lookup Burn'!$A$1:$G$1,0)),"")</f>
        <v>E1_HPC_Stg_1_2_Spool_ECSN</v>
      </c>
      <c r="C21" s="53">
        <v>0</v>
      </c>
      <c r="D21" s="9"/>
      <c r="E21" s="3" t="str">
        <f>IF(INDEX('Template Lookup Burn'!$A$1:$R$131,MATCH($A21,'Template Lookup Burn'!$A$1:$A$141,0),MATCH(C$2&amp;"_Ind",'Template Lookup Burn'!$A$1:$R$1,0))&lt;&gt;0,INDEX('Template Lookup Burn'!$A$1:$R$141,MATCH($A21,'Template Lookup Burn'!$A$1:$A$141,0),MATCH(C$2&amp;"_Ind",'Template Lookup Burn'!$A$1:$R$1,0)),"")</f>
        <v/>
      </c>
    </row>
    <row r="22" spans="1:5" ht="15.75" thickBot="1" x14ac:dyDescent="0.3">
      <c r="A22" s="6">
        <v>21</v>
      </c>
      <c r="B22" s="22" t="str">
        <f>IF(INDEX('Template Lookup Burn'!$A$1:$G$131,MATCH($A22,'Template Lookup Burn'!$A$1:$A$141,0),MATCH(C$2,'Template Lookup Burn'!$A$1:$G$1,0))&lt;&gt;0,INDEX('Template Lookup Burn'!$A$1:$G$141,MATCH($A22,'Template Lookup Burn'!$A$1:$A$141,0),MATCH(C$2,'Template Lookup Burn'!$A$1:$G$1,0)),"")</f>
        <v>E1_HPC_Stg_3_Disk_ECSN</v>
      </c>
      <c r="C22" s="53">
        <v>0</v>
      </c>
      <c r="D22" s="8"/>
      <c r="E22" s="3" t="str">
        <f>IF(INDEX('Template Lookup Burn'!$A$1:$R$131,MATCH($A22,'Template Lookup Burn'!$A$1:$A$141,0),MATCH(C$2&amp;"_Ind",'Template Lookup Burn'!$A$1:$R$1,0))&lt;&gt;0,INDEX('Template Lookup Burn'!$A$1:$R$141,MATCH($A22,'Template Lookup Burn'!$A$1:$A$141,0),MATCH(C$2&amp;"_Ind",'Template Lookup Burn'!$A$1:$R$1,0)),"")</f>
        <v/>
      </c>
    </row>
    <row r="23" spans="1:5" ht="15.75" thickBot="1" x14ac:dyDescent="0.3">
      <c r="A23" s="6">
        <v>22</v>
      </c>
      <c r="B23" s="22" t="str">
        <f>IF(INDEX('Template Lookup Burn'!$A$1:$G$131,MATCH($A23,'Template Lookup Burn'!$A$1:$A$141,0),MATCH(C$2,'Template Lookup Burn'!$A$1:$G$1,0))&lt;&gt;0,INDEX('Template Lookup Burn'!$A$1:$G$141,MATCH($A23,'Template Lookup Burn'!$A$1:$A$141,0),MATCH(C$2,'Template Lookup Burn'!$A$1:$G$1,0)),"")</f>
        <v>E1_Spool_Stg_4_9_ECSN</v>
      </c>
      <c r="C23" s="53">
        <v>0</v>
      </c>
      <c r="D23" s="8"/>
      <c r="E23" s="3" t="str">
        <f>IF(INDEX('Template Lookup Burn'!$A$1:$R$131,MATCH($A23,'Template Lookup Burn'!$A$1:$A$141,0),MATCH(C$2&amp;"_Ind",'Template Lookup Burn'!$A$1:$R$1,0))&lt;&gt;0,INDEX('Template Lookup Burn'!$A$1:$R$141,MATCH($A23,'Template Lookup Burn'!$A$1:$A$141,0),MATCH(C$2&amp;"_Ind",'Template Lookup Burn'!$A$1:$R$1,0)),"")</f>
        <v/>
      </c>
    </row>
    <row r="24" spans="1:5" ht="15.75" thickBot="1" x14ac:dyDescent="0.3">
      <c r="A24" s="6">
        <v>23</v>
      </c>
      <c r="B24" s="22" t="str">
        <f>IF(INDEX('Template Lookup Burn'!$A$1:$G$131,MATCH($A24,'Template Lookup Burn'!$A$1:$A$141,0),MATCH(C$2,'Template Lookup Burn'!$A$1:$G$1,0))&lt;&gt;0,INDEX('Template Lookup Burn'!$A$1:$G$141,MATCH($A24,'Template Lookup Burn'!$A$1:$A$141,0),MATCH(C$2,'Template Lookup Burn'!$A$1:$G$1,0)),"")</f>
        <v>E1_Rotating_Real_Airseal_ECSN</v>
      </c>
      <c r="C24" s="53">
        <v>0</v>
      </c>
      <c r="D24" s="8"/>
      <c r="E24" s="3" t="str">
        <f>IF(INDEX('Template Lookup Burn'!$A$1:$R$131,MATCH($A24,'Template Lookup Burn'!$A$1:$A$141,0),MATCH(C$2&amp;"_Ind",'Template Lookup Burn'!$A$1:$R$1,0))&lt;&gt;0,INDEX('Template Lookup Burn'!$A$1:$R$141,MATCH($A24,'Template Lookup Burn'!$A$1:$A$141,0),MATCH(C$2&amp;"_Ind",'Template Lookup Burn'!$A$1:$R$1,0)),"")</f>
        <v/>
      </c>
    </row>
    <row r="25" spans="1:5" ht="15.75" thickBot="1" x14ac:dyDescent="0.3">
      <c r="A25" s="6">
        <v>24</v>
      </c>
      <c r="B25" s="22" t="str">
        <f>IF(INDEX('Template Lookup Burn'!$A$1:$G$131,MATCH($A25,'Template Lookup Burn'!$A$1:$A$141,0),MATCH(C$2,'Template Lookup Burn'!$A$1:$G$1,0))&lt;&gt;0,INDEX('Template Lookup Burn'!$A$1:$G$141,MATCH($A25,'Template Lookup Burn'!$A$1:$A$141,0),MATCH(C$2,'Template Lookup Burn'!$A$1:$G$1,0)),"")</f>
        <v>E1_HPT_Front_Shaft_ECSN</v>
      </c>
      <c r="C25" s="53">
        <v>0</v>
      </c>
      <c r="D25" s="8"/>
      <c r="E25" s="3" t="str">
        <f>IF(INDEX('Template Lookup Burn'!$A$1:$R$131,MATCH($A25,'Template Lookup Burn'!$A$1:$A$141,0),MATCH(C$2&amp;"_Ind",'Template Lookup Burn'!$A$1:$R$1,0))&lt;&gt;0,INDEX('Template Lookup Burn'!$A$1:$R$141,MATCH($A25,'Template Lookup Burn'!$A$1:$A$141,0),MATCH(C$2&amp;"_Ind",'Template Lookup Burn'!$A$1:$R$1,0)),"")</f>
        <v/>
      </c>
    </row>
    <row r="26" spans="1:5" ht="15.75" thickBot="1" x14ac:dyDescent="0.3">
      <c r="A26" s="6">
        <v>25</v>
      </c>
      <c r="B26" s="22" t="str">
        <f>IF(INDEX('Template Lookup Burn'!$A$1:$G$131,MATCH($A26,'Template Lookup Burn'!$A$1:$A$141,0),MATCH(C$2,'Template Lookup Burn'!$A$1:$G$1,0))&lt;&gt;0,INDEX('Template Lookup Burn'!$A$1:$G$141,MATCH($A26,'Template Lookup Burn'!$A$1:$A$141,0),MATCH(C$2,'Template Lookup Burn'!$A$1:$G$1,0)),"")</f>
        <v>E1_HPT_Front_Rotating Airseal_ECSN</v>
      </c>
      <c r="C26" s="53">
        <v>0</v>
      </c>
      <c r="D26" s="8"/>
      <c r="E26" s="3" t="str">
        <f>IF(INDEX('Template Lookup Burn'!$A$1:$R$131,MATCH($A26,'Template Lookup Burn'!$A$1:$A$141,0),MATCH(C$2&amp;"_Ind",'Template Lookup Burn'!$A$1:$R$1,0))&lt;&gt;0,INDEX('Template Lookup Burn'!$A$1:$R$141,MATCH($A26,'Template Lookup Burn'!$A$1:$A$141,0),MATCH(C$2&amp;"_Ind",'Template Lookup Burn'!$A$1:$R$1,0)),"")</f>
        <v/>
      </c>
    </row>
    <row r="27" spans="1:5" ht="15.75" thickBot="1" x14ac:dyDescent="0.3">
      <c r="A27" s="6">
        <v>26</v>
      </c>
      <c r="B27" s="22" t="str">
        <f>IF(INDEX('Template Lookup Burn'!$A$1:$G$131,MATCH($A27,'Template Lookup Burn'!$A$1:$A$141,0),MATCH(C$2,'Template Lookup Burn'!$A$1:$G$1,0))&lt;&gt;0,INDEX('Template Lookup Burn'!$A$1:$G$141,MATCH($A27,'Template Lookup Burn'!$A$1:$A$141,0),MATCH(C$2,'Template Lookup Burn'!$A$1:$G$1,0)),"")</f>
        <v>E1_HPT_Rotor_Disk_ECSN</v>
      </c>
      <c r="C27" s="53">
        <v>0</v>
      </c>
      <c r="D27" s="8"/>
      <c r="E27" s="3" t="str">
        <f>IF(INDEX('Template Lookup Burn'!$A$1:$R$131,MATCH($A27,'Template Lookup Burn'!$A$1:$A$141,0),MATCH(C$2&amp;"_Ind",'Template Lookup Burn'!$A$1:$R$1,0))&lt;&gt;0,INDEX('Template Lookup Burn'!$A$1:$R$141,MATCH($A27,'Template Lookup Burn'!$A$1:$A$141,0),MATCH(C$2&amp;"_Ind",'Template Lookup Burn'!$A$1:$R$1,0)),"")</f>
        <v/>
      </c>
    </row>
    <row r="28" spans="1:5" ht="15.75" thickBot="1" x14ac:dyDescent="0.3">
      <c r="A28" s="6">
        <v>27</v>
      </c>
      <c r="B28" s="22" t="str">
        <f>IF(INDEX('Template Lookup Burn'!$A$1:$G$131,MATCH($A28,'Template Lookup Burn'!$A$1:$A$141,0),MATCH(C$2,'Template Lookup Burn'!$A$1:$G$1,0))&lt;&gt;0,INDEX('Template Lookup Burn'!$A$1:$G$141,MATCH($A28,'Template Lookup Burn'!$A$1:$A$141,0),MATCH(C$2,'Template Lookup Burn'!$A$1:$G$1,0)),"")</f>
        <v>E1_HPT_Rear_Shaft_ECSN</v>
      </c>
      <c r="C28" s="53">
        <v>0</v>
      </c>
      <c r="D28" s="8"/>
      <c r="E28" s="3" t="str">
        <f>IF(INDEX('Template Lookup Burn'!$A$1:$R$131,MATCH($A28,'Template Lookup Burn'!$A$1:$A$141,0),MATCH(C$2&amp;"_Ind",'Template Lookup Burn'!$A$1:$R$1,0))&lt;&gt;0,INDEX('Template Lookup Burn'!$A$1:$R$141,MATCH($A28,'Template Lookup Burn'!$A$1:$A$141,0),MATCH(C$2&amp;"_Ind",'Template Lookup Burn'!$A$1:$R$1,0)),"")</f>
        <v/>
      </c>
    </row>
    <row r="29" spans="1:5" ht="15.75" thickBot="1" x14ac:dyDescent="0.3">
      <c r="A29" s="6">
        <v>28</v>
      </c>
      <c r="B29" s="22" t="str">
        <f>IF(INDEX('Template Lookup Burn'!$A$1:$G$131,MATCH($A29,'Template Lookup Burn'!$A$1:$A$141,0),MATCH(C$2,'Template Lookup Burn'!$A$1:$G$1,0))&lt;&gt;0,INDEX('Template Lookup Burn'!$A$1:$G$141,MATCH($A29,'Template Lookup Burn'!$A$1:$A$141,0),MATCH(C$2,'Template Lookup Burn'!$A$1:$G$1,0)),"")</f>
        <v>E1_LPT_Rotor_Stg_1_Disk_ECSN</v>
      </c>
      <c r="C29" s="53">
        <v>0</v>
      </c>
      <c r="D29" s="8"/>
      <c r="E29" s="3" t="str">
        <f>IF(INDEX('Template Lookup Burn'!$A$1:$R$131,MATCH($A29,'Template Lookup Burn'!$A$1:$A$141,0),MATCH(C$2&amp;"_Ind",'Template Lookup Burn'!$A$1:$R$1,0))&lt;&gt;0,INDEX('Template Lookup Burn'!$A$1:$R$141,MATCH($A29,'Template Lookup Burn'!$A$1:$A$141,0),MATCH(C$2&amp;"_Ind",'Template Lookup Burn'!$A$1:$R$1,0)),"")</f>
        <v/>
      </c>
    </row>
    <row r="30" spans="1:5" ht="15.75" thickBot="1" x14ac:dyDescent="0.3">
      <c r="A30" s="6">
        <v>29</v>
      </c>
      <c r="B30" s="22" t="str">
        <f>IF(INDEX('Template Lookup Burn'!$A$1:$G$131,MATCH($A30,'Template Lookup Burn'!$A$1:$A$141,0),MATCH(C$2,'Template Lookup Burn'!$A$1:$G$1,0))&lt;&gt;0,INDEX('Template Lookup Burn'!$A$1:$G$141,MATCH($A30,'Template Lookup Burn'!$A$1:$A$141,0),MATCH(C$2,'Template Lookup Burn'!$A$1:$G$1,0)),"")</f>
        <v>E1_LPT_Rotor_Stg_2_Disk_ECSN</v>
      </c>
      <c r="C30" s="53">
        <v>0</v>
      </c>
      <c r="D30" s="8"/>
      <c r="E30" s="3" t="str">
        <f>IF(INDEX('Template Lookup Burn'!$A$1:$R$131,MATCH($A30,'Template Lookup Burn'!$A$1:$A$141,0),MATCH(C$2&amp;"_Ind",'Template Lookup Burn'!$A$1:$R$1,0))&lt;&gt;0,INDEX('Template Lookup Burn'!$A$1:$R$141,MATCH($A30,'Template Lookup Burn'!$A$1:$A$141,0),MATCH(C$2&amp;"_Ind",'Template Lookup Burn'!$A$1:$R$1,0)),"")</f>
        <v/>
      </c>
    </row>
    <row r="31" spans="1:5" ht="15.75" thickBot="1" x14ac:dyDescent="0.3">
      <c r="A31" s="6">
        <v>30</v>
      </c>
      <c r="B31" s="22" t="str">
        <f>IF(INDEX('Template Lookup Burn'!$A$1:$G$131,MATCH($A31,'Template Lookup Burn'!$A$1:$A$141,0),MATCH(C$2,'Template Lookup Burn'!$A$1:$G$1,0))&lt;&gt;0,INDEX('Template Lookup Burn'!$A$1:$G$141,MATCH($A31,'Template Lookup Burn'!$A$1:$A$141,0),MATCH(C$2,'Template Lookup Burn'!$A$1:$G$1,0)),"")</f>
        <v>E1_LPT_Rotor_Stg_3_Disk_ECSN</v>
      </c>
      <c r="C31" s="53">
        <v>0</v>
      </c>
      <c r="D31" s="8"/>
      <c r="E31" s="3" t="str">
        <f>IF(INDEX('Template Lookup Burn'!$A$1:$R$131,MATCH($A31,'Template Lookup Burn'!$A$1:$A$141,0),MATCH(C$2&amp;"_Ind",'Template Lookup Burn'!$A$1:$R$1,0))&lt;&gt;0,INDEX('Template Lookup Burn'!$A$1:$R$141,MATCH($A31,'Template Lookup Burn'!$A$1:$A$141,0),MATCH(C$2&amp;"_Ind",'Template Lookup Burn'!$A$1:$R$1,0)),"")</f>
        <v/>
      </c>
    </row>
    <row r="32" spans="1:5" ht="15.75" thickBot="1" x14ac:dyDescent="0.3">
      <c r="A32" s="6">
        <v>31</v>
      </c>
      <c r="B32" s="22" t="str">
        <f>IF(INDEX('Template Lookup Burn'!$A$1:$G$131,MATCH($A32,'Template Lookup Burn'!$A$1:$A$141,0),MATCH(C$2,'Template Lookup Burn'!$A$1:$G$1,0))&lt;&gt;0,INDEX('Template Lookup Burn'!$A$1:$G$141,MATCH($A32,'Template Lookup Burn'!$A$1:$A$141,0),MATCH(C$2,'Template Lookup Burn'!$A$1:$G$1,0)),"")</f>
        <v>E1_LPT_Rotor_Stg_4_Disk_ECSN</v>
      </c>
      <c r="C32" s="18">
        <v>0</v>
      </c>
      <c r="D32" s="9"/>
      <c r="E32" s="3" t="str">
        <f>IF(INDEX('Template Lookup Burn'!$A$1:$R$131,MATCH($A32,'Template Lookup Burn'!$A$1:$A$141,0),MATCH(C$2&amp;"_Ind",'Template Lookup Burn'!$A$1:$R$1,0))&lt;&gt;0,INDEX('Template Lookup Burn'!$A$1:$R$141,MATCH($A32,'Template Lookup Burn'!$A$1:$A$141,0),MATCH(C$2&amp;"_Ind",'Template Lookup Burn'!$A$1:$R$1,0)),"")</f>
        <v/>
      </c>
    </row>
    <row r="33" spans="1:7" ht="15.75" thickBot="1" x14ac:dyDescent="0.3">
      <c r="A33" s="6">
        <v>32</v>
      </c>
      <c r="B33" s="22" t="str">
        <f>IF(INDEX('Template Lookup Burn'!$A$1:$G$131,MATCH($A33,'Template Lookup Burn'!$A$1:$A$141,0),MATCH(C$2,'Template Lookup Burn'!$A$1:$G$1,0))&lt;&gt;0,INDEX('Template Lookup Burn'!$A$1:$G$141,MATCH($A33,'Template Lookup Burn'!$A$1:$A$141,0),MATCH(C$2,'Template Lookup Burn'!$A$1:$G$1,0)),"")</f>
        <v>E1_Conical_LPT_Rotor_Stg_3_Support_ECSN</v>
      </c>
      <c r="C33" s="18">
        <v>0</v>
      </c>
      <c r="D33" s="9"/>
      <c r="E33" s="3" t="str">
        <f>IF(INDEX('Template Lookup Burn'!$A$1:$R$131,MATCH($A33,'Template Lookup Burn'!$A$1:$A$141,0),MATCH(C$2&amp;"_Ind",'Template Lookup Burn'!$A$1:$R$1,0))&lt;&gt;0,INDEX('Template Lookup Burn'!$A$1:$R$141,MATCH($A33,'Template Lookup Burn'!$A$1:$A$141,0),MATCH(C$2&amp;"_Ind",'Template Lookup Burn'!$A$1:$R$1,0)),"")</f>
        <v/>
      </c>
    </row>
    <row r="34" spans="1:7" ht="15.75" thickBot="1" x14ac:dyDescent="0.3">
      <c r="A34" s="6">
        <v>33</v>
      </c>
      <c r="B34" s="22" t="str">
        <f>IF(INDEX('Template Lookup Burn'!$A$1:$G$131,MATCH($A34,'Template Lookup Burn'!$A$1:$A$141,0),MATCH(C$2,'Template Lookup Burn'!$A$1:$G$1,0))&lt;&gt;0,INDEX('Template Lookup Burn'!$A$1:$G$141,MATCH($A34,'Template Lookup Burn'!$A$1:$A$141,0),MATCH(C$2,'Template Lookup Burn'!$A$1:$G$1,0)),"")</f>
        <v>E1_LPT_Shaft_ECSN</v>
      </c>
      <c r="C34" s="18">
        <v>0</v>
      </c>
      <c r="D34" s="8"/>
      <c r="E34" s="3" t="str">
        <f>IF(INDEX('Template Lookup Burn'!$A$1:$R$131,MATCH($A34,'Template Lookup Burn'!$A$1:$A$141,0),MATCH(C$2&amp;"_Ind",'Template Lookup Burn'!$A$1:$R$1,0))&lt;&gt;0,INDEX('Template Lookup Burn'!$A$1:$R$141,MATCH($A34,'Template Lookup Burn'!$A$1:$A$141,0),MATCH(C$2&amp;"_Ind",'Template Lookup Burn'!$A$1:$R$1,0)),"")</f>
        <v/>
      </c>
    </row>
    <row r="35" spans="1:7" ht="15.75" thickBot="1" x14ac:dyDescent="0.3">
      <c r="A35" s="6">
        <v>34</v>
      </c>
      <c r="B35" s="22" t="str">
        <f>IF(INDEX('Template Lookup Burn'!$A$1:$G$131,MATCH($A35,'Template Lookup Burn'!$A$1:$A$141,0),MATCH(C$2,'Template Lookup Burn'!$A$1:$G$1,0))&lt;&gt;0,INDEX('Template Lookup Burn'!$A$1:$G$141,MATCH($A35,'Template Lookup Burn'!$A$1:$A$141,0),MATCH(C$2,'Template Lookup Burn'!$A$1:$G$1,0)),"")</f>
        <v>E2_PR_LD</v>
      </c>
      <c r="C35" s="53">
        <v>0</v>
      </c>
      <c r="D35" s="8"/>
      <c r="E35" s="3" t="str">
        <f>IF(INDEX('Template Lookup Burn'!$A$1:$R$131,MATCH($A35,'Template Lookup Burn'!$A$1:$A$141,0),MATCH(C$2&amp;"_Ind",'Template Lookup Burn'!$A$1:$R$1,0))&lt;&gt;0,INDEX('Template Lookup Burn'!$A$1:$R$141,MATCH($A35,'Template Lookup Burn'!$A$1:$A$141,0),MATCH(C$2&amp;"_Ind",'Template Lookup Burn'!$A$1:$R$1,0)),"")</f>
        <v/>
      </c>
    </row>
    <row r="36" spans="1:7" ht="15.75" thickBot="1" x14ac:dyDescent="0.3">
      <c r="A36" s="6">
        <v>35</v>
      </c>
      <c r="B36" s="22" t="str">
        <f>IF(INDEX('Template Lookup Burn'!$A$1:$G$131,MATCH($A36,'Template Lookup Burn'!$A$1:$A$141,0),MATCH(C$2,'Template Lookup Burn'!$A$1:$G$1,0))&lt;&gt;0,INDEX('Template Lookup Burn'!$A$1:$G$141,MATCH($A36,'Template Lookup Burn'!$A$1:$A$141,0),MATCH(C$2,'Template Lookup Burn'!$A$1:$G$1,0)),"")</f>
        <v>E2_Booster_Spool_ECSN</v>
      </c>
      <c r="C36" s="53">
        <v>0</v>
      </c>
      <c r="D36" s="8"/>
      <c r="E36" s="3" t="str">
        <f>IF(INDEX('Template Lookup Burn'!$A$1:$R$131,MATCH($A36,'Template Lookup Burn'!$A$1:$A$141,0),MATCH(C$2&amp;"_Ind",'Template Lookup Burn'!$A$1:$R$1,0))&lt;&gt;0,INDEX('Template Lookup Burn'!$A$1:$R$141,MATCH($A36,'Template Lookup Burn'!$A$1:$A$141,0),MATCH(C$2&amp;"_Ind",'Template Lookup Burn'!$A$1:$R$1,0)),"")</f>
        <v/>
      </c>
    </row>
    <row r="37" spans="1:7" ht="15.75" thickBot="1" x14ac:dyDescent="0.3">
      <c r="A37" s="6">
        <v>36</v>
      </c>
      <c r="B37" s="22" t="str">
        <f>IF(INDEX('Template Lookup Burn'!$A$1:$G$131,MATCH($A37,'Template Lookup Burn'!$A$1:$A$141,0),MATCH(C$2,'Template Lookup Burn'!$A$1:$G$1,0))&lt;&gt;0,INDEX('Template Lookup Burn'!$A$1:$G$141,MATCH($A37,'Template Lookup Burn'!$A$1:$A$141,0),MATCH(C$2,'Template Lookup Burn'!$A$1:$G$1,0)),"")</f>
        <v>E2_Fan_Disk_ECSN</v>
      </c>
      <c r="C37" s="53">
        <v>0</v>
      </c>
      <c r="D37" s="8"/>
      <c r="E37" s="3" t="str">
        <f>IF(INDEX('Template Lookup Burn'!$A$1:$R$131,MATCH($A37,'Template Lookup Burn'!$A$1:$A$141,0),MATCH(C$2&amp;"_Ind",'Template Lookup Burn'!$A$1:$R$1,0))&lt;&gt;0,INDEX('Template Lookup Burn'!$A$1:$R$141,MATCH($A37,'Template Lookup Burn'!$A$1:$A$141,0),MATCH(C$2&amp;"_Ind",'Template Lookup Burn'!$A$1:$R$1,0)),"")</f>
        <v/>
      </c>
    </row>
    <row r="38" spans="1:7" ht="15.75" thickBot="1" x14ac:dyDescent="0.3">
      <c r="A38" s="6">
        <v>37</v>
      </c>
      <c r="B38" s="22" t="str">
        <f>IF(INDEX('Template Lookup Burn'!$A$1:$G$131,MATCH($A38,'Template Lookup Burn'!$A$1:$A$141,0),MATCH(C$2,'Template Lookup Burn'!$A$1:$G$1,0))&lt;&gt;0,INDEX('Template Lookup Burn'!$A$1:$G$141,MATCH($A38,'Template Lookup Burn'!$A$1:$A$141,0),MATCH(C$2,'Template Lookup Burn'!$A$1:$G$1,0)),"")</f>
        <v>E2_Fan_Shaft_ECSN</v>
      </c>
      <c r="C38" s="53">
        <v>0</v>
      </c>
      <c r="D38" s="8"/>
      <c r="E38" s="3" t="str">
        <f>IF(INDEX('Template Lookup Burn'!$A$1:$R$131,MATCH($A38,'Template Lookup Burn'!$A$1:$A$141,0),MATCH(C$2&amp;"_Ind",'Template Lookup Burn'!$A$1:$R$1,0))&lt;&gt;0,INDEX('Template Lookup Burn'!$A$1:$R$141,MATCH($A38,'Template Lookup Burn'!$A$1:$A$141,0),MATCH(C$2&amp;"_Ind",'Template Lookup Burn'!$A$1:$R$1,0)),"")</f>
        <v/>
      </c>
    </row>
    <row r="39" spans="1:7" ht="15.75" thickBot="1" x14ac:dyDescent="0.3">
      <c r="A39" s="6">
        <v>38</v>
      </c>
      <c r="B39" s="22" t="str">
        <f>IF(INDEX('Template Lookup Burn'!$A$1:$G$131,MATCH($A39,'Template Lookup Burn'!$A$1:$A$141,0),MATCH(C$2,'Template Lookup Burn'!$A$1:$G$1,0))&lt;&gt;0,INDEX('Template Lookup Burn'!$A$1:$G$141,MATCH($A39,'Template Lookup Burn'!$A$1:$A$141,0),MATCH(C$2,'Template Lookup Burn'!$A$1:$G$1,0)),"")</f>
        <v>E2_CPRSR_Rotor_Shaft_ECSN</v>
      </c>
      <c r="C39" s="53">
        <v>0</v>
      </c>
      <c r="D39" s="8"/>
      <c r="E39" s="3" t="str">
        <f>IF(INDEX('Template Lookup Burn'!$A$1:$R$131,MATCH($A39,'Template Lookup Burn'!$A$1:$A$141,0),MATCH(C$2&amp;"_Ind",'Template Lookup Burn'!$A$1:$R$1,0))&lt;&gt;0,INDEX('Template Lookup Burn'!$A$1:$R$141,MATCH($A39,'Template Lookup Burn'!$A$1:$A$141,0),MATCH(C$2&amp;"_Ind",'Template Lookup Burn'!$A$1:$R$1,0)),"")</f>
        <v/>
      </c>
    </row>
    <row r="40" spans="1:7" ht="15.75" thickBot="1" x14ac:dyDescent="0.3">
      <c r="A40" s="6">
        <v>39</v>
      </c>
      <c r="B40" s="22" t="str">
        <f>IF(INDEX('Template Lookup Burn'!$A$1:$G$131,MATCH($A40,'Template Lookup Burn'!$A$1:$A$141,0),MATCH(C$2,'Template Lookup Burn'!$A$1:$G$1,0))&lt;&gt;0,INDEX('Template Lookup Burn'!$A$1:$G$141,MATCH($A40,'Template Lookup Burn'!$A$1:$A$141,0),MATCH(C$2,'Template Lookup Burn'!$A$1:$G$1,0)),"")</f>
        <v>E2_HPC_Stg_1_2_Spool_ECSN</v>
      </c>
      <c r="C40" s="53">
        <v>0</v>
      </c>
      <c r="D40" s="8"/>
      <c r="E40" s="3" t="str">
        <f>IF(INDEX('Template Lookup Burn'!$A$1:$R$131,MATCH($A40,'Template Lookup Burn'!$A$1:$A$141,0),MATCH(C$2&amp;"_Ind",'Template Lookup Burn'!$A$1:$R$1,0))&lt;&gt;0,INDEX('Template Lookup Burn'!$A$1:$R$141,MATCH($A40,'Template Lookup Burn'!$A$1:$A$141,0),MATCH(C$2&amp;"_Ind",'Template Lookup Burn'!$A$1:$R$1,0)),"")</f>
        <v/>
      </c>
    </row>
    <row r="41" spans="1:7" ht="15.75" thickBot="1" x14ac:dyDescent="0.3">
      <c r="A41" s="6">
        <v>40</v>
      </c>
      <c r="B41" s="22" t="str">
        <f>IF(INDEX('Template Lookup Burn'!$A$1:$G$131,MATCH($A41,'Template Lookup Burn'!$A$1:$A$141,0),MATCH(C$2,'Template Lookup Burn'!$A$1:$G$1,0))&lt;&gt;0,INDEX('Template Lookup Burn'!$A$1:$G$141,MATCH($A41,'Template Lookup Burn'!$A$1:$A$141,0),MATCH(C$2,'Template Lookup Burn'!$A$1:$G$1,0)),"")</f>
        <v>E2_HPC_Stg_3_Disk_ECSN</v>
      </c>
      <c r="C41" s="53">
        <v>0</v>
      </c>
      <c r="D41" s="8"/>
      <c r="E41" s="3" t="str">
        <f>IF(INDEX('Template Lookup Burn'!$A$1:$R$131,MATCH($A41,'Template Lookup Burn'!$A$1:$A$141,0),MATCH(C$2&amp;"_Ind",'Template Lookup Burn'!$A$1:$R$1,0))&lt;&gt;0,INDEX('Template Lookup Burn'!$A$1:$R$141,MATCH($A41,'Template Lookup Burn'!$A$1:$A$141,0),MATCH(C$2&amp;"_Ind",'Template Lookup Burn'!$A$1:$R$1,0)),"")</f>
        <v/>
      </c>
    </row>
    <row r="42" spans="1:7" ht="15.75" thickBot="1" x14ac:dyDescent="0.3">
      <c r="A42" s="6">
        <v>41</v>
      </c>
      <c r="B42" s="22" t="str">
        <f>IF(INDEX('Template Lookup Burn'!$A$1:$G$131,MATCH($A42,'Template Lookup Burn'!$A$1:$A$141,0),MATCH(C$2,'Template Lookup Burn'!$A$1:$G$1,0))&lt;&gt;0,INDEX('Template Lookup Burn'!$A$1:$G$141,MATCH($A42,'Template Lookup Burn'!$A$1:$A$141,0),MATCH(C$2,'Template Lookup Burn'!$A$1:$G$1,0)),"")</f>
        <v>E2_Spool_Stg_4_9_ECSN</v>
      </c>
      <c r="C42" s="53">
        <v>0</v>
      </c>
      <c r="D42" s="8"/>
      <c r="E42" s="3" t="str">
        <f>IF(INDEX('Template Lookup Burn'!$A$1:$R$131,MATCH($A42,'Template Lookup Burn'!$A$1:$A$141,0),MATCH(C$2&amp;"_Ind",'Template Lookup Burn'!$A$1:$R$1,0))&lt;&gt;0,INDEX('Template Lookup Burn'!$A$1:$R$141,MATCH($A42,'Template Lookup Burn'!$A$1:$A$141,0),MATCH(C$2&amp;"_Ind",'Template Lookup Burn'!$A$1:$R$1,0)),"")</f>
        <v/>
      </c>
    </row>
    <row r="43" spans="1:7" ht="15.75" thickBot="1" x14ac:dyDescent="0.3">
      <c r="A43" s="6">
        <v>42</v>
      </c>
      <c r="B43" s="22" t="str">
        <f>IF(INDEX('Template Lookup Burn'!$A$1:$G$131,MATCH($A43,'Template Lookup Burn'!$A$1:$A$141,0),MATCH(C$2,'Template Lookup Burn'!$A$1:$G$1,0))&lt;&gt;0,INDEX('Template Lookup Burn'!$A$1:$G$141,MATCH($A43,'Template Lookup Burn'!$A$1:$A$141,0),MATCH(C$2,'Template Lookup Burn'!$A$1:$G$1,0)),"")</f>
        <v>E2_Rotating_Real_Airseal_ECSN</v>
      </c>
      <c r="C43" s="53">
        <v>0</v>
      </c>
      <c r="D43" s="8"/>
      <c r="E43" s="3" t="str">
        <f>IF(INDEX('Template Lookup Burn'!$A$1:$R$131,MATCH($A43,'Template Lookup Burn'!$A$1:$A$141,0),MATCH(C$2&amp;"_Ind",'Template Lookup Burn'!$A$1:$R$1,0))&lt;&gt;0,INDEX('Template Lookup Burn'!$A$1:$R$141,MATCH($A43,'Template Lookup Burn'!$A$1:$A$141,0),MATCH(C$2&amp;"_Ind",'Template Lookup Burn'!$A$1:$R$1,0)),"")</f>
        <v/>
      </c>
    </row>
    <row r="44" spans="1:7" ht="15.75" thickBot="1" x14ac:dyDescent="0.3">
      <c r="A44" s="6">
        <v>43</v>
      </c>
      <c r="B44" s="22" t="str">
        <f>IF(INDEX('Template Lookup Burn'!$A$1:$G$131,MATCH($A44,'Template Lookup Burn'!$A$1:$A$141,0),MATCH(C$2,'Template Lookup Burn'!$A$1:$G$1,0))&lt;&gt;0,INDEX('Template Lookup Burn'!$A$1:$G$141,MATCH($A44,'Template Lookup Burn'!$A$1:$A$141,0),MATCH(C$2,'Template Lookup Burn'!$A$1:$G$1,0)),"")</f>
        <v>E2_HPT_Front_Shaft_ECSN</v>
      </c>
      <c r="C44" s="53">
        <v>0</v>
      </c>
      <c r="D44" s="9"/>
      <c r="E44" s="3" t="str">
        <f>IF(INDEX('Template Lookup Burn'!$A$1:$R$131,MATCH($A44,'Template Lookup Burn'!$A$1:$A$141,0),MATCH(C$2&amp;"_Ind",'Template Lookup Burn'!$A$1:$R$1,0))&lt;&gt;0,INDEX('Template Lookup Burn'!$A$1:$R$141,MATCH($A44,'Template Lookup Burn'!$A$1:$A$141,0),MATCH(C$2&amp;"_Ind",'Template Lookup Burn'!$A$1:$R$1,0)),"")</f>
        <v/>
      </c>
    </row>
    <row r="45" spans="1:7" ht="15.75" thickBot="1" x14ac:dyDescent="0.3">
      <c r="A45" s="6">
        <v>44</v>
      </c>
      <c r="B45" s="22" t="str">
        <f>IF(INDEX('Template Lookup Burn'!$A$1:$G$131,MATCH($A45,'Template Lookup Burn'!$A$1:$A$141,0),MATCH(C$2,'Template Lookup Burn'!$A$1:$G$1,0))&lt;&gt;0,INDEX('Template Lookup Burn'!$A$1:$G$141,MATCH($A45,'Template Lookup Burn'!$A$1:$A$141,0),MATCH(C$2,'Template Lookup Burn'!$A$1:$G$1,0)),"")</f>
        <v>E2_HPT_Front_Rotating Airseal_ECSN</v>
      </c>
      <c r="C45" s="53">
        <v>0</v>
      </c>
      <c r="D45" s="9"/>
      <c r="E45" s="3" t="str">
        <f>IF(INDEX('Template Lookup Burn'!$A$1:$R$131,MATCH($A45,'Template Lookup Burn'!$A$1:$A$141,0),MATCH(C$2&amp;"_Ind",'Template Lookup Burn'!$A$1:$R$1,0))&lt;&gt;0,INDEX('Template Lookup Burn'!$A$1:$R$141,MATCH($A45,'Template Lookup Burn'!$A$1:$A$141,0),MATCH(C$2&amp;"_Ind",'Template Lookup Burn'!$A$1:$R$1,0)),"")</f>
        <v/>
      </c>
    </row>
    <row r="46" spans="1:7" ht="15.75" thickBot="1" x14ac:dyDescent="0.3">
      <c r="A46" s="6">
        <v>45</v>
      </c>
      <c r="B46" s="22" t="str">
        <f>IF(INDEX('Template Lookup Burn'!$A$1:$G$131,MATCH($A46,'Template Lookup Burn'!$A$1:$A$141,0),MATCH(C$2,'Template Lookup Burn'!$A$1:$G$1,0))&lt;&gt;0,INDEX('Template Lookup Burn'!$A$1:$G$141,MATCH($A46,'Template Lookup Burn'!$A$1:$A$141,0),MATCH(C$2,'Template Lookup Burn'!$A$1:$G$1,0)),"")</f>
        <v>E2_HPT_Rotor_Disk_ECSN</v>
      </c>
      <c r="C46" s="53">
        <v>0</v>
      </c>
      <c r="D46" s="9"/>
      <c r="E46" s="3" t="str">
        <f>IF(INDEX('Template Lookup Burn'!$A$1:$R$131,MATCH($A46,'Template Lookup Burn'!$A$1:$A$141,0),MATCH(C$2&amp;"_Ind",'Template Lookup Burn'!$A$1:$R$1,0))&lt;&gt;0,INDEX('Template Lookup Burn'!$A$1:$R$141,MATCH($A46,'Template Lookup Burn'!$A$1:$A$141,0),MATCH(C$2&amp;"_Ind",'Template Lookup Burn'!$A$1:$R$1,0)),"")</f>
        <v/>
      </c>
    </row>
    <row r="47" spans="1:7" ht="15.75" thickBot="1" x14ac:dyDescent="0.3">
      <c r="A47" s="6">
        <v>46</v>
      </c>
      <c r="B47" s="22" t="str">
        <f>IF(INDEX('Template Lookup Burn'!$A$1:$G$131,MATCH($A47,'Template Lookup Burn'!$A$1:$A$141,0),MATCH(C$2,'Template Lookup Burn'!$A$1:$G$1,0))&lt;&gt;0,INDEX('Template Lookup Burn'!$A$1:$G$141,MATCH($A47,'Template Lookup Burn'!$A$1:$A$141,0),MATCH(C$2,'Template Lookup Burn'!$A$1:$G$1,0)),"")</f>
        <v>E2_HPT_Rear_Shaft_ECSN</v>
      </c>
      <c r="C47" s="53">
        <v>0</v>
      </c>
      <c r="D47" s="9"/>
      <c r="E47" s="3" t="str">
        <f>IF(INDEX('Template Lookup Burn'!$A$1:$R$131,MATCH($A47,'Template Lookup Burn'!$A$1:$A$141,0),MATCH(C$2&amp;"_Ind",'Template Lookup Burn'!$A$1:$R$1,0))&lt;&gt;0,INDEX('Template Lookup Burn'!$A$1:$R$141,MATCH($A47,'Template Lookup Burn'!$A$1:$A$141,0),MATCH(C$2&amp;"_Ind",'Template Lookup Burn'!$A$1:$R$1,0)),"")</f>
        <v/>
      </c>
    </row>
    <row r="48" spans="1:7" ht="15.75" thickBot="1" x14ac:dyDescent="0.3">
      <c r="A48" s="6">
        <v>47</v>
      </c>
      <c r="B48" s="22" t="str">
        <f>IF(INDEX('Template Lookup Burn'!$A$1:$G$131,MATCH($A48,'Template Lookup Burn'!$A$1:$A$141,0),MATCH(C$2,'Template Lookup Burn'!$A$1:$G$1,0))&lt;&gt;0,INDEX('Template Lookup Burn'!$A$1:$G$141,MATCH($A48,'Template Lookup Burn'!$A$1:$A$141,0),MATCH(C$2,'Template Lookup Burn'!$A$1:$G$1,0)),"")</f>
        <v>E2_LPT_Rotor_Stg_1_Disk_ECSN</v>
      </c>
      <c r="C48" s="53">
        <v>0</v>
      </c>
      <c r="D48" s="9"/>
      <c r="E48" s="3" t="str">
        <f>IF(INDEX('Template Lookup Burn'!$A$1:$R$131,MATCH($A48,'Template Lookup Burn'!$A$1:$A$141,0),MATCH(C$2&amp;"_Ind",'Template Lookup Burn'!$A$1:$R$1,0))&lt;&gt;0,INDEX('Template Lookup Burn'!$A$1:$R$141,MATCH($A48,'Template Lookup Burn'!$A$1:$A$141,0),MATCH(C$2&amp;"_Ind",'Template Lookup Burn'!$A$1:$R$1,0)),"")</f>
        <v/>
      </c>
      <c r="G48" s="23"/>
    </row>
    <row r="49" spans="1:10" ht="15.75" thickBot="1" x14ac:dyDescent="0.3">
      <c r="A49" s="6">
        <v>48</v>
      </c>
      <c r="B49" s="22" t="str">
        <f>IF(INDEX('Template Lookup Burn'!$A$1:$G$131,MATCH($A49,'Template Lookup Burn'!$A$1:$A$141,0),MATCH(C$2,'Template Lookup Burn'!$A$1:$G$1,0))&lt;&gt;0,INDEX('Template Lookup Burn'!$A$1:$G$141,MATCH($A49,'Template Lookup Burn'!$A$1:$A$141,0),MATCH(C$2,'Template Lookup Burn'!$A$1:$G$1,0)),"")</f>
        <v>E2_LPT_Rotor_Stg_2_Disk_ECSN</v>
      </c>
      <c r="C49" s="53">
        <v>0</v>
      </c>
      <c r="D49" s="9"/>
      <c r="E49" s="3" t="str">
        <f>IF(INDEX('Template Lookup Burn'!$A$1:$R$131,MATCH($A49,'Template Lookup Burn'!$A$1:$A$141,0),MATCH(C$2&amp;"_Ind",'Template Lookup Burn'!$A$1:$R$1,0))&lt;&gt;0,INDEX('Template Lookup Burn'!$A$1:$R$141,MATCH($A49,'Template Lookup Burn'!$A$1:$A$141,0),MATCH(C$2&amp;"_Ind",'Template Lookup Burn'!$A$1:$R$1,0)),"")</f>
        <v/>
      </c>
    </row>
    <row r="50" spans="1:10" ht="15.75" thickBot="1" x14ac:dyDescent="0.3">
      <c r="A50" s="6">
        <v>49</v>
      </c>
      <c r="B50" s="22" t="str">
        <f>IF(INDEX('Template Lookup Burn'!$A$1:$G$131,MATCH($A50,'Template Lookup Burn'!$A$1:$A$141,0),MATCH(C$2,'Template Lookup Burn'!$A$1:$G$1,0))&lt;&gt;0,INDEX('Template Lookup Burn'!$A$1:$G$141,MATCH($A50,'Template Lookup Burn'!$A$1:$A$141,0),MATCH(C$2,'Template Lookup Burn'!$A$1:$G$1,0)),"")</f>
        <v>E2_LPT_Rotor_Stg_3_Disk_ECSN</v>
      </c>
      <c r="C50" s="53">
        <v>0</v>
      </c>
      <c r="D50" s="9"/>
      <c r="E50" s="3" t="str">
        <f>IF(INDEX('Template Lookup Burn'!$A$1:$R$131,MATCH($A50,'Template Lookup Burn'!$A$1:$A$141,0),MATCH(C$2&amp;"_Ind",'Template Lookup Burn'!$A$1:$R$1,0))&lt;&gt;0,INDEX('Template Lookup Burn'!$A$1:$R$141,MATCH($A50,'Template Lookup Burn'!$A$1:$A$141,0),MATCH(C$2&amp;"_Ind",'Template Lookup Burn'!$A$1:$R$1,0)),"")</f>
        <v/>
      </c>
      <c r="G50" s="23"/>
      <c r="J50" s="66"/>
    </row>
    <row r="51" spans="1:10" ht="15.75" thickBot="1" x14ac:dyDescent="0.3">
      <c r="A51" s="6">
        <v>50</v>
      </c>
      <c r="B51" s="22" t="str">
        <f>IF(INDEX('Template Lookup Burn'!$A$1:$G$131,MATCH($A51,'Template Lookup Burn'!$A$1:$A$141,0),MATCH(C$2,'Template Lookup Burn'!$A$1:$G$1,0))&lt;&gt;0,INDEX('Template Lookup Burn'!$A$1:$G$141,MATCH($A51,'Template Lookup Burn'!$A$1:$A$141,0),MATCH(C$2,'Template Lookup Burn'!$A$1:$G$1,0)),"")</f>
        <v>E2_LPT_Rotor_Stg_4_Disk_ECSN</v>
      </c>
      <c r="C51" s="18">
        <v>0</v>
      </c>
      <c r="D51" s="9"/>
      <c r="E51" s="3" t="str">
        <f>IF(INDEX('Template Lookup Burn'!$A$1:$R$131,MATCH($A51,'Template Lookup Burn'!$A$1:$A$141,0),MATCH(C$2&amp;"_Ind",'Template Lookup Burn'!$A$1:$R$1,0))&lt;&gt;0,INDEX('Template Lookup Burn'!$A$1:$R$141,MATCH($A51,'Template Lookup Burn'!$A$1:$A$141,0),MATCH(C$2&amp;"_Ind",'Template Lookup Burn'!$A$1:$R$1,0)),"")</f>
        <v/>
      </c>
    </row>
    <row r="52" spans="1:10" ht="15.75" thickBot="1" x14ac:dyDescent="0.3">
      <c r="A52" s="6">
        <v>51</v>
      </c>
      <c r="B52" s="22" t="str">
        <f>IF(INDEX('Template Lookup Burn'!$A$1:$G$131,MATCH($A52,'Template Lookup Burn'!$A$1:$A$141,0),MATCH(C$2,'Template Lookup Burn'!$A$1:$G$1,0))&lt;&gt;0,INDEX('Template Lookup Burn'!$A$1:$G$141,MATCH($A52,'Template Lookup Burn'!$A$1:$A$141,0),MATCH(C$2,'Template Lookup Burn'!$A$1:$G$1,0)),"")</f>
        <v>E2_Conical_LPT_Rotor_Stg_3_Support_ECSN</v>
      </c>
      <c r="C52" s="18">
        <v>0</v>
      </c>
      <c r="D52" s="9"/>
      <c r="E52" s="3" t="str">
        <f>IF(INDEX('Template Lookup Burn'!$A$1:$R$131,MATCH($A52,'Template Lookup Burn'!$A$1:$A$141,0),MATCH(C$2&amp;"_Ind",'Template Lookup Burn'!$A$1:$R$1,0))&lt;&gt;0,INDEX('Template Lookup Burn'!$A$1:$R$141,MATCH($A52,'Template Lookup Burn'!$A$1:$A$141,0),MATCH(C$2&amp;"_Ind",'Template Lookup Burn'!$A$1:$R$1,0)),"")</f>
        <v/>
      </c>
    </row>
    <row r="53" spans="1:10" ht="15.75" thickBot="1" x14ac:dyDescent="0.3">
      <c r="A53" s="6">
        <v>52</v>
      </c>
      <c r="B53" s="22" t="str">
        <f>IF(INDEX('Template Lookup Burn'!$A$1:$G$131,MATCH($A53,'Template Lookup Burn'!$A$1:$A$141,0),MATCH(C$2,'Template Lookup Burn'!$A$1:$G$1,0))&lt;&gt;0,INDEX('Template Lookup Burn'!$A$1:$G$141,MATCH($A53,'Template Lookup Burn'!$A$1:$A$141,0),MATCH(C$2,'Template Lookup Burn'!$A$1:$G$1,0)),"")</f>
        <v>E2_LPT_Shaft_ECSN</v>
      </c>
      <c r="C53" s="18" t="str">
        <f>IF($B$53="Existing_Lease_Start_Date", TEXT(VLOOKUP(B7, $B$7:$C$7, 2, FALSE), "dd-mm-yyyy"), "")</f>
        <v/>
      </c>
      <c r="D53" s="9"/>
      <c r="E53" s="3" t="str">
        <f>IF(INDEX('Template Lookup Burn'!$A$1:$R$131,MATCH($A53,'Template Lookup Burn'!$A$1:$A$141,0),MATCH(C$2&amp;"_Ind",'Template Lookup Burn'!$A$1:$R$1,0))&lt;&gt;0,INDEX('Template Lookup Burn'!$A$1:$R$141,MATCH($A53,'Template Lookup Burn'!$A$1:$A$141,0),MATCH(C$2&amp;"_Ind",'Template Lookup Burn'!$A$1:$R$1,0)),"")</f>
        <v/>
      </c>
    </row>
    <row r="54" spans="1:10" ht="15.75" thickBot="1" x14ac:dyDescent="0.3">
      <c r="A54" s="6">
        <v>53</v>
      </c>
      <c r="B54" s="22" t="str">
        <f>IF(INDEX('Template Lookup Burn'!$A$1:$G$131,MATCH($A54,'Template Lookup Burn'!$A$1:$A$141,0),MATCH(C$2,'Template Lookup Burn'!$A$1:$G$1,0))&lt;&gt;0,INDEX('Template Lookup Burn'!$A$1:$G$141,MATCH($A54,'Template Lookup Burn'!$A$1:$A$141,0),MATCH(C$2,'Template Lookup Burn'!$A$1:$G$1,0)),"")</f>
        <v>APU_TSN</v>
      </c>
      <c r="C54" s="18"/>
      <c r="D54" s="9"/>
      <c r="E54" s="3" t="str">
        <f>IF(INDEX('Template Lookup Burn'!$A$1:$R$131,MATCH($A54,'Template Lookup Burn'!$A$1:$A$141,0),MATCH(C$2&amp;"_Ind",'Template Lookup Burn'!$A$1:$R$1,0))&lt;&gt;0,INDEX('Template Lookup Burn'!$A$1:$R$141,MATCH($A54,'Template Lookup Burn'!$A$1:$A$141,0),MATCH(C$2&amp;"_Ind",'Template Lookup Burn'!$A$1:$R$1,0)),"")</f>
        <v/>
      </c>
    </row>
    <row r="55" spans="1:10" ht="15.75" thickBot="1" x14ac:dyDescent="0.3">
      <c r="A55" s="6">
        <v>54</v>
      </c>
      <c r="B55" s="22" t="str">
        <f>IF(INDEX('Template Lookup Burn'!$A$1:$G$131,MATCH($A55,'Template Lookup Burn'!$A$1:$A$141,0),MATCH(C$2,'Template Lookup Burn'!$A$1:$G$1,0))&lt;&gt;0,INDEX('Template Lookup Burn'!$A$1:$G$141,MATCH($A55,'Template Lookup Burn'!$A$1:$A$141,0),MATCH(C$2,'Template Lookup Burn'!$A$1:$G$1,0)),"")</f>
        <v>APU_TSN_OH</v>
      </c>
      <c r="C55" s="18"/>
      <c r="D55" s="9"/>
      <c r="E55" s="3" t="str">
        <f>IF(INDEX('Template Lookup Burn'!$A$1:$R$131,MATCH($A55,'Template Lookup Burn'!$A$1:$A$141,0),MATCH(C$2&amp;"_Ind",'Template Lookup Burn'!$A$1:$R$1,0))&lt;&gt;0,INDEX('Template Lookup Burn'!$A$1:$R$141,MATCH($A55,'Template Lookup Burn'!$A$1:$A$141,0),MATCH(C$2&amp;"_Ind",'Template Lookup Burn'!$A$1:$R$1,0)),"")</f>
        <v/>
      </c>
    </row>
    <row r="56" spans="1:10" ht="15.75" thickBot="1" x14ac:dyDescent="0.3">
      <c r="A56" s="6">
        <v>55</v>
      </c>
      <c r="B56" s="22" t="str">
        <f>IF(INDEX('Template Lookup Burn'!$A$1:$G$131,MATCH($A56,'Template Lookup Burn'!$A$1:$A$141,0),MATCH(C$2,'Template Lookup Burn'!$A$1:$G$1,0))&lt;&gt;0,INDEX('Template Lookup Burn'!$A$1:$G$141,MATCH($A56,'Template Lookup Burn'!$A$1:$A$141,0),MATCH(C$2,'Template Lookup Burn'!$A$1:$G$1,0)),"")</f>
        <v>NLG_CSN</v>
      </c>
      <c r="C56" s="18"/>
      <c r="D56" s="9"/>
      <c r="E56" s="3" t="str">
        <f>IF(INDEX('Template Lookup Burn'!$A$1:$R$131,MATCH($A56,'Template Lookup Burn'!$A$1:$A$141,0),MATCH(C$2&amp;"_Ind",'Template Lookup Burn'!$A$1:$R$1,0))&lt;&gt;0,INDEX('Template Lookup Burn'!$A$1:$R$141,MATCH($A56,'Template Lookup Burn'!$A$1:$A$141,0),MATCH(C$2&amp;"_Ind",'Template Lookup Burn'!$A$1:$R$1,0)),"")</f>
        <v/>
      </c>
    </row>
    <row r="57" spans="1:10" ht="15.75" thickBot="1" x14ac:dyDescent="0.3">
      <c r="A57" s="6">
        <v>56</v>
      </c>
      <c r="B57" s="22" t="str">
        <f>IF(INDEX('Template Lookup Burn'!$A$1:$G$131,MATCH($A57,'Template Lookup Burn'!$A$1:$A$141,0),MATCH(C$2,'Template Lookup Burn'!$A$1:$G$1,0))&lt;&gt;0,INDEX('Template Lookup Burn'!$A$1:$G$141,MATCH($A57,'Template Lookup Burn'!$A$1:$A$141,0),MATCH(C$2,'Template Lookup Burn'!$A$1:$G$1,0)),"")</f>
        <v>LMLG_CSN</v>
      </c>
      <c r="C57" s="18" t="str">
        <f>IF($B$57="Existing_Lease_Start_Date", TEXT(VLOOKUP(B7, $B$7:$C$7, 2, FALSE), "dd-mm-yyyy"), "")</f>
        <v/>
      </c>
      <c r="D57" s="9"/>
      <c r="E57" s="3" t="str">
        <f>IF(INDEX('Template Lookup Burn'!$A$1:$R$131,MATCH($A57,'Template Lookup Burn'!$A$1:$A$141,0),MATCH(C$2&amp;"_Ind",'Template Lookup Burn'!$A$1:$R$1,0))&lt;&gt;0,INDEX('Template Lookup Burn'!$A$1:$R$141,MATCH($A57,'Template Lookup Burn'!$A$1:$A$141,0),MATCH(C$2&amp;"_Ind",'Template Lookup Burn'!$A$1:$R$1,0)),"")</f>
        <v/>
      </c>
    </row>
    <row r="58" spans="1:10" ht="15.75" thickBot="1" x14ac:dyDescent="0.3">
      <c r="A58" s="6">
        <v>57</v>
      </c>
      <c r="B58" s="22" t="str">
        <f>IF(INDEX('Template Lookup Burn'!$A$1:$G$131,MATCH($A58,'Template Lookup Burn'!$A$1:$A$141,0),MATCH(C$2,'Template Lookup Burn'!$A$1:$G$1,0))&lt;&gt;0,INDEX('Template Lookup Burn'!$A$1:$G$141,MATCH($A58,'Template Lookup Burn'!$A$1:$A$141,0),MATCH(C$2,'Template Lookup Burn'!$A$1:$G$1,0)),"")</f>
        <v>RMLG_CSN</v>
      </c>
      <c r="C58" s="18"/>
      <c r="D58" s="9"/>
      <c r="E58" s="3" t="str">
        <f>IF(INDEX('Template Lookup Burn'!$A$1:$R$131,MATCH($A58,'Template Lookup Burn'!$A$1:$A$141,0),MATCH(C$2&amp;"_Ind",'Template Lookup Burn'!$A$1:$R$1,0))&lt;&gt;0,INDEX('Template Lookup Burn'!$A$1:$R$141,MATCH($A58,'Template Lookup Burn'!$A$1:$A$141,0),MATCH(C$2&amp;"_Ind",'Template Lookup Burn'!$A$1:$R$1,0)),"")</f>
        <v/>
      </c>
    </row>
    <row r="59" spans="1:10" ht="15.75" thickBot="1" x14ac:dyDescent="0.3">
      <c r="A59" s="6">
        <v>58</v>
      </c>
      <c r="B59" s="22" t="str">
        <f>IF(INDEX('Template Lookup Burn'!$A$1:$G$131,MATCH($A59,'Template Lookup Burn'!$A$1:$A$141,0),MATCH(C$2,'Template Lookup Burn'!$A$1:$G$1,0))&lt;&gt;0,INDEX('Template Lookup Burn'!$A$1:$G$141,MATCH($A59,'Template Lookup Burn'!$A$1:$A$141,0),MATCH(C$2,'Template Lookup Burn'!$A$1:$G$1,0)),"")</f>
        <v>NLG_CSN_OH</v>
      </c>
      <c r="C59" s="18"/>
      <c r="D59" s="62"/>
      <c r="E59" s="3" t="str">
        <f>IF(INDEX('Template Lookup Burn'!$A$1:$R$131,MATCH($A59,'Template Lookup Burn'!$A$1:$A$141,0),MATCH(C$2&amp;"_Ind",'Template Lookup Burn'!$A$1:$R$1,0))&lt;&gt;0,INDEX('Template Lookup Burn'!$A$1:$R$141,MATCH($A59,'Template Lookup Burn'!$A$1:$A$141,0),MATCH(C$2&amp;"_Ind",'Template Lookup Burn'!$A$1:$R$1,0)),"")</f>
        <v>Y</v>
      </c>
    </row>
    <row r="60" spans="1:10" ht="15.75" thickBot="1" x14ac:dyDescent="0.3">
      <c r="A60" s="6">
        <v>59</v>
      </c>
      <c r="B60" s="22" t="str">
        <f>IF(INDEX('Template Lookup Burn'!$A$1:$G$131,MATCH($A60,'Template Lookup Burn'!$A$1:$A$141,0),MATCH(C$2,'Template Lookup Burn'!$A$1:$G$1,0))&lt;&gt;0,INDEX('Template Lookup Burn'!$A$1:$G$141,MATCH($A60,'Template Lookup Burn'!$A$1:$A$141,0),MATCH(C$2,'Template Lookup Burn'!$A$1:$G$1,0)),"")</f>
        <v>LMLG_CSN_OH</v>
      </c>
      <c r="C60" s="18"/>
      <c r="D60" s="62"/>
      <c r="E60" s="3" t="str">
        <f>IF(INDEX('Template Lookup Burn'!$A$1:$R$131,MATCH($A60,'Template Lookup Burn'!$A$1:$A$141,0),MATCH(C$2&amp;"_Ind",'Template Lookup Burn'!$A$1:$R$1,0))&lt;&gt;0,INDEX('Template Lookup Burn'!$A$1:$R$141,MATCH($A60,'Template Lookup Burn'!$A$1:$A$141,0),MATCH(C$2&amp;"_Ind",'Template Lookup Burn'!$A$1:$R$1,0)),"")</f>
        <v>Y</v>
      </c>
    </row>
    <row r="61" spans="1:10" ht="15.75" thickBot="1" x14ac:dyDescent="0.3">
      <c r="A61" s="6">
        <v>60</v>
      </c>
      <c r="B61" s="22" t="str">
        <f>IF(INDEX('Template Lookup Burn'!$A$1:$G$131,MATCH($A61,'Template Lookup Burn'!$A$1:$A$141,0),MATCH(C$2,'Template Lookup Burn'!$A$1:$G$1,0))&lt;&gt;0,INDEX('Template Lookup Burn'!$A$1:$G$141,MATCH($A61,'Template Lookup Burn'!$A$1:$A$141,0),MATCH(C$2,'Template Lookup Burn'!$A$1:$G$1,0)),"")</f>
        <v>RMLG_CSN_OH</v>
      </c>
      <c r="C61" s="18"/>
      <c r="D61" s="62"/>
      <c r="E61" s="3" t="str">
        <f>IF(INDEX('Template Lookup Burn'!$A$1:$R$131,MATCH($A61,'Template Lookup Burn'!$A$1:$A$141,0),MATCH(C$2&amp;"_Ind",'Template Lookup Burn'!$A$1:$R$1,0))&lt;&gt;0,INDEX('Template Lookup Burn'!$A$1:$R$141,MATCH($A61,'Template Lookup Burn'!$A$1:$A$141,0),MATCH(C$2&amp;"_Ind",'Template Lookup Burn'!$A$1:$R$1,0)),"")</f>
        <v>Y</v>
      </c>
    </row>
    <row r="62" spans="1:10" ht="15.75" thickBot="1" x14ac:dyDescent="0.3">
      <c r="A62" s="6">
        <v>61</v>
      </c>
      <c r="B62" s="22" t="str">
        <f>IF(INDEX('Template Lookup Burn'!$A$1:$G$131,MATCH($A62,'Template Lookup Burn'!$A$1:$A$141,0),MATCH(C$2,'Template Lookup Burn'!$A$1:$G$1,0))&lt;&gt;0,INDEX('Template Lookup Burn'!$A$1:$G$141,MATCH($A62,'Template Lookup Burn'!$A$1:$A$141,0),MATCH(C$2,'Template Lookup Burn'!$A$1:$G$1,0)),"")</f>
        <v>Existing_Lease_Start_Date</v>
      </c>
      <c r="C62" s="65" t="str">
        <f>IF($B$62="Existing_Lease_Start_Date", TEXT(VLOOKUP(B7, $B$7:$C$7, 2, FALSE), "dd-mm-yyyy"), "")</f>
        <v>31-01-2023</v>
      </c>
      <c r="D62" s="9"/>
      <c r="E62" s="3" t="str">
        <f>IF(INDEX('Template Lookup Burn'!$A$1:$R$131,MATCH($A62,'Template Lookup Burn'!$A$1:$A$141,0),MATCH(C$2&amp;"_Ind",'Template Lookup Burn'!$A$1:$R$1,0))&lt;&gt;0,INDEX('Template Lookup Burn'!$A$1:$R$141,MATCH($A62,'Template Lookup Burn'!$A$1:$A$141,0),MATCH(C$2&amp;"_Ind",'Template Lookup Burn'!$A$1:$R$1,0)),"")</f>
        <v/>
      </c>
    </row>
    <row r="63" spans="1:10" ht="15.75" thickBot="1" x14ac:dyDescent="0.3">
      <c r="A63" s="6">
        <v>62</v>
      </c>
      <c r="B63" s="22" t="str">
        <f>IF(INDEX('Template Lookup Burn'!$A$1:$G$131,MATCH($A63,'Template Lookup Burn'!$A$1:$A$141,0),MATCH(C$2,'Template Lookup Burn'!$A$1:$G$1,0))&lt;&gt;0,INDEX('Template Lookup Burn'!$A$1:$G$141,MATCH($A63,'Template Lookup Burn'!$A$1:$A$141,0),MATCH(C$2,'Template Lookup Burn'!$A$1:$G$1,0)),"")</f>
        <v/>
      </c>
      <c r="C63" s="18"/>
      <c r="D63" s="9"/>
      <c r="E63" s="3" t="str">
        <f>IF(INDEX('Template Lookup Burn'!$A$1:$R$131,MATCH($A63,'Template Lookup Burn'!$A$1:$A$141,0),MATCH(C$2&amp;"_Ind",'Template Lookup Burn'!$A$1:$R$1,0))&lt;&gt;0,INDEX('Template Lookup Burn'!$A$1:$R$141,MATCH($A63,'Template Lookup Burn'!$A$1:$A$141,0),MATCH(C$2&amp;"_Ind",'Template Lookup Burn'!$A$1:$R$1,0)),"")</f>
        <v/>
      </c>
    </row>
    <row r="64" spans="1:10" ht="15.75" thickBot="1" x14ac:dyDescent="0.3">
      <c r="A64" s="6">
        <v>63</v>
      </c>
      <c r="B64" s="22" t="str">
        <f>IF(INDEX('Template Lookup Burn'!$A$1:$G$131,MATCH($A64,'Template Lookup Burn'!$A$1:$A$141,0),MATCH(C$2,'Template Lookup Burn'!$A$1:$G$1,0))&lt;&gt;0,INDEX('Template Lookup Burn'!$A$1:$G$141,MATCH($A64,'Template Lookup Burn'!$A$1:$A$141,0),MATCH(C$2,'Template Lookup Burn'!$A$1:$G$1,0)),"")</f>
        <v/>
      </c>
      <c r="C64" s="18"/>
      <c r="D64" s="9"/>
      <c r="E64" s="3" t="str">
        <f>IF(INDEX('Template Lookup Burn'!$A$1:$R$131,MATCH($A64,'Template Lookup Burn'!$A$1:$A$141,0),MATCH(C$2&amp;"_Ind",'Template Lookup Burn'!$A$1:$R$1,0))&lt;&gt;0,INDEX('Template Lookup Burn'!$A$1:$R$141,MATCH($A64,'Template Lookup Burn'!$A$1:$A$141,0),MATCH(C$2&amp;"_Ind",'Template Lookup Burn'!$A$1:$R$1,0)),"")</f>
        <v/>
      </c>
    </row>
    <row r="65" spans="1:5" ht="15.75" thickBot="1" x14ac:dyDescent="0.3">
      <c r="A65" s="6">
        <v>64</v>
      </c>
      <c r="B65" s="22" t="str">
        <f>IF(INDEX('Template Lookup Burn'!$A$1:$G$131,MATCH($A65,'Template Lookup Burn'!$A$1:$A$141,0),MATCH(C$2,'Template Lookup Burn'!$A$1:$G$1,0))&lt;&gt;0,INDEX('Template Lookup Burn'!$A$1:$G$141,MATCH($A65,'Template Lookup Burn'!$A$1:$A$141,0),MATCH(C$2,'Template Lookup Burn'!$A$1:$G$1,0)),"")</f>
        <v/>
      </c>
      <c r="C65" s="18"/>
      <c r="D65" s="9"/>
      <c r="E65" s="3" t="str">
        <f>IF(INDEX('Template Lookup Burn'!$A$1:$R$131,MATCH($A65,'Template Lookup Burn'!$A$1:$A$141,0),MATCH(C$2&amp;"_Ind",'Template Lookup Burn'!$A$1:$R$1,0))&lt;&gt;0,INDEX('Template Lookup Burn'!$A$1:$R$141,MATCH($A65,'Template Lookup Burn'!$A$1:$A$141,0),MATCH(C$2&amp;"_Ind",'Template Lookup Burn'!$A$1:$R$1,0)),"")</f>
        <v/>
      </c>
    </row>
    <row r="66" spans="1:5" ht="15.75" thickBot="1" x14ac:dyDescent="0.3">
      <c r="A66" s="6">
        <v>65</v>
      </c>
      <c r="B66" s="22" t="str">
        <f>IF(INDEX('Template Lookup Burn'!$A$1:$G$131,MATCH($A66,'Template Lookup Burn'!$A$1:$A$141,0),MATCH(C$2,'Template Lookup Burn'!$A$1:$G$1,0))&lt;&gt;0,INDEX('Template Lookup Burn'!$A$1:$G$141,MATCH($A66,'Template Lookup Burn'!$A$1:$A$141,0),MATCH(C$2,'Template Lookup Burn'!$A$1:$G$1,0)),"")</f>
        <v/>
      </c>
      <c r="C66" s="18"/>
      <c r="D66" s="9"/>
      <c r="E66" s="3" t="str">
        <f>IF(INDEX('Template Lookup Burn'!$A$1:$R$131,MATCH($A66,'Template Lookup Burn'!$A$1:$A$141,0),MATCH(C$2&amp;"_Ind",'Template Lookup Burn'!$A$1:$R$1,0))&lt;&gt;0,INDEX('Template Lookup Burn'!$A$1:$R$141,MATCH($A66,'Template Lookup Burn'!$A$1:$A$141,0),MATCH(C$2&amp;"_Ind",'Template Lookup Burn'!$A$1:$R$1,0)),"")</f>
        <v/>
      </c>
    </row>
    <row r="67" spans="1:5" ht="15.75" thickBot="1" x14ac:dyDescent="0.3">
      <c r="A67" s="6">
        <v>66</v>
      </c>
      <c r="B67" s="22" t="str">
        <f>IF(INDEX('Template Lookup Burn'!$A$1:$G$131,MATCH($A67,'Template Lookup Burn'!$A$1:$A$141,0),MATCH(C$2,'Template Lookup Burn'!$A$1:$G$1,0))&lt;&gt;0,INDEX('Template Lookup Burn'!$A$1:$G$141,MATCH($A67,'Template Lookup Burn'!$A$1:$A$141,0),MATCH(C$2,'Template Lookup Burn'!$A$1:$G$1,0)),"")</f>
        <v/>
      </c>
      <c r="C67" s="65"/>
      <c r="D67" s="9"/>
      <c r="E67" s="3" t="str">
        <f>IF(INDEX('Template Lookup Burn'!$A$1:$R$131,MATCH($A67,'Template Lookup Burn'!$A$1:$A$141,0),MATCH(C$2&amp;"_Ind",'Template Lookup Burn'!$A$1:$R$1,0))&lt;&gt;0,INDEX('Template Lookup Burn'!$A$1:$R$141,MATCH($A67,'Template Lookup Burn'!$A$1:$A$141,0),MATCH(C$2&amp;"_Ind",'Template Lookup Burn'!$A$1:$R$1,0)),"")</f>
        <v/>
      </c>
    </row>
    <row r="68" spans="1:5" ht="15.75" thickBot="1" x14ac:dyDescent="0.3">
      <c r="A68" s="6">
        <v>67</v>
      </c>
      <c r="B68" s="22" t="str">
        <f>IF(INDEX('Template Lookup Burn'!$A$1:$G$131,MATCH($A68,'Template Lookup Burn'!$A$1:$A$141,0),MATCH(C$2,'Template Lookup Burn'!$A$1:$G$1,0))&lt;&gt;0,INDEX('Template Lookup Burn'!$A$1:$G$141,MATCH($A68,'Template Lookup Burn'!$A$1:$A$141,0),MATCH(C$2,'Template Lookup Burn'!$A$1:$G$1,0)),"")</f>
        <v/>
      </c>
      <c r="C68" s="18"/>
      <c r="D68" s="9"/>
      <c r="E68" s="3" t="str">
        <f>IF(INDEX('Template Lookup Burn'!$A$1:$R$131,MATCH($A68,'Template Lookup Burn'!$A$1:$A$141,0),MATCH(C$2&amp;"_Ind",'Template Lookup Burn'!$A$1:$R$1,0))&lt;&gt;0,INDEX('Template Lookup Burn'!$A$1:$R$141,MATCH($A68,'Template Lookup Burn'!$A$1:$A$141,0),MATCH(C$2&amp;"_Ind",'Template Lookup Burn'!$A$1:$R$1,0)),"")</f>
        <v/>
      </c>
    </row>
    <row r="69" spans="1:5" ht="15.75" thickBot="1" x14ac:dyDescent="0.3">
      <c r="A69" s="6">
        <v>68</v>
      </c>
      <c r="B69" s="22" t="str">
        <f>IF(INDEX('Template Lookup Burn'!$A$1:$G$131,MATCH($A69,'Template Lookup Burn'!$A$1:$A$141,0),MATCH(C$2,'Template Lookup Burn'!$A$1:$G$1,0))&lt;&gt;0,INDEX('Template Lookup Burn'!$A$1:$G$141,MATCH($A69,'Template Lookup Burn'!$A$1:$A$141,0),MATCH(C$2,'Template Lookup Burn'!$A$1:$G$1,0)),"")</f>
        <v/>
      </c>
      <c r="C69" s="18"/>
      <c r="D69" s="8"/>
      <c r="E69" s="3" t="str">
        <f>IF(INDEX('Template Lookup Burn'!$A$1:$R$131,MATCH($A69,'Template Lookup Burn'!$A$1:$A$141,0),MATCH(C$2&amp;"_Ind",'Template Lookup Burn'!$A$1:$R$1,0))&lt;&gt;0,INDEX('Template Lookup Burn'!$A$1:$R$141,MATCH($A69,'Template Lookup Burn'!$A$1:$A$141,0),MATCH(C$2&amp;"_Ind",'Template Lookup Burn'!$A$1:$R$1,0)),"")</f>
        <v/>
      </c>
    </row>
    <row r="70" spans="1:5" ht="15.75" thickBot="1" x14ac:dyDescent="0.3">
      <c r="A70" s="6">
        <v>69</v>
      </c>
      <c r="B70" s="22" t="str">
        <f>IF(INDEX('Template Lookup Burn'!$A$1:$G$131,MATCH($A70,'Template Lookup Burn'!$A$1:$A$141,0),MATCH(C$2,'Template Lookup Burn'!$A$1:$G$1,0))&lt;&gt;0,INDEX('Template Lookup Burn'!$A$1:$G$141,MATCH($A70,'Template Lookup Burn'!$A$1:$A$141,0),MATCH(C$2,'Template Lookup Burn'!$A$1:$G$1,0)),"")</f>
        <v/>
      </c>
      <c r="C70" s="18"/>
      <c r="D70" s="9"/>
      <c r="E70" s="3" t="str">
        <f>IF(INDEX('Template Lookup Burn'!$A$1:$R$131,MATCH($A70,'Template Lookup Burn'!$A$1:$A$141,0),MATCH(C$2&amp;"_Ind",'Template Lookup Burn'!$A$1:$R$1,0))&lt;&gt;0,INDEX('Template Lookup Burn'!$A$1:$R$141,MATCH($A70,'Template Lookup Burn'!$A$1:$A$141,0),MATCH(C$2&amp;"_Ind",'Template Lookup Burn'!$A$1:$R$1,0)),"")</f>
        <v/>
      </c>
    </row>
    <row r="71" spans="1:5" ht="15.75" thickBot="1" x14ac:dyDescent="0.3">
      <c r="A71" s="6">
        <v>70</v>
      </c>
      <c r="B71" s="22" t="str">
        <f>IF(INDEX('Template Lookup Burn'!$A$1:$G$131,MATCH($A71,'Template Lookup Burn'!$A$1:$A$141,0),MATCH(C$2,'Template Lookup Burn'!$A$1:$G$1,0))&lt;&gt;0,INDEX('Template Lookup Burn'!$A$1:$G$141,MATCH($A71,'Template Lookup Burn'!$A$1:$A$141,0),MATCH(C$2,'Template Lookup Burn'!$A$1:$G$1,0)),"")</f>
        <v/>
      </c>
      <c r="C71" s="18"/>
      <c r="D71" s="9"/>
      <c r="E71" s="3" t="str">
        <f>IF(INDEX('Template Lookup Burn'!$A$1:$R$131,MATCH($A71,'Template Lookup Burn'!$A$1:$A$141,0),MATCH(C$2&amp;"_Ind",'Template Lookup Burn'!$A$1:$R$1,0))&lt;&gt;0,INDEX('Template Lookup Burn'!$A$1:$R$141,MATCH($A71,'Template Lookup Burn'!$A$1:$A$141,0),MATCH(C$2&amp;"_Ind",'Template Lookup Burn'!$A$1:$R$1,0)),"")</f>
        <v/>
      </c>
    </row>
    <row r="72" spans="1:5" ht="15.75" thickBot="1" x14ac:dyDescent="0.3">
      <c r="A72" s="6">
        <v>71</v>
      </c>
      <c r="B72" s="22" t="str">
        <f>IF(INDEX('Template Lookup Burn'!$A$1:$G$131,MATCH($A72,'Template Lookup Burn'!$A$1:$A$141,0),MATCH(C$2,'Template Lookup Burn'!$A$1:$G$1,0))&lt;&gt;0,INDEX('Template Lookup Burn'!$A$1:$G$141,MATCH($A72,'Template Lookup Burn'!$A$1:$A$141,0),MATCH(C$2,'Template Lookup Burn'!$A$1:$G$1,0)),"")</f>
        <v/>
      </c>
      <c r="C72" s="18"/>
      <c r="D72" s="9"/>
      <c r="E72" s="3" t="str">
        <f>IF(INDEX('Template Lookup Burn'!$A$1:$R$131,MATCH($A72,'Template Lookup Burn'!$A$1:$A$141,0),MATCH(C$2&amp;"_Ind",'Template Lookup Burn'!$A$1:$R$1,0))&lt;&gt;0,INDEX('Template Lookup Burn'!$A$1:$R$141,MATCH($A72,'Template Lookup Burn'!$A$1:$A$141,0),MATCH(C$2&amp;"_Ind",'Template Lookup Burn'!$A$1:$R$1,0)),"")</f>
        <v/>
      </c>
    </row>
    <row r="73" spans="1:5" ht="15.75" thickBot="1" x14ac:dyDescent="0.3">
      <c r="A73" s="6">
        <v>72</v>
      </c>
      <c r="B73" s="22" t="str">
        <f>IF(INDEX('Template Lookup Burn'!$A$1:$G$131,MATCH($A73,'Template Lookup Burn'!$A$1:$A$141,0),MATCH(C$2,'Template Lookup Burn'!$A$1:$G$1,0))&lt;&gt;0,INDEX('Template Lookup Burn'!$A$1:$G$141,MATCH($A73,'Template Lookup Burn'!$A$1:$A$141,0),MATCH(C$2,'Template Lookup Burn'!$A$1:$G$1,0)),"")</f>
        <v/>
      </c>
      <c r="C73" s="18"/>
      <c r="D73" s="9"/>
      <c r="E73" s="3" t="str">
        <f>IF(INDEX('Template Lookup Burn'!$A$1:$R$131,MATCH($A73,'Template Lookup Burn'!$A$1:$A$141,0),MATCH(C$2&amp;"_Ind",'Template Lookup Burn'!$A$1:$R$1,0))&lt;&gt;0,INDEX('Template Lookup Burn'!$A$1:$R$141,MATCH($A73,'Template Lookup Burn'!$A$1:$A$141,0),MATCH(C$2&amp;"_Ind",'Template Lookup Burn'!$A$1:$R$1,0)),"")</f>
        <v/>
      </c>
    </row>
    <row r="74" spans="1:5" ht="15.75" thickBot="1" x14ac:dyDescent="0.3">
      <c r="A74" s="6">
        <v>73</v>
      </c>
      <c r="B74" s="22" t="str">
        <f>IF(INDEX('Template Lookup Burn'!$A$1:$G$131,MATCH($A74,'Template Lookup Burn'!$A$1:$A$141,0),MATCH(C$2,'Template Lookup Burn'!$A$1:$G$1,0))&lt;&gt;0,INDEX('Template Lookup Burn'!$A$1:$G$141,MATCH($A74,'Template Lookup Burn'!$A$1:$A$141,0),MATCH(C$2,'Template Lookup Burn'!$A$1:$G$1,0)),"")</f>
        <v/>
      </c>
      <c r="C74" s="18"/>
      <c r="D74" s="9"/>
      <c r="E74" s="3" t="str">
        <f>IF(INDEX('Template Lookup Burn'!$A$1:$R$131,MATCH($A74,'Template Lookup Burn'!$A$1:$A$141,0),MATCH(C$2&amp;"_Ind",'Template Lookup Burn'!$A$1:$R$1,0))&lt;&gt;0,INDEX('Template Lookup Burn'!$A$1:$R$141,MATCH($A74,'Template Lookup Burn'!$A$1:$A$141,0),MATCH(C$2&amp;"_Ind",'Template Lookup Burn'!$A$1:$R$1,0)),"")</f>
        <v/>
      </c>
    </row>
    <row r="75" spans="1:5" ht="15.75" thickBot="1" x14ac:dyDescent="0.3">
      <c r="A75" s="6">
        <v>74</v>
      </c>
      <c r="B75" s="22" t="str">
        <f>IF(INDEX('Template Lookup Burn'!$A$1:$G$131,MATCH($A75,'Template Lookup Burn'!$A$1:$A$141,0),MATCH(C$2,'Template Lookup Burn'!$A$1:$G$1,0))&lt;&gt;0,INDEX('Template Lookup Burn'!$A$1:$G$141,MATCH($A75,'Template Lookup Burn'!$A$1:$A$141,0),MATCH(C$2,'Template Lookup Burn'!$A$1:$G$1,0)),"")</f>
        <v/>
      </c>
      <c r="C75" s="18"/>
      <c r="D75" s="9"/>
      <c r="E75" s="3" t="str">
        <f>IF(INDEX('Template Lookup Burn'!$A$1:$R$131,MATCH($A75,'Template Lookup Burn'!$A$1:$A$141,0),MATCH(C$2&amp;"_Ind",'Template Lookup Burn'!$A$1:$R$1,0))&lt;&gt;0,INDEX('Template Lookup Burn'!$A$1:$R$141,MATCH($A75,'Template Lookup Burn'!$A$1:$A$141,0),MATCH(C$2&amp;"_Ind",'Template Lookup Burn'!$A$1:$R$1,0)),"")</f>
        <v/>
      </c>
    </row>
    <row r="76" spans="1:5" ht="15.75" thickBot="1" x14ac:dyDescent="0.3">
      <c r="A76" s="6">
        <v>75</v>
      </c>
      <c r="B76" s="22" t="str">
        <f>IF(INDEX('Template Lookup Burn'!$A$1:$G$131,MATCH($A76,'Template Lookup Burn'!$A$1:$A$141,0),MATCH(C$2,'Template Lookup Burn'!$A$1:$G$1,0))&lt;&gt;0,INDEX('Template Lookup Burn'!$A$1:$G$141,MATCH($A76,'Template Lookup Burn'!$A$1:$A$141,0),MATCH(C$2,'Template Lookup Burn'!$A$1:$G$1,0)),"")</f>
        <v/>
      </c>
      <c r="C76" s="18"/>
      <c r="D76" s="9"/>
      <c r="E76" s="3" t="str">
        <f>IF(INDEX('Template Lookup Burn'!$A$1:$R$131,MATCH($A76,'Template Lookup Burn'!$A$1:$A$141,0),MATCH(C$2&amp;"_Ind",'Template Lookup Burn'!$A$1:$R$1,0))&lt;&gt;0,INDEX('Template Lookup Burn'!$A$1:$R$141,MATCH($A76,'Template Lookup Burn'!$A$1:$A$141,0),MATCH(C$2&amp;"_Ind",'Template Lookup Burn'!$A$1:$R$1,0)),"")</f>
        <v/>
      </c>
    </row>
    <row r="77" spans="1:5" ht="15.75" thickBot="1" x14ac:dyDescent="0.3">
      <c r="A77" s="6">
        <v>76</v>
      </c>
      <c r="B77" s="22" t="str">
        <f>IF(INDEX('Template Lookup Burn'!$A$1:$G$131,MATCH($A77,'Template Lookup Burn'!$A$1:$A$141,0),MATCH(C$2,'Template Lookup Burn'!$A$1:$G$1,0))&lt;&gt;0,INDEX('Template Lookup Burn'!$A$1:$G$141,MATCH($A77,'Template Lookup Burn'!$A$1:$A$141,0),MATCH(C$2,'Template Lookup Burn'!$A$1:$G$1,0)),"")</f>
        <v/>
      </c>
      <c r="C77" s="19" t="str">
        <f>IF($B$77="Existing_Lease_Start_Date", TEXT(VLOOKUP(B7, $B$7:$C$7, 2, FALSE), "dd-mm-yyyy"), "")</f>
        <v/>
      </c>
      <c r="D77" s="9"/>
      <c r="E77" s="3" t="str">
        <f>IF(INDEX('Template Lookup Burn'!$A$1:$R$131,MATCH($A77,'Template Lookup Burn'!$A$1:$A$141,0),MATCH(C$2&amp;"_Ind",'Template Lookup Burn'!$A$1:$R$1,0))&lt;&gt;0,INDEX('Template Lookup Burn'!$A$1:$R$141,MATCH($A77,'Template Lookup Burn'!$A$1:$A$141,0),MATCH(C$2&amp;"_Ind",'Template Lookup Burn'!$A$1:$R$1,0)),"")</f>
        <v/>
      </c>
    </row>
    <row r="78" spans="1:5" ht="15.75" thickBot="1" x14ac:dyDescent="0.3">
      <c r="A78" s="6">
        <v>77</v>
      </c>
      <c r="B78" s="22" t="str">
        <f>IF(INDEX('Template Lookup Burn'!$A$1:$G$131,MATCH($A78,'Template Lookup Burn'!$A$1:$A$141,0),MATCH(C$2,'Template Lookup Burn'!$A$1:$G$1,0))&lt;&gt;0,INDEX('Template Lookup Burn'!$A$1:$G$141,MATCH($A78,'Template Lookup Burn'!$A$1:$A$141,0),MATCH(C$2,'Template Lookup Burn'!$A$1:$G$1,0)),"")</f>
        <v/>
      </c>
      <c r="C78" s="18"/>
      <c r="D78" s="9"/>
      <c r="E78" s="3" t="str">
        <f>IF(INDEX('Template Lookup Burn'!$A$1:$R$131,MATCH($A78,'Template Lookup Burn'!$A$1:$A$141,0),MATCH(C$2&amp;"_Ind",'Template Lookup Burn'!$A$1:$R$1,0))&lt;&gt;0,INDEX('Template Lookup Burn'!$A$1:$R$141,MATCH($A78,'Template Lookup Burn'!$A$1:$A$141,0),MATCH(C$2&amp;"_Ind",'Template Lookup Burn'!$A$1:$R$1,0)),"")</f>
        <v/>
      </c>
    </row>
    <row r="79" spans="1:5" ht="15.75" thickBot="1" x14ac:dyDescent="0.3">
      <c r="A79" s="6">
        <v>78</v>
      </c>
      <c r="B79" s="22" t="str">
        <f>IF(INDEX('Template Lookup Burn'!$A$1:$G$131,MATCH($A79,'Template Lookup Burn'!$A$1:$A$141,0),MATCH(C$2,'Template Lookup Burn'!$A$1:$G$1,0))&lt;&gt;0,INDEX('Template Lookup Burn'!$A$1:$G$141,MATCH($A79,'Template Lookup Burn'!$A$1:$A$141,0),MATCH(C$2,'Template Lookup Burn'!$A$1:$G$1,0)),"")</f>
        <v/>
      </c>
      <c r="C79" s="18"/>
      <c r="D79" s="9"/>
      <c r="E79" s="3" t="str">
        <f>IF(INDEX('Template Lookup Burn'!$A$1:$R$131,MATCH($A79,'Template Lookup Burn'!$A$1:$A$141,0),MATCH(C$2&amp;"_Ind",'Template Lookup Burn'!$A$1:$R$1,0))&lt;&gt;0,INDEX('Template Lookup Burn'!$A$1:$R$141,MATCH($A79,'Template Lookup Burn'!$A$1:$A$141,0),MATCH(C$2&amp;"_Ind",'Template Lookup Burn'!$A$1:$R$1,0)),"")</f>
        <v/>
      </c>
    </row>
    <row r="80" spans="1:5" ht="15.75" thickBot="1" x14ac:dyDescent="0.3">
      <c r="A80" s="6">
        <v>79</v>
      </c>
      <c r="B80" s="22" t="str">
        <f>IF(INDEX('Template Lookup Burn'!$A$1:$G$131,MATCH($A80,'Template Lookup Burn'!$A$1:$A$141,0),MATCH(C$2,'Template Lookup Burn'!$A$1:$G$1,0))&lt;&gt;0,INDEX('Template Lookup Burn'!$A$1:$G$141,MATCH($A80,'Template Lookup Burn'!$A$1:$A$141,0),MATCH(C$2,'Template Lookup Burn'!$A$1:$G$1,0)),"")</f>
        <v/>
      </c>
      <c r="C80" s="18"/>
      <c r="D80" s="9"/>
      <c r="E80" s="3" t="str">
        <f>IF(INDEX('Template Lookup Burn'!$A$1:$R$131,MATCH($A80,'Template Lookup Burn'!$A$1:$A$141,0),MATCH(C$2&amp;"_Ind",'Template Lookup Burn'!$A$1:$R$1,0))&lt;&gt;0,INDEX('Template Lookup Burn'!$A$1:$R$141,MATCH($A80,'Template Lookup Burn'!$A$1:$A$141,0),MATCH(C$2&amp;"_Ind",'Template Lookup Burn'!$A$1:$R$1,0)),"")</f>
        <v/>
      </c>
    </row>
    <row r="81" spans="1:5" ht="15.75" thickBot="1" x14ac:dyDescent="0.3">
      <c r="A81" s="6">
        <v>80</v>
      </c>
      <c r="B81" s="22" t="str">
        <f>IF(INDEX('Template Lookup Burn'!$A$1:$G$131,MATCH($A81,'Template Lookup Burn'!$A$1:$A$141,0),MATCH(C$2,'Template Lookup Burn'!$A$1:$G$1,0))&lt;&gt;0,INDEX('Template Lookup Burn'!$A$1:$G$141,MATCH($A81,'Template Lookup Burn'!$A$1:$A$141,0),MATCH(C$2,'Template Lookup Burn'!$A$1:$G$1,0)),"")</f>
        <v/>
      </c>
      <c r="C81" s="18"/>
      <c r="D81" s="9"/>
      <c r="E81" s="3" t="str">
        <f>IF(INDEX('Template Lookup Burn'!$A$1:$R$131,MATCH($A81,'Template Lookup Burn'!$A$1:$A$141,0),MATCH(C$2&amp;"_Ind",'Template Lookup Burn'!$A$1:$R$1,0))&lt;&gt;0,INDEX('Template Lookup Burn'!$A$1:$R$141,MATCH($A81,'Template Lookup Burn'!$A$1:$A$141,0),MATCH(C$2&amp;"_Ind",'Template Lookup Burn'!$A$1:$R$1,0)),"")</f>
        <v/>
      </c>
    </row>
    <row r="82" spans="1:5" ht="15.75" thickBot="1" x14ac:dyDescent="0.3">
      <c r="A82" s="6">
        <v>81</v>
      </c>
      <c r="B82" s="22" t="str">
        <f>IF(INDEX('Template Lookup Burn'!$A$1:$G$131,MATCH($A82,'Template Lookup Burn'!$A$1:$A$141,0),MATCH(C$2,'Template Lookup Burn'!$A$1:$G$1,0))&lt;&gt;0,INDEX('Template Lookup Burn'!$A$1:$G$141,MATCH($A82,'Template Lookup Burn'!$A$1:$A$141,0),MATCH(C$2,'Template Lookup Burn'!$A$1:$G$1,0)),"")</f>
        <v/>
      </c>
      <c r="C82" s="18"/>
      <c r="D82" s="9"/>
      <c r="E82" s="3" t="str">
        <f>IF(INDEX('Template Lookup Burn'!$A$1:$R$131,MATCH($A82,'Template Lookup Burn'!$A$1:$A$141,0),MATCH(C$2&amp;"_Ind",'Template Lookup Burn'!$A$1:$R$1,0))&lt;&gt;0,INDEX('Template Lookup Burn'!$A$1:$R$141,MATCH($A82,'Template Lookup Burn'!$A$1:$A$141,0),MATCH(C$2&amp;"_Ind",'Template Lookup Burn'!$A$1:$R$1,0)),"")</f>
        <v/>
      </c>
    </row>
    <row r="83" spans="1:5" ht="15.75" thickBot="1" x14ac:dyDescent="0.3">
      <c r="A83" s="6">
        <v>82</v>
      </c>
      <c r="B83" s="22" t="str">
        <f>IF(INDEX('Template Lookup Burn'!$A$1:$G$131,MATCH($A83,'Template Lookup Burn'!$A$1:$A$141,0),MATCH(C$2,'Template Lookup Burn'!$A$1:$G$1,0))&lt;&gt;0,INDEX('Template Lookup Burn'!$A$1:$G$141,MATCH($A83,'Template Lookup Burn'!$A$1:$A$141,0),MATCH(C$2,'Template Lookup Burn'!$A$1:$G$1,0)),"")</f>
        <v/>
      </c>
      <c r="C83" s="18"/>
      <c r="D83" s="9"/>
      <c r="E83" s="3" t="str">
        <f>IF(INDEX('Template Lookup Burn'!$A$1:$R$131,MATCH($A83,'Template Lookup Burn'!$A$1:$A$141,0),MATCH(C$2&amp;"_Ind",'Template Lookup Burn'!$A$1:$R$1,0))&lt;&gt;0,INDEX('Template Lookup Burn'!$A$1:$R$141,MATCH($A83,'Template Lookup Burn'!$A$1:$A$141,0),MATCH(C$2&amp;"_Ind",'Template Lookup Burn'!$A$1:$R$1,0)),"")</f>
        <v/>
      </c>
    </row>
    <row r="84" spans="1:5" ht="15.75" thickBot="1" x14ac:dyDescent="0.3">
      <c r="A84" s="6">
        <v>83</v>
      </c>
      <c r="B84" s="22" t="str">
        <f>IF(INDEX('Template Lookup Burn'!$A$1:$G$131,MATCH($A84,'Template Lookup Burn'!$A$1:$A$141,0),MATCH(C$2,'Template Lookup Burn'!$A$1:$G$1,0))&lt;&gt;0,INDEX('Template Lookup Burn'!$A$1:$G$141,MATCH($A84,'Template Lookup Burn'!$A$1:$A$141,0),MATCH(C$2,'Template Lookup Burn'!$A$1:$G$1,0)),"")</f>
        <v/>
      </c>
      <c r="C84" s="18"/>
      <c r="D84" s="9"/>
      <c r="E84" s="3" t="str">
        <f>IF(INDEX('Template Lookup Burn'!$A$1:$R$131,MATCH($A84,'Template Lookup Burn'!$A$1:$A$141,0),MATCH(C$2&amp;"_Ind",'Template Lookup Burn'!$A$1:$R$1,0))&lt;&gt;0,INDEX('Template Lookup Burn'!$A$1:$R$141,MATCH($A84,'Template Lookup Burn'!$A$1:$A$141,0),MATCH(C$2&amp;"_Ind",'Template Lookup Burn'!$A$1:$R$1,0)),"")</f>
        <v/>
      </c>
    </row>
    <row r="85" spans="1:5" ht="15.75" thickBot="1" x14ac:dyDescent="0.3">
      <c r="A85" s="6">
        <v>84</v>
      </c>
      <c r="B85" s="22" t="str">
        <f>IF(INDEX('Template Lookup Burn'!$A$1:$G$131,MATCH($A85,'Template Lookup Burn'!$A$1:$A$141,0),MATCH(C$2,'Template Lookup Burn'!$A$1:$G$1,0))&lt;&gt;0,INDEX('Template Lookup Burn'!$A$1:$G$141,MATCH($A85,'Template Lookup Burn'!$A$1:$A$141,0),MATCH(C$2,'Template Lookup Burn'!$A$1:$G$1,0)),"")</f>
        <v/>
      </c>
      <c r="C85" s="18"/>
      <c r="D85" s="9"/>
      <c r="E85" s="3" t="str">
        <f>IF(INDEX('Template Lookup Burn'!$A$1:$R$131,MATCH($A85,'Template Lookup Burn'!$A$1:$A$141,0),MATCH(C$2&amp;"_Ind",'Template Lookup Burn'!$A$1:$R$1,0))&lt;&gt;0,INDEX('Template Lookup Burn'!$A$1:$R$141,MATCH($A85,'Template Lookup Burn'!$A$1:$A$141,0),MATCH(C$2&amp;"_Ind",'Template Lookup Burn'!$A$1:$R$1,0)),"")</f>
        <v/>
      </c>
    </row>
    <row r="86" spans="1:5" ht="15.75" thickBot="1" x14ac:dyDescent="0.3">
      <c r="A86" s="6">
        <v>85</v>
      </c>
      <c r="B86" s="22" t="str">
        <f>IF(INDEX('Template Lookup Burn'!$A$1:$G$131,MATCH($A86,'Template Lookup Burn'!$A$1:$A$141,0),MATCH(C$2,'Template Lookup Burn'!$A$1:$G$1,0))&lt;&gt;0,INDEX('Template Lookup Burn'!$A$1:$G$141,MATCH($A86,'Template Lookup Burn'!$A$1:$A$141,0),MATCH(C$2,'Template Lookup Burn'!$A$1:$G$1,0)),"")</f>
        <v/>
      </c>
      <c r="C86" s="18"/>
      <c r="D86" s="9"/>
      <c r="E86" s="3" t="str">
        <f>IF(INDEX('Template Lookup Burn'!$A$1:$R$131,MATCH($A86,'Template Lookup Burn'!$A$1:$A$141,0),MATCH(C$2&amp;"_Ind",'Template Lookup Burn'!$A$1:$R$1,0))&lt;&gt;0,INDEX('Template Lookup Burn'!$A$1:$R$141,MATCH($A86,'Template Lookup Burn'!$A$1:$A$141,0),MATCH(C$2&amp;"_Ind",'Template Lookup Burn'!$A$1:$R$1,0)),"")</f>
        <v/>
      </c>
    </row>
    <row r="87" spans="1:5" ht="15.75" thickBot="1" x14ac:dyDescent="0.3">
      <c r="A87" s="6">
        <v>86</v>
      </c>
      <c r="B87" s="22" t="str">
        <f>IF(INDEX('Template Lookup Burn'!$A$1:$G$131,MATCH($A87,'Template Lookup Burn'!$A$1:$A$141,0),MATCH(C$2,'Template Lookup Burn'!$A$1:$G$1,0))&lt;&gt;0,INDEX('Template Lookup Burn'!$A$1:$G$141,MATCH($A87,'Template Lookup Burn'!$A$1:$A$141,0),MATCH(C$2,'Template Lookup Burn'!$A$1:$G$1,0)),"")</f>
        <v/>
      </c>
      <c r="C87" s="18"/>
      <c r="D87" s="9"/>
      <c r="E87" s="3" t="str">
        <f>IF(INDEX('Template Lookup Burn'!$A$1:$R$131,MATCH($A87,'Template Lookup Burn'!$A$1:$A$141,0),MATCH(C$2&amp;"_Ind",'Template Lookup Burn'!$A$1:$R$1,0))&lt;&gt;0,INDEX('Template Lookup Burn'!$A$1:$R$141,MATCH($A87,'Template Lookup Burn'!$A$1:$A$141,0),MATCH(C$2&amp;"_Ind",'Template Lookup Burn'!$A$1:$R$1,0)),"")</f>
        <v/>
      </c>
    </row>
    <row r="88" spans="1:5" ht="15.75" thickBot="1" x14ac:dyDescent="0.3">
      <c r="A88" s="6">
        <v>87</v>
      </c>
      <c r="B88" s="22" t="str">
        <f>IF(INDEX('Template Lookup Burn'!$A$1:$G$131,MATCH($A88,'Template Lookup Burn'!$A$1:$A$141,0),MATCH(C$2,'Template Lookup Burn'!$A$1:$G$1,0))&lt;&gt;0,INDEX('Template Lookup Burn'!$A$1:$G$141,MATCH($A88,'Template Lookup Burn'!$A$1:$A$141,0),MATCH(C$2,'Template Lookup Burn'!$A$1:$G$1,0)),"")</f>
        <v/>
      </c>
      <c r="C88" s="18"/>
      <c r="D88" s="9"/>
      <c r="E88" s="3" t="str">
        <f>IF(INDEX('Template Lookup Burn'!$A$1:$R$131,MATCH($A88,'Template Lookup Burn'!$A$1:$A$141,0),MATCH(C$2&amp;"_Ind",'Template Lookup Burn'!$A$1:$R$1,0))&lt;&gt;0,INDEX('Template Lookup Burn'!$A$1:$R$141,MATCH($A88,'Template Lookup Burn'!$A$1:$A$141,0),MATCH(C$2&amp;"_Ind",'Template Lookup Burn'!$A$1:$R$1,0)),"")</f>
        <v/>
      </c>
    </row>
    <row r="89" spans="1:5" ht="15.75" thickBot="1" x14ac:dyDescent="0.3">
      <c r="A89" s="6">
        <v>88</v>
      </c>
      <c r="B89" s="22" t="str">
        <f>IF(INDEX('Template Lookup Burn'!$A$1:$G$131,MATCH($A89,'Template Lookup Burn'!$A$1:$A$141,0),MATCH(C$2,'Template Lookup Burn'!$A$1:$G$1,0))&lt;&gt;0,INDEX('Template Lookup Burn'!$A$1:$G$141,MATCH($A89,'Template Lookup Burn'!$A$1:$A$141,0),MATCH(C$2,'Template Lookup Burn'!$A$1:$G$1,0)),"")</f>
        <v/>
      </c>
      <c r="C89" s="18"/>
      <c r="D89" s="9"/>
      <c r="E89" s="3" t="str">
        <f>IF(INDEX('Template Lookup Burn'!$A$1:$R$131,MATCH($A89,'Template Lookup Burn'!$A$1:$A$141,0),MATCH(C$2&amp;"_Ind",'Template Lookup Burn'!$A$1:$R$1,0))&lt;&gt;0,INDEX('Template Lookup Burn'!$A$1:$R$141,MATCH($A89,'Template Lookup Burn'!$A$1:$A$141,0),MATCH(C$2&amp;"_Ind",'Template Lookup Burn'!$A$1:$R$1,0)),"")</f>
        <v/>
      </c>
    </row>
    <row r="90" spans="1:5" ht="15.75" thickBot="1" x14ac:dyDescent="0.3">
      <c r="A90" s="6">
        <v>89</v>
      </c>
      <c r="B90" s="22" t="str">
        <f>IF(INDEX('Template Lookup Burn'!$A$1:$G$131,MATCH($A90,'Template Lookup Burn'!$A$1:$A$141,0),MATCH(C$2,'Template Lookup Burn'!$A$1:$G$1,0))&lt;&gt;0,INDEX('Template Lookup Burn'!$A$1:$G$141,MATCH($A90,'Template Lookup Burn'!$A$1:$A$141,0),MATCH(C$2,'Template Lookup Burn'!$A$1:$G$1,0)),"")</f>
        <v/>
      </c>
      <c r="C90" s="18"/>
      <c r="D90" s="9"/>
      <c r="E90" s="3" t="str">
        <f>IF(INDEX('Template Lookup Burn'!$A$1:$R$131,MATCH($A90,'Template Lookup Burn'!$A$1:$A$141,0),MATCH(C$2&amp;"_Ind",'Template Lookup Burn'!$A$1:$R$1,0))&lt;&gt;0,INDEX('Template Lookup Burn'!$A$1:$R$141,MATCH($A90,'Template Lookup Burn'!$A$1:$A$141,0),MATCH(C$2&amp;"_Ind",'Template Lookup Burn'!$A$1:$R$1,0)),"")</f>
        <v/>
      </c>
    </row>
    <row r="91" spans="1:5" ht="15.75" thickBot="1" x14ac:dyDescent="0.3">
      <c r="A91" s="6">
        <v>90</v>
      </c>
      <c r="B91" s="22" t="str">
        <f>IF(INDEX('Template Lookup Burn'!$A$1:$G$131,MATCH($A91,'Template Lookup Burn'!$A$1:$A$141,0),MATCH(C$2,'Template Lookup Burn'!$A$1:$G$1,0))&lt;&gt;0,INDEX('Template Lookup Burn'!$A$1:$G$141,MATCH($A91,'Template Lookup Burn'!$A$1:$A$141,0),MATCH(C$2,'Template Lookup Burn'!$A$1:$G$1,0)),"")</f>
        <v/>
      </c>
      <c r="C91" s="18"/>
      <c r="D91" s="8"/>
      <c r="E91" s="3" t="str">
        <f>IF(INDEX('Template Lookup Burn'!$A$1:$R$131,MATCH($A91,'Template Lookup Burn'!$A$1:$A$141,0),MATCH(C$2&amp;"_Ind",'Template Lookup Burn'!$A$1:$R$1,0))&lt;&gt;0,INDEX('Template Lookup Burn'!$A$1:$R$141,MATCH($A91,'Template Lookup Burn'!$A$1:$A$141,0),MATCH(C$2&amp;"_Ind",'Template Lookup Burn'!$A$1:$R$1,0)),"")</f>
        <v/>
      </c>
    </row>
    <row r="92" spans="1:5" ht="15.75" thickBot="1" x14ac:dyDescent="0.3">
      <c r="A92" s="6">
        <v>91</v>
      </c>
      <c r="B92" s="22" t="str">
        <f>IF(INDEX('Template Lookup Burn'!$A$1:$G$131,MATCH($A92,'Template Lookup Burn'!$A$1:$A$141,0),MATCH(C$2,'Template Lookup Burn'!$A$1:$G$1,0))&lt;&gt;0,INDEX('Template Lookup Burn'!$A$1:$G$141,MATCH($A92,'Template Lookup Burn'!$A$1:$A$141,0),MATCH(C$2,'Template Lookup Burn'!$A$1:$G$1,0)),"")</f>
        <v/>
      </c>
      <c r="C92" s="18"/>
      <c r="D92" s="8"/>
      <c r="E92" s="3" t="str">
        <f>IF(INDEX('Template Lookup Burn'!$A$1:$R$131,MATCH($A92,'Template Lookup Burn'!$A$1:$A$141,0),MATCH(C$2&amp;"_Ind",'Template Lookup Burn'!$A$1:$R$1,0))&lt;&gt;0,INDEX('Template Lookup Burn'!$A$1:$R$141,MATCH($A92,'Template Lookup Burn'!$A$1:$A$141,0),MATCH(C$2&amp;"_Ind",'Template Lookup Burn'!$A$1:$R$1,0)),"")</f>
        <v/>
      </c>
    </row>
    <row r="93" spans="1:5" ht="15.75" thickBot="1" x14ac:dyDescent="0.3">
      <c r="A93" s="6">
        <v>92</v>
      </c>
      <c r="B93" s="22" t="str">
        <f>IF(INDEX('Template Lookup Burn'!$A$1:$G$131,MATCH($A93,'Template Lookup Burn'!$A$1:$A$141,0),MATCH(C$2,'Template Lookup Burn'!$A$1:$G$1,0))&lt;&gt;0,INDEX('Template Lookup Burn'!$A$1:$G$141,MATCH($A93,'Template Lookup Burn'!$A$1:$A$141,0),MATCH(C$2,'Template Lookup Burn'!$A$1:$G$1,0)),"")</f>
        <v/>
      </c>
      <c r="C93" s="18"/>
      <c r="D93" s="8"/>
      <c r="E93" s="3" t="str">
        <f>IF(INDEX('Template Lookup Burn'!$A$1:$R$131,MATCH($A93,'Template Lookup Burn'!$A$1:$A$141,0),MATCH(C$2&amp;"_Ind",'Template Lookup Burn'!$A$1:$R$1,0))&lt;&gt;0,INDEX('Template Lookup Burn'!$A$1:$R$141,MATCH($A93,'Template Lookup Burn'!$A$1:$A$141,0),MATCH(C$2&amp;"_Ind",'Template Lookup Burn'!$A$1:$R$1,0)),"")</f>
        <v/>
      </c>
    </row>
    <row r="94" spans="1:5" ht="15.75" thickBot="1" x14ac:dyDescent="0.3">
      <c r="A94" s="6">
        <v>93</v>
      </c>
      <c r="B94" s="22" t="str">
        <f>IF(INDEX('Template Lookup Burn'!$A$1:$G$131,MATCH($A94,'Template Lookup Burn'!$A$1:$A$141,0),MATCH(C$2,'Template Lookup Burn'!$A$1:$G$1,0))&lt;&gt;0,INDEX('Template Lookup Burn'!$A$1:$G$141,MATCH($A94,'Template Lookup Burn'!$A$1:$A$141,0),MATCH(C$2,'Template Lookup Burn'!$A$1:$G$1,0)),"")</f>
        <v/>
      </c>
      <c r="C94" s="19"/>
      <c r="D94" s="8"/>
      <c r="E94" s="3" t="str">
        <f>IF(INDEX('Template Lookup Burn'!$A$1:$R$131,MATCH($A94,'Template Lookup Burn'!$A$1:$A$141,0),MATCH(C$2&amp;"_Ind",'Template Lookup Burn'!$A$1:$R$1,0))&lt;&gt;0,INDEX('Template Lookup Burn'!$A$1:$R$141,MATCH($A94,'Template Lookup Burn'!$A$1:$A$141,0),MATCH(C$2&amp;"_Ind",'Template Lookup Burn'!$A$1:$R$1,0)),"")</f>
        <v/>
      </c>
    </row>
    <row r="95" spans="1:5" ht="15.75" thickBot="1" x14ac:dyDescent="0.3">
      <c r="A95" s="6">
        <v>94</v>
      </c>
      <c r="B95" s="22" t="str">
        <f>IF(INDEX('Template Lookup Burn'!$A$1:$G$131,MATCH($A95,'Template Lookup Burn'!$A$1:$A$141,0),MATCH(C$2,'Template Lookup Burn'!$A$1:$G$1,0))&lt;&gt;0,INDEX('Template Lookup Burn'!$A$1:$G$141,MATCH($A95,'Template Lookup Burn'!$A$1:$A$141,0),MATCH(C$2,'Template Lookup Burn'!$A$1:$G$1,0)),"")</f>
        <v/>
      </c>
      <c r="C95" s="18"/>
      <c r="D95" s="8"/>
      <c r="E95" s="3" t="str">
        <f>IF(INDEX('Template Lookup Burn'!$A$1:$R$131,MATCH($A95,'Template Lookup Burn'!$A$1:$A$141,0),MATCH(C$2&amp;"_Ind",'Template Lookup Burn'!$A$1:$R$1,0))&lt;&gt;0,INDEX('Template Lookup Burn'!$A$1:$R$141,MATCH($A95,'Template Lookup Burn'!$A$1:$A$141,0),MATCH(C$2&amp;"_Ind",'Template Lookup Burn'!$A$1:$R$1,0)),"")</f>
        <v/>
      </c>
    </row>
    <row r="96" spans="1:5" ht="15.75" thickBot="1" x14ac:dyDescent="0.3">
      <c r="A96" s="6">
        <v>95</v>
      </c>
      <c r="B96" s="22" t="str">
        <f>IF(INDEX('Template Lookup Burn'!$A$1:$G$131,MATCH($A96,'Template Lookup Burn'!$A$1:$A$141,0),MATCH(C$2,'Template Lookup Burn'!$A$1:$G$1,0))&lt;&gt;0,INDEX('Template Lookup Burn'!$A$1:$G$141,MATCH($A96,'Template Lookup Burn'!$A$1:$A$141,0),MATCH(C$2,'Template Lookup Burn'!$A$1:$G$1,0)),"")</f>
        <v/>
      </c>
      <c r="C96" s="18"/>
      <c r="D96" s="8"/>
      <c r="E96" s="3" t="str">
        <f>IF(INDEX('Template Lookup Burn'!$A$1:$R$131,MATCH($A96,'Template Lookup Burn'!$A$1:$A$141,0),MATCH(C$2&amp;"_Ind",'Template Lookup Burn'!$A$1:$R$1,0))&lt;&gt;0,INDEX('Template Lookup Burn'!$A$1:$R$141,MATCH($A96,'Template Lookup Burn'!$A$1:$A$141,0),MATCH(C$2&amp;"_Ind",'Template Lookup Burn'!$A$1:$R$1,0)),"")</f>
        <v/>
      </c>
    </row>
    <row r="97" spans="1:5" ht="15.75" thickBot="1" x14ac:dyDescent="0.3">
      <c r="A97" s="6">
        <v>96</v>
      </c>
      <c r="B97" s="22" t="str">
        <f>IF(INDEX('Template Lookup Burn'!$A$1:$G$131,MATCH($A97,'Template Lookup Burn'!$A$1:$A$141,0),MATCH(C$2,'Template Lookup Burn'!$A$1:$G$1,0))&lt;&gt;0,INDEX('Template Lookup Burn'!$A$1:$G$141,MATCH($A97,'Template Lookup Burn'!$A$1:$A$141,0),MATCH(C$2,'Template Lookup Burn'!$A$1:$G$1,0)),"")</f>
        <v/>
      </c>
      <c r="C97" s="18"/>
      <c r="D97" s="8"/>
      <c r="E97" s="3" t="str">
        <f>IF(INDEX('Template Lookup Burn'!$A$1:$R$131,MATCH($A97,'Template Lookup Burn'!$A$1:$A$141,0),MATCH(C$2&amp;"_Ind",'Template Lookup Burn'!$A$1:$R$1,0))&lt;&gt;0,INDEX('Template Lookup Burn'!$A$1:$R$141,MATCH($A97,'Template Lookup Burn'!$A$1:$A$141,0),MATCH(C$2&amp;"_Ind",'Template Lookup Burn'!$A$1:$R$1,0)),"")</f>
        <v/>
      </c>
    </row>
    <row r="98" spans="1:5" ht="15.75" thickBot="1" x14ac:dyDescent="0.3">
      <c r="A98" s="6">
        <v>97</v>
      </c>
      <c r="B98" s="22" t="str">
        <f>IF(INDEX('Template Lookup Burn'!$A$1:$G$131,MATCH($A98,'Template Lookup Burn'!$A$1:$A$141,0),MATCH(C$2,'Template Lookup Burn'!$A$1:$G$1,0))&lt;&gt;0,INDEX('Template Lookup Burn'!$A$1:$G$141,MATCH($A98,'Template Lookup Burn'!$A$1:$A$141,0),MATCH(C$2,'Template Lookup Burn'!$A$1:$G$1,0)),"")</f>
        <v/>
      </c>
      <c r="C98" s="18"/>
      <c r="D98" s="8"/>
      <c r="E98" s="3" t="str">
        <f>IF(INDEX('Template Lookup Burn'!$A$1:$R$131,MATCH($A98,'Template Lookup Burn'!$A$1:$A$141,0),MATCH(C$2&amp;"_Ind",'Template Lookup Burn'!$A$1:$R$1,0))&lt;&gt;0,INDEX('Template Lookup Burn'!$A$1:$R$141,MATCH($A98,'Template Lookup Burn'!$A$1:$A$141,0),MATCH(C$2&amp;"_Ind",'Template Lookup Burn'!$A$1:$R$1,0)),"")</f>
        <v/>
      </c>
    </row>
    <row r="99" spans="1:5" ht="15.75" thickBot="1" x14ac:dyDescent="0.3">
      <c r="A99" s="6">
        <v>98</v>
      </c>
      <c r="B99" s="22" t="str">
        <f>IF(INDEX('Template Lookup Burn'!$A$1:$G$131,MATCH($A99,'Template Lookup Burn'!$A$1:$A$141,0),MATCH(C$2,'Template Lookup Burn'!$A$1:$G$1,0))&lt;&gt;0,INDEX('Template Lookup Burn'!$A$1:$G$141,MATCH($A99,'Template Lookup Burn'!$A$1:$A$141,0),MATCH(C$2,'Template Lookup Burn'!$A$1:$G$1,0)),"")</f>
        <v/>
      </c>
      <c r="C99" s="18"/>
      <c r="D99" s="8"/>
      <c r="E99" s="3" t="str">
        <f>IF(INDEX('Template Lookup Burn'!$A$1:$R$131,MATCH($A99,'Template Lookup Burn'!$A$1:$A$141,0),MATCH(C$2&amp;"_Ind",'Template Lookup Burn'!$A$1:$R$1,0))&lt;&gt;0,INDEX('Template Lookup Burn'!$A$1:$R$141,MATCH($A99,'Template Lookup Burn'!$A$1:$A$141,0),MATCH(C$2&amp;"_Ind",'Template Lookup Burn'!$A$1:$R$1,0)),"")</f>
        <v/>
      </c>
    </row>
    <row r="100" spans="1:5" ht="15.75" thickBot="1" x14ac:dyDescent="0.3">
      <c r="A100" s="6">
        <v>99</v>
      </c>
      <c r="B100" s="22" t="str">
        <f>IF(INDEX('Template Lookup Burn'!$A$1:$G$131,MATCH($A100,'Template Lookup Burn'!$A$1:$A$141,0),MATCH(C$2,'Template Lookup Burn'!$A$1:$G$1,0))&lt;&gt;0,INDEX('Template Lookup Burn'!$A$1:$G$141,MATCH($A100,'Template Lookup Burn'!$A$1:$A$141,0),MATCH(C$2,'Template Lookup Burn'!$A$1:$G$1,0)),"")</f>
        <v/>
      </c>
      <c r="C100" s="18"/>
      <c r="D100" s="8"/>
      <c r="E100" s="3" t="str">
        <f>IF(INDEX('Template Lookup Burn'!$A$1:$R$131,MATCH($A100,'Template Lookup Burn'!$A$1:$A$141,0),MATCH(C$2&amp;"_Ind",'Template Lookup Burn'!$A$1:$R$1,0))&lt;&gt;0,INDEX('Template Lookup Burn'!$A$1:$R$141,MATCH($A100,'Template Lookup Burn'!$A$1:$A$141,0),MATCH(C$2&amp;"_Ind",'Template Lookup Burn'!$A$1:$R$1,0)),"")</f>
        <v/>
      </c>
    </row>
    <row r="101" spans="1:5" ht="15.75" thickBot="1" x14ac:dyDescent="0.3">
      <c r="A101" s="6">
        <v>100</v>
      </c>
      <c r="B101" s="22" t="str">
        <f>IF(INDEX('Template Lookup Burn'!$A$1:$G$131,MATCH($A101,'Template Lookup Burn'!$A$1:$A$141,0),MATCH(C$2,'Template Lookup Burn'!$A$1:$G$1,0))&lt;&gt;0,INDEX('Template Lookup Burn'!$A$1:$G$141,MATCH($A101,'Template Lookup Burn'!$A$1:$A$141,0),MATCH(C$2,'Template Lookup Burn'!$A$1:$G$1,0)),"")</f>
        <v/>
      </c>
      <c r="C101" s="18"/>
      <c r="D101" s="8"/>
      <c r="E101" s="3" t="str">
        <f>IF(INDEX('Template Lookup Burn'!$A$1:$R$131,MATCH($A101,'Template Lookup Burn'!$A$1:$A$141,0),MATCH(C$2&amp;"_Ind",'Template Lookup Burn'!$A$1:$R$1,0))&lt;&gt;0,INDEX('Template Lookup Burn'!$A$1:$R$141,MATCH($A101,'Template Lookup Burn'!$A$1:$A$141,0),MATCH(C$2&amp;"_Ind",'Template Lookup Burn'!$A$1:$R$1,0)),"")</f>
        <v/>
      </c>
    </row>
    <row r="102" spans="1:5" ht="15.75" thickBot="1" x14ac:dyDescent="0.3">
      <c r="A102" s="6">
        <v>101</v>
      </c>
      <c r="B102" s="22" t="str">
        <f>IF(INDEX('Template Lookup Burn'!$A$1:$G$131,MATCH($A102,'Template Lookup Burn'!$A$1:$A$141,0),MATCH(C$2,'Template Lookup Burn'!$A$1:$G$1,0))&lt;&gt;0,INDEX('Template Lookup Burn'!$A$1:$G$141,MATCH($A102,'Template Lookup Burn'!$A$1:$A$141,0),MATCH(C$2,'Template Lookup Burn'!$A$1:$G$1,0)),"")</f>
        <v/>
      </c>
      <c r="C102" s="18"/>
      <c r="D102" s="8"/>
      <c r="E102" s="3" t="str">
        <f>IF(INDEX('Template Lookup Burn'!$A$1:$R$131,MATCH($A102,'Template Lookup Burn'!$A$1:$A$141,0),MATCH(C$2&amp;"_Ind",'Template Lookup Burn'!$A$1:$R$1,0))&lt;&gt;0,INDEX('Template Lookup Burn'!$A$1:$R$141,MATCH($A102,'Template Lookup Burn'!$A$1:$A$141,0),MATCH(C$2&amp;"_Ind",'Template Lookup Burn'!$A$1:$R$1,0)),"")</f>
        <v/>
      </c>
    </row>
    <row r="103" spans="1:5" ht="15.75" thickBot="1" x14ac:dyDescent="0.3">
      <c r="A103" s="6">
        <v>102</v>
      </c>
      <c r="B103" s="22" t="str">
        <f>IF(INDEX('Template Lookup Burn'!$A$1:$G$131,MATCH($A103,'Template Lookup Burn'!$A$1:$A$141,0),MATCH(C$2,'Template Lookup Burn'!$A$1:$G$1,0))&lt;&gt;0,INDEX('Template Lookup Burn'!$A$1:$G$141,MATCH($A103,'Template Lookup Burn'!$A$1:$A$141,0),MATCH(C$2,'Template Lookup Burn'!$A$1:$G$1,0)),"")</f>
        <v/>
      </c>
      <c r="C103" s="18"/>
      <c r="D103" s="8"/>
      <c r="E103" s="3" t="str">
        <f>IF(INDEX('Template Lookup Burn'!$A$1:$R$131,MATCH($A103,'Template Lookup Burn'!$A$1:$A$141,0),MATCH(C$2&amp;"_Ind",'Template Lookup Burn'!$A$1:$R$1,0))&lt;&gt;0,INDEX('Template Lookup Burn'!$A$1:$R$141,MATCH($A103,'Template Lookup Burn'!$A$1:$A$141,0),MATCH(C$2&amp;"_Ind",'Template Lookup Burn'!$A$1:$R$1,0)),"")</f>
        <v/>
      </c>
    </row>
    <row r="104" spans="1:5" ht="15.75" thickBot="1" x14ac:dyDescent="0.3">
      <c r="A104" s="6">
        <v>103</v>
      </c>
      <c r="B104" s="22" t="str">
        <f>IF(INDEX('Template Lookup Burn'!$A$1:$G$131,MATCH($A104,'Template Lookup Burn'!$A$1:$A$141,0),MATCH(C$2,'Template Lookup Burn'!$A$1:$G$1,0))&lt;&gt;0,INDEX('Template Lookup Burn'!$A$1:$G$141,MATCH($A104,'Template Lookup Burn'!$A$1:$A$141,0),MATCH(C$2,'Template Lookup Burn'!$A$1:$G$1,0)),"")</f>
        <v/>
      </c>
      <c r="C104" s="18"/>
      <c r="D104" s="8"/>
      <c r="E104" s="3" t="str">
        <f>IF(INDEX('Template Lookup Burn'!$A$1:$R$131,MATCH($A104,'Template Lookup Burn'!$A$1:$A$141,0),MATCH(C$2&amp;"_Ind",'Template Lookup Burn'!$A$1:$R$1,0))&lt;&gt;0,INDEX('Template Lookup Burn'!$A$1:$R$141,MATCH($A104,'Template Lookup Burn'!$A$1:$A$141,0),MATCH(C$2&amp;"_Ind",'Template Lookup Burn'!$A$1:$R$1,0)),"")</f>
        <v/>
      </c>
    </row>
    <row r="105" spans="1:5" ht="15.75" thickBot="1" x14ac:dyDescent="0.3">
      <c r="A105" s="6">
        <v>104</v>
      </c>
      <c r="B105" s="22" t="str">
        <f>IF(INDEX('Template Lookup Burn'!$A$1:$G$131,MATCH($A105,'Template Lookup Burn'!$A$1:$A$141,0),MATCH(C$2,'Template Lookup Burn'!$A$1:$G$1,0))&lt;&gt;0,INDEX('Template Lookup Burn'!$A$1:$G$141,MATCH($A105,'Template Lookup Burn'!$A$1:$A$141,0),MATCH(C$2,'Template Lookup Burn'!$A$1:$G$1,0)),"")</f>
        <v/>
      </c>
      <c r="C105" s="18"/>
      <c r="D105" s="8"/>
      <c r="E105" s="3" t="str">
        <f>IF(INDEX('Template Lookup Burn'!$A$1:$R$131,MATCH($A105,'Template Lookup Burn'!$A$1:$A$141,0),MATCH(C$2&amp;"_Ind",'Template Lookup Burn'!$A$1:$R$1,0))&lt;&gt;0,INDEX('Template Lookup Burn'!$A$1:$R$141,MATCH($A105,'Template Lookup Burn'!$A$1:$A$141,0),MATCH(C$2&amp;"_Ind",'Template Lookup Burn'!$A$1:$R$1,0)),"")</f>
        <v/>
      </c>
    </row>
    <row r="106" spans="1:5" ht="15.75" thickBot="1" x14ac:dyDescent="0.3">
      <c r="A106" s="6">
        <v>105</v>
      </c>
      <c r="B106" s="22" t="str">
        <f>IF(INDEX('Template Lookup Burn'!$A$1:$G$131,MATCH($A106,'Template Lookup Burn'!$A$1:$A$141,0),MATCH(C$2,'Template Lookup Burn'!$A$1:$G$1,0))&lt;&gt;0,INDEX('Template Lookup Burn'!$A$1:$G$141,MATCH($A106,'Template Lookup Burn'!$A$1:$A$141,0),MATCH(C$2,'Template Lookup Burn'!$A$1:$G$1,0)),"")</f>
        <v/>
      </c>
      <c r="C106" s="18"/>
      <c r="D106" s="9"/>
      <c r="E106" s="3" t="str">
        <f>IF(INDEX('Template Lookup Burn'!$A$1:$R$131,MATCH($A106,'Template Lookup Burn'!$A$1:$A$141,0),MATCH(C$2&amp;"_Ind",'Template Lookup Burn'!$A$1:$R$1,0))&lt;&gt;0,INDEX('Template Lookup Burn'!$A$1:$R$141,MATCH($A106,'Template Lookup Burn'!$A$1:$A$141,0),MATCH(C$2&amp;"_Ind",'Template Lookup Burn'!$A$1:$R$1,0)),"")</f>
        <v/>
      </c>
    </row>
    <row r="107" spans="1:5" ht="15.75" thickBot="1" x14ac:dyDescent="0.3">
      <c r="A107" s="6">
        <v>106</v>
      </c>
      <c r="B107" s="22" t="str">
        <f>IF(INDEX('Template Lookup Burn'!$A$1:$G$131,MATCH($A107,'Template Lookup Burn'!$A$1:$A$141,0),MATCH(C$2,'Template Lookup Burn'!$A$1:$G$1,0))&lt;&gt;0,INDEX('Template Lookup Burn'!$A$1:$G$141,MATCH($A107,'Template Lookup Burn'!$A$1:$A$141,0),MATCH(C$2,'Template Lookup Burn'!$A$1:$G$1,0)),"")</f>
        <v/>
      </c>
      <c r="C107" s="18"/>
      <c r="D107" s="8"/>
      <c r="E107" s="3" t="str">
        <f>IF(INDEX('Template Lookup Burn'!$A$1:$R$131,MATCH($A107,'Template Lookup Burn'!$A$1:$A$141,0),MATCH(C$2&amp;"_Ind",'Template Lookup Burn'!$A$1:$R$1,0))&lt;&gt;0,INDEX('Template Lookup Burn'!$A$1:$R$141,MATCH($A107,'Template Lookup Burn'!$A$1:$A$141,0),MATCH(C$2&amp;"_Ind",'Template Lookup Burn'!$A$1:$R$1,0)),"")</f>
        <v/>
      </c>
    </row>
    <row r="108" spans="1:5" ht="15.75" thickBot="1" x14ac:dyDescent="0.3">
      <c r="A108" s="6">
        <v>107</v>
      </c>
      <c r="B108" s="22" t="str">
        <f>IF(INDEX('Template Lookup Burn'!$A$1:$G$131,MATCH($A108,'Template Lookup Burn'!$A$1:$A$141,0),MATCH(C$2,'Template Lookup Burn'!$A$1:$G$1,0))&lt;&gt;0,INDEX('Template Lookup Burn'!$A$1:$G$141,MATCH($A108,'Template Lookup Burn'!$A$1:$A$141,0),MATCH(C$2,'Template Lookup Burn'!$A$1:$G$1,0)),"")</f>
        <v/>
      </c>
      <c r="C108" s="18"/>
      <c r="D108" s="8"/>
      <c r="E108" s="3" t="str">
        <f>IF(INDEX('Template Lookup Burn'!$A$1:$R$131,MATCH($A108,'Template Lookup Burn'!$A$1:$A$141,0),MATCH(C$2&amp;"_Ind",'Template Lookup Burn'!$A$1:$R$1,0))&lt;&gt;0,INDEX('Template Lookup Burn'!$A$1:$R$141,MATCH($A108,'Template Lookup Burn'!$A$1:$A$141,0),MATCH(C$2&amp;"_Ind",'Template Lookup Burn'!$A$1:$R$1,0)),"")</f>
        <v/>
      </c>
    </row>
    <row r="109" spans="1:5" ht="15.75" thickBot="1" x14ac:dyDescent="0.3">
      <c r="A109" s="6">
        <v>108</v>
      </c>
      <c r="B109" s="22" t="str">
        <f>IF(INDEX('Template Lookup Burn'!$A$1:$G$131,MATCH($A109,'Template Lookup Burn'!$A$1:$A$141,0),MATCH(C$2,'Template Lookup Burn'!$A$1:$G$1,0))&lt;&gt;0,INDEX('Template Lookup Burn'!$A$1:$G$141,MATCH($A109,'Template Lookup Burn'!$A$1:$A$141,0),MATCH(C$2,'Template Lookup Burn'!$A$1:$G$1,0)),"")</f>
        <v/>
      </c>
      <c r="C109" s="18"/>
      <c r="D109" s="8"/>
      <c r="E109" s="3" t="str">
        <f>IF(INDEX('Template Lookup Burn'!$A$1:$R$131,MATCH($A109,'Template Lookup Burn'!$A$1:$A$141,0),MATCH(C$2&amp;"_Ind",'Template Lookup Burn'!$A$1:$R$1,0))&lt;&gt;0,INDEX('Template Lookup Burn'!$A$1:$R$141,MATCH($A109,'Template Lookup Burn'!$A$1:$A$141,0),MATCH(C$2&amp;"_Ind",'Template Lookup Burn'!$A$1:$R$1,0)),"")</f>
        <v/>
      </c>
    </row>
    <row r="110" spans="1:5" ht="15.75" thickBot="1" x14ac:dyDescent="0.3">
      <c r="A110" s="6">
        <v>109</v>
      </c>
      <c r="B110" s="22" t="str">
        <f>IF(INDEX('Template Lookup Burn'!$A$1:$G$131,MATCH($A110,'Template Lookup Burn'!$A$1:$A$141,0),MATCH(C$2,'Template Lookup Burn'!$A$1:$G$1,0))&lt;&gt;0,INDEX('Template Lookup Burn'!$A$1:$G$141,MATCH($A110,'Template Lookup Burn'!$A$1:$A$141,0),MATCH(C$2,'Template Lookup Burn'!$A$1:$G$1,0)),"")</f>
        <v/>
      </c>
      <c r="C110" s="18"/>
      <c r="D110" s="8"/>
      <c r="E110" s="3" t="str">
        <f>IF(INDEX('Template Lookup Burn'!$A$1:$R$131,MATCH($A110,'Template Lookup Burn'!$A$1:$A$141,0),MATCH(C$2&amp;"_Ind",'Template Lookup Burn'!$A$1:$R$1,0))&lt;&gt;0,INDEX('Template Lookup Burn'!$A$1:$R$141,MATCH($A110,'Template Lookup Burn'!$A$1:$A$141,0),MATCH(C$2&amp;"_Ind",'Template Lookup Burn'!$A$1:$R$1,0)),"")</f>
        <v/>
      </c>
    </row>
    <row r="111" spans="1:5" ht="15.75" thickBot="1" x14ac:dyDescent="0.3">
      <c r="A111" s="6">
        <v>110</v>
      </c>
      <c r="B111" s="22" t="str">
        <f>IF(INDEX('Template Lookup Burn'!$A$1:$G$131,MATCH($A111,'Template Lookup Burn'!$A$1:$A$141,0),MATCH(C$2,'Template Lookup Burn'!$A$1:$G$1,0))&lt;&gt;0,INDEX('Template Lookup Burn'!$A$1:$G$141,MATCH($A111,'Template Lookup Burn'!$A$1:$A$141,0),MATCH(C$2,'Template Lookup Burn'!$A$1:$G$1,0)),"")</f>
        <v/>
      </c>
      <c r="C111" s="18"/>
      <c r="D111" s="8"/>
      <c r="E111" s="3" t="str">
        <f>IF(INDEX('Template Lookup Burn'!$A$1:$R$131,MATCH($A111,'Template Lookup Burn'!$A$1:$A$141,0),MATCH(C$2&amp;"_Ind",'Template Lookup Burn'!$A$1:$R$1,0))&lt;&gt;0,INDEX('Template Lookup Burn'!$A$1:$R$141,MATCH($A111,'Template Lookup Burn'!$A$1:$A$141,0),MATCH(C$2&amp;"_Ind",'Template Lookup Burn'!$A$1:$R$1,0)),"")</f>
        <v/>
      </c>
    </row>
    <row r="112" spans="1:5" ht="15.75" thickBot="1" x14ac:dyDescent="0.3">
      <c r="A112" s="6">
        <v>111</v>
      </c>
      <c r="B112" s="22" t="str">
        <f>IF(INDEX('Template Lookup Burn'!$A$1:$G$131,MATCH($A112,'Template Lookup Burn'!$A$1:$A$141,0),MATCH(C$2,'Template Lookup Burn'!$A$1:$G$1,0))&lt;&gt;0,INDEX('Template Lookup Burn'!$A$1:$G$141,MATCH($A112,'Template Lookup Burn'!$A$1:$A$141,0),MATCH(C$2,'Template Lookup Burn'!$A$1:$G$1,0)),"")</f>
        <v/>
      </c>
      <c r="C112" s="18"/>
      <c r="D112" s="8"/>
      <c r="E112" s="3" t="str">
        <f>IF(INDEX('Template Lookup Burn'!$A$1:$R$131,MATCH($A112,'Template Lookup Burn'!$A$1:$A$141,0),MATCH(C$2&amp;"_Ind",'Template Lookup Burn'!$A$1:$R$1,0))&lt;&gt;0,INDEX('Template Lookup Burn'!$A$1:$R$141,MATCH($A112,'Template Lookup Burn'!$A$1:$A$141,0),MATCH(C$2&amp;"_Ind",'Template Lookup Burn'!$A$1:$R$1,0)),"")</f>
        <v/>
      </c>
    </row>
    <row r="113" spans="1:5" ht="15.75" thickBot="1" x14ac:dyDescent="0.3">
      <c r="A113" s="6">
        <v>112</v>
      </c>
      <c r="B113" s="22" t="str">
        <f>IF(INDEX('Template Lookup Burn'!$A$1:$G$131,MATCH($A113,'Template Lookup Burn'!$A$1:$A$141,0),MATCH(C$2,'Template Lookup Burn'!$A$1:$G$1,0))&lt;&gt;0,INDEX('Template Lookup Burn'!$A$1:$G$141,MATCH($A113,'Template Lookup Burn'!$A$1:$A$141,0),MATCH(C$2,'Template Lookup Burn'!$A$1:$G$1,0)),"")</f>
        <v/>
      </c>
      <c r="C113" s="18"/>
      <c r="D113" s="8"/>
      <c r="E113" s="3" t="str">
        <f>IF(INDEX('Template Lookup Burn'!$A$1:$R$131,MATCH($A113,'Template Lookup Burn'!$A$1:$A$141,0),MATCH(C$2&amp;"_Ind",'Template Lookup Burn'!$A$1:$R$1,0))&lt;&gt;0,INDEX('Template Lookup Burn'!$A$1:$R$141,MATCH($A113,'Template Lookup Burn'!$A$1:$A$141,0),MATCH(C$2&amp;"_Ind",'Template Lookup Burn'!$A$1:$R$1,0)),"")</f>
        <v/>
      </c>
    </row>
    <row r="114" spans="1:5" ht="15.75" thickBot="1" x14ac:dyDescent="0.3">
      <c r="A114" s="6">
        <v>113</v>
      </c>
      <c r="B114" s="22" t="str">
        <f>IF(INDEX('Template Lookup Burn'!$A$1:$G$131,MATCH($A114,'Template Lookup Burn'!$A$1:$A$141,0),MATCH(C$2,'Template Lookup Burn'!$A$1:$G$1,0))&lt;&gt;0,INDEX('Template Lookup Burn'!$A$1:$G$141,MATCH($A114,'Template Lookup Burn'!$A$1:$A$141,0),MATCH(C$2,'Template Lookup Burn'!$A$1:$G$1,0)),"")</f>
        <v/>
      </c>
      <c r="C114" s="18"/>
      <c r="D114" s="8"/>
      <c r="E114" s="3" t="str">
        <f>IF(INDEX('Template Lookup Burn'!$A$1:$R$131,MATCH($A114,'Template Lookup Burn'!$A$1:$A$141,0),MATCH(C$2&amp;"_Ind",'Template Lookup Burn'!$A$1:$R$1,0))&lt;&gt;0,INDEX('Template Lookup Burn'!$A$1:$R$141,MATCH($A114,'Template Lookup Burn'!$A$1:$A$141,0),MATCH(C$2&amp;"_Ind",'Template Lookup Burn'!$A$1:$R$1,0)),"")</f>
        <v/>
      </c>
    </row>
    <row r="115" spans="1:5" ht="15.75" thickBot="1" x14ac:dyDescent="0.3">
      <c r="A115" s="6">
        <v>114</v>
      </c>
      <c r="B115" s="22" t="str">
        <f>IF(INDEX('Template Lookup Burn'!$A$1:$G$131,MATCH($A115,'Template Lookup Burn'!$A$1:$A$141,0),MATCH(C$2,'Template Lookup Burn'!$A$1:$G$1,0))&lt;&gt;0,INDEX('Template Lookup Burn'!$A$1:$G$141,MATCH($A115,'Template Lookup Burn'!$A$1:$A$141,0),MATCH(C$2,'Template Lookup Burn'!$A$1:$G$1,0)),"")</f>
        <v/>
      </c>
      <c r="C115" s="18"/>
      <c r="D115" s="8"/>
      <c r="E115" s="3" t="str">
        <f>IF(INDEX('Template Lookup Burn'!$A$1:$R$131,MATCH($A115,'Template Lookup Burn'!$A$1:$A$141,0),MATCH(C$2&amp;"_Ind",'Template Lookup Burn'!$A$1:$R$1,0))&lt;&gt;0,INDEX('Template Lookup Burn'!$A$1:$R$141,MATCH($A115,'Template Lookup Burn'!$A$1:$A$141,0),MATCH(C$2&amp;"_Ind",'Template Lookup Burn'!$A$1:$R$1,0)),"")</f>
        <v/>
      </c>
    </row>
    <row r="116" spans="1:5" ht="15.75" thickBot="1" x14ac:dyDescent="0.3">
      <c r="A116" s="6">
        <v>115</v>
      </c>
      <c r="B116" s="22" t="str">
        <f>IF(INDEX('Template Lookup Burn'!$A$1:$G$131,MATCH($A116,'Template Lookup Burn'!$A$1:$A$141,0),MATCH(C$2,'Template Lookup Burn'!$A$1:$G$1,0))&lt;&gt;0,INDEX('Template Lookup Burn'!$A$1:$G$141,MATCH($A116,'Template Lookup Burn'!$A$1:$A$141,0),MATCH(C$2,'Template Lookup Burn'!$A$1:$G$1,0)),"")</f>
        <v/>
      </c>
      <c r="C116" s="18"/>
      <c r="D116" s="8"/>
      <c r="E116" s="3" t="str">
        <f>IF(INDEX('Template Lookup Burn'!$A$1:$R$131,MATCH($A116,'Template Lookup Burn'!$A$1:$A$141,0),MATCH(C$2&amp;"_Ind",'Template Lookup Burn'!$A$1:$R$1,0))&lt;&gt;0,INDEX('Template Lookup Burn'!$A$1:$R$141,MATCH($A116,'Template Lookup Burn'!$A$1:$A$141,0),MATCH(C$2&amp;"_Ind",'Template Lookup Burn'!$A$1:$R$1,0)),"")</f>
        <v/>
      </c>
    </row>
    <row r="117" spans="1:5" ht="15.75" thickBot="1" x14ac:dyDescent="0.3">
      <c r="A117" s="6">
        <v>116</v>
      </c>
      <c r="B117" s="22" t="str">
        <f>IF(INDEX('Template Lookup Burn'!$A$1:$G$131,MATCH($A117,'Template Lookup Burn'!$A$1:$A$141,0),MATCH(C$2,'Template Lookup Burn'!$A$1:$G$1,0))&lt;&gt;0,INDEX('Template Lookup Burn'!$A$1:$G$141,MATCH($A117,'Template Lookup Burn'!$A$1:$A$141,0),MATCH(C$2,'Template Lookup Burn'!$A$1:$G$1,0)),"")</f>
        <v/>
      </c>
      <c r="C117" s="18"/>
      <c r="D117" s="8"/>
      <c r="E117" s="3" t="str">
        <f>IF(INDEX('Template Lookup Burn'!$A$1:$R$131,MATCH($A117,'Template Lookup Burn'!$A$1:$A$141,0),MATCH(C$2&amp;"_Ind",'Template Lookup Burn'!$A$1:$R$1,0))&lt;&gt;0,INDEX('Template Lookup Burn'!$A$1:$R$141,MATCH($A117,'Template Lookup Burn'!$A$1:$A$141,0),MATCH(C$2&amp;"_Ind",'Template Lookup Burn'!$A$1:$R$1,0)),"")</f>
        <v/>
      </c>
    </row>
    <row r="118" spans="1:5" ht="15.75" thickBot="1" x14ac:dyDescent="0.3">
      <c r="A118" s="6">
        <v>117</v>
      </c>
      <c r="B118" s="22" t="str">
        <f>IF(INDEX('Template Lookup Burn'!$A$1:$G$131,MATCH($A118,'Template Lookup Burn'!$A$1:$A$141,0),MATCH(C$2,'Template Lookup Burn'!$A$1:$G$1,0))&lt;&gt;0,INDEX('Template Lookup Burn'!$A$1:$G$141,MATCH($A118,'Template Lookup Burn'!$A$1:$A$141,0),MATCH(C$2,'Template Lookup Burn'!$A$1:$G$1,0)),"")</f>
        <v/>
      </c>
      <c r="C118" s="18"/>
      <c r="D118" s="8"/>
      <c r="E118" s="3" t="str">
        <f>IF(INDEX('Template Lookup Burn'!$A$1:$R$131,MATCH($A118,'Template Lookup Burn'!$A$1:$A$141,0),MATCH(C$2&amp;"_Ind",'Template Lookup Burn'!$A$1:$R$1,0))&lt;&gt;0,INDEX('Template Lookup Burn'!$A$1:$R$141,MATCH($A118,'Template Lookup Burn'!$A$1:$A$141,0),MATCH(C$2&amp;"_Ind",'Template Lookup Burn'!$A$1:$R$1,0)),"")</f>
        <v/>
      </c>
    </row>
    <row r="119" spans="1:5" ht="15.75" thickBot="1" x14ac:dyDescent="0.3">
      <c r="A119" s="6">
        <v>118</v>
      </c>
      <c r="B119" s="22" t="str">
        <f>IF(INDEX('Template Lookup Burn'!$A$1:$G$131,MATCH($A119,'Template Lookup Burn'!$A$1:$A$141,0),MATCH(C$2,'Template Lookup Burn'!$A$1:$G$1,0))&lt;&gt;0,INDEX('Template Lookup Burn'!$A$1:$G$141,MATCH($A119,'Template Lookup Burn'!$A$1:$A$141,0),MATCH(C$2,'Template Lookup Burn'!$A$1:$G$1,0)),"")</f>
        <v/>
      </c>
      <c r="C119" s="19"/>
      <c r="D119" s="8"/>
      <c r="E119" s="3" t="str">
        <f>IF(INDEX('Template Lookup Burn'!$A$1:$R$131,MATCH($A119,'Template Lookup Burn'!$A$1:$A$141,0),MATCH(C$2&amp;"_Ind",'Template Lookup Burn'!$A$1:$R$1,0))&lt;&gt;0,INDEX('Template Lookup Burn'!$A$1:$R$141,MATCH($A119,'Template Lookup Burn'!$A$1:$A$141,0),MATCH(C$2&amp;"_Ind",'Template Lookup Burn'!$A$1:$R$1,0)),"")</f>
        <v/>
      </c>
    </row>
    <row r="120" spans="1:5" ht="15.75" thickBot="1" x14ac:dyDescent="0.3">
      <c r="A120" s="6">
        <v>119</v>
      </c>
      <c r="B120" s="22" t="str">
        <f>IF(INDEX('Template Lookup Burn'!$A$1:$G$131,MATCH($A120,'Template Lookup Burn'!$A$1:$A$141,0),MATCH(C$2,'Template Lookup Burn'!$A$1:$G$1,0))&lt;&gt;0,INDEX('Template Lookup Burn'!$A$1:$G$141,MATCH($A120,'Template Lookup Burn'!$A$1:$A$141,0),MATCH(C$2,'Template Lookup Burn'!$A$1:$G$1,0)),"")</f>
        <v/>
      </c>
      <c r="C120" s="18"/>
      <c r="D120" s="8"/>
      <c r="E120" s="3" t="str">
        <f>IF(INDEX('Template Lookup Burn'!$A$1:$R$131,MATCH($A120,'Template Lookup Burn'!$A$1:$A$141,0),MATCH(C$2&amp;"_Ind",'Template Lookup Burn'!$A$1:$R$1,0))&lt;&gt;0,INDEX('Template Lookup Burn'!$A$1:$R$141,MATCH($A120,'Template Lookup Burn'!$A$1:$A$141,0),MATCH(C$2&amp;"_Ind",'Template Lookup Burn'!$A$1:$R$1,0)),"")</f>
        <v/>
      </c>
    </row>
    <row r="121" spans="1:5" ht="15.75" thickBot="1" x14ac:dyDescent="0.3">
      <c r="A121" s="6">
        <v>120</v>
      </c>
      <c r="B121" s="22" t="str">
        <f>IF(INDEX('Template Lookup Burn'!$A$1:$G$131,MATCH($A121,'Template Lookup Burn'!$A$1:$A$141,0),MATCH(C$2,'Template Lookup Burn'!$A$1:$G$1,0))&lt;&gt;0,INDEX('Template Lookup Burn'!$A$1:$G$141,MATCH($A121,'Template Lookup Burn'!$A$1:$A$141,0),MATCH(C$2,'Template Lookup Burn'!$A$1:$G$1,0)),"")</f>
        <v/>
      </c>
      <c r="C121" s="18"/>
      <c r="D121" s="8"/>
      <c r="E121" s="3" t="str">
        <f>IF(INDEX('Template Lookup Burn'!$A$1:$R$131,MATCH($A121,'Template Lookup Burn'!$A$1:$A$141,0),MATCH(C$2&amp;"_Ind",'Template Lookup Burn'!$A$1:$R$1,0))&lt;&gt;0,INDEX('Template Lookup Burn'!$A$1:$R$141,MATCH($A121,'Template Lookup Burn'!$A$1:$A$141,0),MATCH(C$2&amp;"_Ind",'Template Lookup Burn'!$A$1:$R$1,0)),"")</f>
        <v/>
      </c>
    </row>
    <row r="122" spans="1:5" ht="15.75" thickBot="1" x14ac:dyDescent="0.3">
      <c r="A122" s="6">
        <v>121</v>
      </c>
      <c r="B122" s="22" t="str">
        <f>IF(INDEX('Template Lookup Burn'!$A$1:$G$131,MATCH($A122,'Template Lookup Burn'!$A$1:$A$141,0),MATCH(C$2,'Template Lookup Burn'!$A$1:$G$1,0))&lt;&gt;0,INDEX('Template Lookup Burn'!$A$1:$G$141,MATCH($A122,'Template Lookup Burn'!$A$1:$A$141,0),MATCH(C$2,'Template Lookup Burn'!$A$1:$G$1,0)),"")</f>
        <v/>
      </c>
      <c r="C122" s="21"/>
      <c r="D122" s="8"/>
      <c r="E122" s="3" t="str">
        <f>IF(INDEX('Template Lookup Burn'!$A$1:$R$131,MATCH($A122,'Template Lookup Burn'!$A$1:$A$141,0),MATCH(C$2&amp;"_Ind",'Template Lookup Burn'!$A$1:$R$1,0))&lt;&gt;0,INDEX('Template Lookup Burn'!$A$1:$R$141,MATCH($A122,'Template Lookup Burn'!$A$1:$A$141,0),MATCH(C$2&amp;"_Ind",'Template Lookup Burn'!$A$1:$R$1,0)),"")</f>
        <v/>
      </c>
    </row>
    <row r="123" spans="1:5" ht="15.75" thickBot="1" x14ac:dyDescent="0.3">
      <c r="A123" s="10">
        <v>122</v>
      </c>
      <c r="B123" s="22" t="str">
        <f>IF(INDEX('Template Lookup Burn'!$A$1:$G$131,MATCH($A123,'Template Lookup Burn'!$A$1:$A$141,0),MATCH(C$2,'Template Lookup Burn'!$A$1:$G$1,0))&lt;&gt;0,INDEX('Template Lookup Burn'!$A$1:$G$141,MATCH($A123,'Template Lookup Burn'!$A$1:$A$141,0),MATCH(C$2,'Template Lookup Burn'!$A$1:$G$1,0)),"")</f>
        <v/>
      </c>
      <c r="D123" s="11"/>
      <c r="E123" s="3" t="str">
        <f>IF(INDEX('Template Lookup Burn'!$A$1:$R$131,MATCH($A123,'Template Lookup Burn'!$A$1:$A$141,0),MATCH(C$2&amp;"_Ind",'Template Lookup Burn'!$A$1:$R$1,0))&lt;&gt;0,INDEX('Template Lookup Burn'!$A$1:$R$141,MATCH($A123,'Template Lookup Burn'!$A$1:$A$141,0),MATCH(C$2&amp;"_Ind",'Template Lookup Burn'!$A$1:$R$1,0)),"")</f>
        <v/>
      </c>
    </row>
  </sheetData>
  <conditionalFormatting sqref="D2:D123">
    <cfRule type="expression" dxfId="1" priority="9">
      <formula>$E2="Y"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'Template Lookup Burn'!$B$1:$G$1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opLeftCell="A25" zoomScale="120" zoomScaleNormal="120" workbookViewId="0">
      <selection activeCell="B2" sqref="B2"/>
    </sheetView>
  </sheetViews>
  <sheetFormatPr defaultRowHeight="15" x14ac:dyDescent="0.25"/>
  <cols>
    <col min="1" max="1" width="5.7109375" style="25" customWidth="1"/>
    <col min="2" max="2" width="28.5703125" style="31" customWidth="1"/>
    <col min="3" max="3" width="19.28515625" style="31" customWidth="1"/>
    <col min="4" max="4" width="20.140625" style="31" customWidth="1"/>
    <col min="5" max="5" width="22.140625" style="31" customWidth="1"/>
    <col min="6" max="11" width="20.28515625" style="31" customWidth="1"/>
    <col min="13" max="13" width="85.42578125" customWidth="1"/>
    <col min="14" max="14" width="14.42578125" customWidth="1"/>
  </cols>
  <sheetData>
    <row r="1" spans="1:12" ht="15.75" thickBot="1" x14ac:dyDescent="0.3">
      <c r="A1" s="28" t="s">
        <v>0</v>
      </c>
      <c r="B1" s="29" t="s">
        <v>10</v>
      </c>
      <c r="C1" s="29" t="s">
        <v>11</v>
      </c>
      <c r="D1" s="29" t="s">
        <v>12</v>
      </c>
      <c r="E1" s="29" t="s">
        <v>13</v>
      </c>
      <c r="F1" s="30" t="s">
        <v>14</v>
      </c>
      <c r="G1" s="52"/>
      <c r="H1" s="52"/>
      <c r="I1" s="52"/>
      <c r="J1" s="52"/>
      <c r="K1" s="52"/>
    </row>
    <row r="2" spans="1:12" x14ac:dyDescent="0.25">
      <c r="A2" s="32">
        <v>1</v>
      </c>
      <c r="B2" s="36" t="str">
        <f>IF(INDEX('Template Lookup Burn'!$A$1:$H$131,MATCH($A2,'Template Lookup Burn'!$A$1:$A$141,0),MATCH(C$2,'Template Lookup Burn'!$A$1:$H$1,0))&lt;&gt;0,INDEX('Template Lookup Burn'!$A$1:$H$141,MATCH($A2,'Template Lookup Burn'!$A$1:$A$141,0),MATCH(C$2,'Template Lookup Burn'!$A$1:$H$1,0)),"")</f>
        <v>Type</v>
      </c>
      <c r="C2" s="64" t="str">
        <f>'Burn Data'!C2</f>
        <v>A320_CEO_CFM</v>
      </c>
      <c r="D2" s="40"/>
      <c r="E2" s="40"/>
      <c r="F2" s="33"/>
      <c r="L2" s="31"/>
    </row>
    <row r="3" spans="1:12" x14ac:dyDescent="0.25">
      <c r="A3" s="32">
        <f>A2+1</f>
        <v>2</v>
      </c>
      <c r="B3" s="37" t="str">
        <f>IF(INDEX('Template Lookup Lease'!$A$1:$H$131,MATCH($A3,'Template Lookup Lease'!$A$1:$A$141,0),MATCH(C$2,'Template Lookup Lease'!$A$1:$H$1,0))&lt;&gt;0,INDEX('Template Lookup Lease'!$A$1:$H$141,MATCH($A3,'Template Lookup Lease'!$A$1:$A$141,0),MATCH(C$2,'Template Lookup Lease'!$A$1:$H$1,0)),"")</f>
        <v>Y6</v>
      </c>
      <c r="C3" s="31">
        <f>IFERROR(IF('Lease Data'!$C$2="ATR42",VLOOKUP(B3,'Template SR costs '!B2:C40,2,FALSE),IF('Lease Data'!$C$2="Q400",VLOOKUP(B3,'Template SR costs '!H2:I41,2,FALSE),IF('Lease Data'!$C$2="ATR72",VLOOKUP(B3,'Template SR costs '!E2:F40,2,FALSE),IF('Lease Data'!$C$2="Q300",VLOOKUP(B3,'Template SR costs '!K2:L41,2,FALSE),IF('Lease Data'!$C$2="CRJ900",VLOOKUP(B3,'Template SR costs '!N2:O41,2,FALSE),IF('Lease Data'!$C$2="CRJ1000",VLOOKUP(B3,'Template SR costs '!Q2:R41,2,FALSE),IF('Lease Data'!$C$2="A320_CEO_CFM",VLOOKUP(B3,'Template SR costs '!T2:U48,2,FALSE),"NO"))))))),0)</f>
        <v>13190.64</v>
      </c>
      <c r="D3" s="31">
        <v>0</v>
      </c>
      <c r="E3" s="31">
        <v>0</v>
      </c>
      <c r="F3" s="31">
        <f>IFERROR(IF('Lease Data'!$C$2="ATR42",VLOOKUP(B3,'Template SR costs '!B2:D40,3,FALSE),IF('Lease Data'!$C$2="Q400",VLOOKUP(B3,'Template SR costs '!H2:J41,3,FALSE),IF('Lease Data'!$C$2="ATR72",VLOOKUP(B3,'Template SR costs '!E2:G40,3,FALSE),IF('Lease Data'!$C$2="Q300",VLOOKUP(B3,'Template SR costs '!K2:M41,3,FALSE),IF('Lease Data'!$C$2="CRJ900",VLOOKUP(B3,'Template SR costs '!N2:P41,3,FALSE),IF('Lease Data'!$C$2="CRJ1000",VLOOKUP(B3,'Template SR costs '!Q2:S41,3,FALSE),IF('Lease Data'!$C$2="A320_CEO_CFM",VLOOKUP(B3,'Template SR costs '!T2:V48,3,FALSE),"NO"))))))),0)</f>
        <v>24</v>
      </c>
      <c r="L3" s="31"/>
    </row>
    <row r="4" spans="1:12" x14ac:dyDescent="0.25">
      <c r="A4" s="32">
        <f t="shared" ref="A4:A67" si="0">A3+1</f>
        <v>3</v>
      </c>
      <c r="B4" s="37" t="str">
        <f>IF(INDEX('Template Lookup Lease'!$A$1:$H$131,MATCH($A4,'Template Lookup Lease'!$A$1:$A$141,0),MATCH(C$2,'Template Lookup Lease'!$A$1:$H$1,0))&lt;&gt;0,INDEX('Template Lookup Lease'!$A$1:$H$141,MATCH($A4,'Template Lookup Lease'!$A$1:$A$141,0),MATCH(C$2,'Template Lookup Lease'!$A$1:$H$1,0)),"")</f>
        <v>Y12</v>
      </c>
      <c r="C4" s="31">
        <f>IFERROR(IF('Lease Data'!$C$2="ATR42",VLOOKUP(B4,'Template SR costs '!B3:C41,2,FALSE),IF('Lease Data'!$C$2="Q400",VLOOKUP(B4,'Template SR costs '!H3:I42,2,FALSE),IF('Lease Data'!$C$2="ATR72",VLOOKUP(B4,'Template SR costs '!E3:F41,2,FALSE),IF('Lease Data'!$C$2="Q300",VLOOKUP(B4,'Template SR costs '!K3:L42,2,FALSE),IF('Lease Data'!$C$2="CRJ900",VLOOKUP(B4,'Template SR costs '!N3:O42,2,FALSE),IF('Lease Data'!$C$2="CRJ1000",VLOOKUP(B4,'Template SR costs '!Q3:R42,2,FALSE),IF('Lease Data'!$C$2="A320_CEO_CFM",VLOOKUP(B4,'Template SR costs '!T3:U49,2,FALSE),"NO"))))))),0)</f>
        <v>5283.52</v>
      </c>
      <c r="D4" s="31">
        <v>0</v>
      </c>
      <c r="E4" s="31">
        <v>0</v>
      </c>
      <c r="F4" s="31">
        <f>IFERROR(IF('Lease Data'!$C$2="ATR42",VLOOKUP(B4,'Template SR costs '!B3:D41,3,FALSE),IF('Lease Data'!$C$2="Q400",VLOOKUP(B4,'Template SR costs '!H3:J42,3,FALSE),IF('Lease Data'!$C$2="ATR72",VLOOKUP(B4,'Template SR costs '!E3:G41,3,FALSE),IF('Lease Data'!$C$2="Q300",VLOOKUP(B4,'Template SR costs '!K3:M42,3,FALSE),IF('Lease Data'!$C$2="CRJ900",VLOOKUP(B4,'Template SR costs '!N3:P42,3,FALSE),IF('Lease Data'!$C$2="CRJ1000",VLOOKUP(B4,'Template SR costs '!Q3:S42,3,FALSE),IF('Lease Data'!$C$2="A320_CEO_CFM",VLOOKUP(B4,'Template SR costs '!T3:V49,3,FALSE),"NO"))))))),0)</f>
        <v>24</v>
      </c>
    </row>
    <row r="5" spans="1:12" x14ac:dyDescent="0.25">
      <c r="A5" s="32">
        <f t="shared" si="0"/>
        <v>4</v>
      </c>
      <c r="B5" s="37" t="str">
        <f>IF(INDEX('Template Lookup Lease'!$A$1:$H$131,MATCH($A5,'Template Lookup Lease'!$A$1:$A$141,0),MATCH(C$2,'Template Lookup Lease'!$A$1:$H$1,0))&lt;&gt;0,INDEX('Template Lookup Lease'!$A$1:$H$141,MATCH($A5,'Template Lookup Lease'!$A$1:$A$141,0),MATCH(C$2,'Template Lookup Lease'!$A$1:$H$1,0)),"")</f>
        <v>E1_PR</v>
      </c>
      <c r="C5" s="31">
        <f>IFERROR(IF('Lease Data'!$C$2="ATR42",VLOOKUP(B5,'Template SR costs '!B4:C42,2,FALSE),IF('Lease Data'!$C$2="Q400",VLOOKUP(B5,'Template SR costs '!H4:I43,2,FALSE),IF('Lease Data'!$C$2="ATR72",VLOOKUP(B5,'Template SR costs '!E4:F42,2,FALSE),IF('Lease Data'!$C$2="Q300",VLOOKUP(B5,'Template SR costs '!K4:L43,2,FALSE),IF('Lease Data'!$C$2="CRJ900",VLOOKUP(B5,'Template SR costs '!N4:O43,2,FALSE),IF('Lease Data'!$C$2="CRJ1000",VLOOKUP(B5,'Template SR costs '!Q4:R43,2,FALSE),IF('Lease Data'!$C$2="A320_CEO_CFM",VLOOKUP(B5,'Template SR costs '!T4:U50,2,FALSE),"NO"))))))),0)</f>
        <v>184</v>
      </c>
      <c r="D5" s="31">
        <v>0</v>
      </c>
      <c r="E5" s="31">
        <v>0</v>
      </c>
      <c r="F5" s="31">
        <f>IFERROR(IF('Lease Data'!$C$2="ATR42",VLOOKUP(B5,'Template SR costs '!B4:D42,3,FALSE),IF('Lease Data'!$C$2="Q400",VLOOKUP(B5,'Template SR costs '!H4:J43,3,FALSE),IF('Lease Data'!$C$2="ATR72",VLOOKUP(B5,'Template SR costs '!E4:G42,3,FALSE),IF('Lease Data'!$C$2="Q300",VLOOKUP(B5,'Template SR costs '!K4:M43,3,FALSE),IF('Lease Data'!$C$2="CRJ900",VLOOKUP(B5,'Template SR costs '!N4:P43,3,FALSE),IF('Lease Data'!$C$2="CRJ1000",VLOOKUP(B5,'Template SR costs '!Q4:S43,3,FALSE),IF('Lease Data'!$C$2="A320_CEO_CFM",VLOOKUP(B5,'Template SR costs '!T4:V50,3,FALSE),"NO"))))))),0)</f>
        <v>6000</v>
      </c>
      <c r="J5"/>
    </row>
    <row r="6" spans="1:12" ht="15.75" thickBot="1" x14ac:dyDescent="0.3">
      <c r="A6" s="32">
        <f t="shared" si="0"/>
        <v>5</v>
      </c>
      <c r="B6" s="37" t="str">
        <f>IF(INDEX('Template Lookup Lease'!$A$1:$H$131,MATCH($A6,'Template Lookup Lease'!$A$1:$A$141,0),MATCH(C$2,'Template Lookup Lease'!$A$1:$H$1,0))&lt;&gt;0,INDEX('Template Lookup Lease'!$A$1:$H$141,MATCH($A6,'Template Lookup Lease'!$A$1:$A$141,0),MATCH(C$2,'Template Lookup Lease'!$A$1:$H$1,0)),"")</f>
        <v>E1_Booster_Spool</v>
      </c>
      <c r="C6" s="31">
        <f>IFERROR(IF('Lease Data'!$C$2="ATR42",VLOOKUP(B6,'Template SR costs '!B5:C43,2,FALSE),IF('Lease Data'!$C$2="Q400",VLOOKUP(B6,'Template SR costs '!H5:I44,2,FALSE),IF('Lease Data'!$C$2="ATR72",VLOOKUP(B6,'Template SR costs '!E5:F43,2,FALSE),IF('Lease Data'!$C$2="Q300",VLOOKUP(B6,'Template SR costs '!K5:L44,2,FALSE),IF('Lease Data'!$C$2="CRJ900",VLOOKUP(B6,'Template SR costs '!N5:O44,2,FALSE),IF('Lease Data'!$C$2="CRJ1000",VLOOKUP(B6,'Template SR costs '!Q5:R44,2,FALSE),IF('Lease Data'!$C$2="A320_CEO_CFM",VLOOKUP(B6,'Template SR costs '!T5:U51,2,FALSE),"NO"))))))),0)</f>
        <v>18.203333333333333</v>
      </c>
      <c r="D6" s="31">
        <v>0</v>
      </c>
      <c r="E6" s="31">
        <v>0</v>
      </c>
      <c r="F6" s="31">
        <f>IFERROR(IF('Lease Data'!$C$2="ATR42",VLOOKUP(B6,'Template SR costs '!B5:D43,3,FALSE),IF('Lease Data'!$C$2="Q400",VLOOKUP(B6,'Template SR costs '!H5:J44,3,FALSE),IF('Lease Data'!$C$2="ATR72",VLOOKUP(B6,'Template SR costs '!E5:G43,3,FALSE),IF('Lease Data'!$C$2="Q300",VLOOKUP(B6,'Template SR costs '!K5:M44,3,FALSE),IF('Lease Data'!$C$2="CRJ900",VLOOKUP(B6,'Template SR costs '!N5:P44,3,FALSE),IF('Lease Data'!$C$2="CRJ1000",VLOOKUP(B6,'Template SR costs '!Q5:S44,3,FALSE),IF('Lease Data'!$C$2="A320_CEO_CFM",VLOOKUP(B6,'Template SR costs '!T5:V51,3,FALSE),"NO"))))))),0)</f>
        <v>6000</v>
      </c>
      <c r="J6"/>
      <c r="K6"/>
    </row>
    <row r="7" spans="1:12" x14ac:dyDescent="0.25">
      <c r="A7" s="32">
        <f t="shared" si="0"/>
        <v>6</v>
      </c>
      <c r="B7" s="37" t="str">
        <f>IF(INDEX('Template Lookup Lease'!$A$1:$H$131,MATCH($A7,'Template Lookup Lease'!$A$1:$A$141,0),MATCH(C$2,'Template Lookup Lease'!$A$1:$H$1,0))&lt;&gt;0,INDEX('Template Lookup Lease'!$A$1:$H$141,MATCH($A7,'Template Lookup Lease'!$A$1:$A$141,0),MATCH(C$2,'Template Lookup Lease'!$A$1:$H$1,0)),"")</f>
        <v>E1_Fan_Disk</v>
      </c>
      <c r="C7" s="31">
        <f>IFERROR(IF('Lease Data'!$C$2="ATR42",VLOOKUP(B7,'Template SR costs '!B6:C44,2,FALSE),IF('Lease Data'!$C$2="Q400",VLOOKUP(B7,'Template SR costs '!H6:I45,2,FALSE),IF('Lease Data'!$C$2="ATR72",VLOOKUP(B7,'Template SR costs '!E6:F44,2,FALSE),IF('Lease Data'!$C$2="Q300",VLOOKUP(B7,'Template SR costs '!K6:L45,2,FALSE),IF('Lease Data'!$C$2="CRJ900",VLOOKUP(B7,'Template SR costs '!N6:O45,2,FALSE),IF('Lease Data'!$C$2="CRJ1000",VLOOKUP(B7,'Template SR costs '!Q6:R45,2,FALSE),IF('Lease Data'!$C$2="A320_CEO_CFM",VLOOKUP(B7,'Template SR costs '!T6:U52,2,FALSE),"NO"))))))),0)</f>
        <v>12.486666666666666</v>
      </c>
      <c r="D7" s="31">
        <v>0</v>
      </c>
      <c r="E7" s="31">
        <v>0</v>
      </c>
      <c r="F7" s="31">
        <f>IFERROR(IF('Lease Data'!$C$2="ATR42",VLOOKUP(B7,'Template SR costs '!B6:D44,3,FALSE),IF('Lease Data'!$C$2="Q400",VLOOKUP(B7,'Template SR costs '!H6:J45,3,FALSE),IF('Lease Data'!$C$2="ATR72",VLOOKUP(B7,'Template SR costs '!E6:G44,3,FALSE),IF('Lease Data'!$C$2="Q300",VLOOKUP(B7,'Template SR costs '!K6:M45,3,FALSE),IF('Lease Data'!$C$2="CRJ900",VLOOKUP(B7,'Template SR costs '!N6:P45,3,FALSE),IF('Lease Data'!$C$2="CRJ1000",VLOOKUP(B7,'Template SR costs '!Q6:S45,3,FALSE),IF('Lease Data'!$C$2="A320_CEO_CFM",VLOOKUP(B7,'Template SR costs '!T6:V52,3,FALSE),"NO"))))))),0)</f>
        <v>6000</v>
      </c>
      <c r="J7" s="26" t="s">
        <v>5</v>
      </c>
      <c r="K7"/>
    </row>
    <row r="8" spans="1:12" x14ac:dyDescent="0.25">
      <c r="A8" s="32">
        <f t="shared" si="0"/>
        <v>7</v>
      </c>
      <c r="B8" s="37" t="str">
        <f>IF(INDEX('Template Lookup Lease'!$A$1:$H$131,MATCH($A8,'Template Lookup Lease'!$A$1:$A$141,0),MATCH(C$2,'Template Lookup Lease'!$A$1:$H$1,0))&lt;&gt;0,INDEX('Template Lookup Lease'!$A$1:$H$141,MATCH($A8,'Template Lookup Lease'!$A$1:$A$141,0),MATCH(C$2,'Template Lookup Lease'!$A$1:$H$1,0)),"")</f>
        <v>E1_Fan_Shaft</v>
      </c>
      <c r="C8" s="31">
        <f>IFERROR(IF('Lease Data'!$C$2="ATR42",VLOOKUP(B8,'Template SR costs '!B7:C45,2,FALSE),IF('Lease Data'!$C$2="Q400",VLOOKUP(B8,'Template SR costs '!H7:I46,2,FALSE),IF('Lease Data'!$C$2="ATR72",VLOOKUP(B8,'Template SR costs '!E7:F45,2,FALSE),IF('Lease Data'!$C$2="Q300",VLOOKUP(B8,'Template SR costs '!K7:L46,2,FALSE),IF('Lease Data'!$C$2="CRJ900",VLOOKUP(B8,'Template SR costs '!N7:O46,2,FALSE),IF('Lease Data'!$C$2="CRJ1000",VLOOKUP(B8,'Template SR costs '!Q7:R46,2,FALSE),IF('Lease Data'!$C$2="A320_CEO_CFM",VLOOKUP(B8,'Template SR costs '!T7:U53,2,FALSE),"NO"))))))),0)</f>
        <v>9.0466666666666669</v>
      </c>
      <c r="D8" s="31">
        <v>0</v>
      </c>
      <c r="E8" s="31">
        <v>0</v>
      </c>
      <c r="F8" s="31">
        <f>IFERROR(IF('Lease Data'!$C$2="ATR42",VLOOKUP(B8,'Template SR costs '!B7:D45,3,FALSE),IF('Lease Data'!$C$2="Q400",VLOOKUP(B8,'Template SR costs '!H7:J46,3,FALSE),IF('Lease Data'!$C$2="ATR72",VLOOKUP(B8,'Template SR costs '!E7:G45,3,FALSE),IF('Lease Data'!$C$2="Q300",VLOOKUP(B8,'Template SR costs '!K7:M46,3,FALSE),IF('Lease Data'!$C$2="CRJ900",VLOOKUP(B8,'Template SR costs '!N7:P46,3,FALSE),IF('Lease Data'!$C$2="CRJ1000",VLOOKUP(B8,'Template SR costs '!Q7:S46,3,FALSE),IF('Lease Data'!$C$2="A320_CEO_CFM",VLOOKUP(B8,'Template SR costs '!T7:V53,3,FALSE),"NO"))))))),0)</f>
        <v>6000</v>
      </c>
      <c r="J8" s="27" t="s">
        <v>7</v>
      </c>
      <c r="K8"/>
    </row>
    <row r="9" spans="1:12" x14ac:dyDescent="0.25">
      <c r="A9" s="32">
        <f t="shared" si="0"/>
        <v>8</v>
      </c>
      <c r="B9" s="37" t="str">
        <f>IF(INDEX('Template Lookup Lease'!$A$1:$H$131,MATCH($A9,'Template Lookup Lease'!$A$1:$A$141,0),MATCH(C$2,'Template Lookup Lease'!$A$1:$H$1,0))&lt;&gt;0,INDEX('Template Lookup Lease'!$A$1:$H$141,MATCH($A9,'Template Lookup Lease'!$A$1:$A$141,0),MATCH(C$2,'Template Lookup Lease'!$A$1:$H$1,0)),"")</f>
        <v>E1_CPRSR_Rotor_Shaft</v>
      </c>
      <c r="C9" s="31">
        <f>IFERROR(IF('Lease Data'!$C$2="ATR42",VLOOKUP(B9,'Template SR costs '!B8:C46,2,FALSE),IF('Lease Data'!$C$2="Q400",VLOOKUP(B9,'Template SR costs '!H8:I47,2,FALSE),IF('Lease Data'!$C$2="ATR72",VLOOKUP(B9,'Template SR costs '!E8:F46,2,FALSE),IF('Lease Data'!$C$2="Q300",VLOOKUP(B9,'Template SR costs '!K8:L47,2,FALSE),IF('Lease Data'!$C$2="CRJ900",VLOOKUP(B9,'Template SR costs '!N8:O47,2,FALSE),IF('Lease Data'!$C$2="CRJ1000",VLOOKUP(B9,'Template SR costs '!Q8:R47,2,FALSE),IF('Lease Data'!$C$2="A320_CEO_CFM",VLOOKUP(B9,'Template SR costs '!T8:U54,2,FALSE),"NO"))))))),0)</f>
        <v>9.9049999999999994</v>
      </c>
      <c r="D9" s="31">
        <v>0</v>
      </c>
      <c r="E9" s="31">
        <v>0</v>
      </c>
      <c r="F9" s="31">
        <f>IFERROR(IF('Lease Data'!$C$2="ATR42",VLOOKUP(B9,'Template SR costs '!B8:D46,3,FALSE),IF('Lease Data'!$C$2="Q400",VLOOKUP(B9,'Template SR costs '!H8:J47,3,FALSE),IF('Lease Data'!$C$2="ATR72",VLOOKUP(B9,'Template SR costs '!E8:G46,3,FALSE),IF('Lease Data'!$C$2="Q300",VLOOKUP(B9,'Template SR costs '!K8:M47,3,FALSE),IF('Lease Data'!$C$2="CRJ900",VLOOKUP(B9,'Template SR costs '!N8:P47,3,FALSE),IF('Lease Data'!$C$2="CRJ1000",VLOOKUP(B9,'Template SR costs '!Q8:S47,3,FALSE),IF('Lease Data'!$C$2="A320_CEO_CFM",VLOOKUP(B9,'Template SR costs '!T8:V54,3,FALSE),"NO"))))))),0)</f>
        <v>6000</v>
      </c>
      <c r="J9" s="14" t="s">
        <v>8</v>
      </c>
    </row>
    <row r="10" spans="1:12" ht="15.75" thickBot="1" x14ac:dyDescent="0.3">
      <c r="A10" s="32">
        <f t="shared" si="0"/>
        <v>9</v>
      </c>
      <c r="B10" s="37" t="str">
        <f>IF(INDEX('Template Lookup Lease'!$A$1:$H$131,MATCH($A10,'Template Lookup Lease'!$A$1:$A$141,0),MATCH(C$2,'Template Lookup Lease'!$A$1:$H$1,0))&lt;&gt;0,INDEX('Template Lookup Lease'!$A$1:$H$141,MATCH($A10,'Template Lookup Lease'!$A$1:$A$141,0),MATCH(C$2,'Template Lookup Lease'!$A$1:$H$1,0)),"")</f>
        <v>E1_HPC_Stg_1_2_Spool</v>
      </c>
      <c r="C10" s="31">
        <f>IFERROR(IF('Lease Data'!$C$2="ATR42",VLOOKUP(B10,'Template SR costs '!B9:C47,2,FALSE),IF('Lease Data'!$C$2="Q400",VLOOKUP(B10,'Template SR costs '!H9:I48,2,FALSE),IF('Lease Data'!$C$2="ATR72",VLOOKUP(B10,'Template SR costs '!E9:F47,2,FALSE),IF('Lease Data'!$C$2="Q300",VLOOKUP(B10,'Template SR costs '!K9:L48,2,FALSE),IF('Lease Data'!$C$2="CRJ900",VLOOKUP(B10,'Template SR costs '!N9:O48,2,FALSE),IF('Lease Data'!$C$2="CRJ1000",VLOOKUP(B10,'Template SR costs '!Q9:R48,2,FALSE),IF('Lease Data'!$C$2="A320_CEO_CFM",VLOOKUP(B10,'Template SR costs '!T9:U55,2,FALSE),"NO"))))))),0)</f>
        <v>14.125</v>
      </c>
      <c r="D10" s="31">
        <v>0</v>
      </c>
      <c r="E10" s="31">
        <v>0</v>
      </c>
      <c r="F10" s="31">
        <f>IFERROR(IF('Lease Data'!$C$2="ATR42",VLOOKUP(B10,'Template SR costs '!B9:D47,3,FALSE),IF('Lease Data'!$C$2="Q400",VLOOKUP(B10,'Template SR costs '!H9:J48,3,FALSE),IF('Lease Data'!$C$2="ATR72",VLOOKUP(B10,'Template SR costs '!E9:G47,3,FALSE),IF('Lease Data'!$C$2="Q300",VLOOKUP(B10,'Template SR costs '!K9:M48,3,FALSE),IF('Lease Data'!$C$2="CRJ900",VLOOKUP(B10,'Template SR costs '!N9:P48,3,FALSE),IF('Lease Data'!$C$2="CRJ1000",VLOOKUP(B10,'Template SR costs '!Q9:S48,3,FALSE),IF('Lease Data'!$C$2="A320_CEO_CFM",VLOOKUP(B10,'Template SR costs '!T9:V55,3,FALSE),"NO"))))))),0)</f>
        <v>6000</v>
      </c>
      <c r="J10" s="15" t="s">
        <v>9</v>
      </c>
    </row>
    <row r="11" spans="1:12" x14ac:dyDescent="0.25">
      <c r="A11" s="32">
        <f t="shared" si="0"/>
        <v>10</v>
      </c>
      <c r="B11" s="37" t="str">
        <f>IF(INDEX('Template Lookup Lease'!$A$1:$H$131,MATCH($A11,'Template Lookup Lease'!$A$1:$A$141,0),MATCH(C$2,'Template Lookup Lease'!$A$1:$H$1,0))&lt;&gt;0,INDEX('Template Lookup Lease'!$A$1:$H$141,MATCH($A11,'Template Lookup Lease'!$A$1:$A$141,0),MATCH(C$2,'Template Lookup Lease'!$A$1:$H$1,0)),"")</f>
        <v>E1_HPC_Stg_3_Disk</v>
      </c>
      <c r="C11" s="31">
        <f>IFERROR(IF('Lease Data'!$C$2="ATR42",VLOOKUP(B11,'Template SR costs '!B10:C48,2,FALSE),IF('Lease Data'!$C$2="Q400",VLOOKUP(B11,'Template SR costs '!H10:I49,2,FALSE),IF('Lease Data'!$C$2="ATR72",VLOOKUP(B11,'Template SR costs '!E10:F48,2,FALSE),IF('Lease Data'!$C$2="Q300",VLOOKUP(B11,'Template SR costs '!K10:L49,2,FALSE),IF('Lease Data'!$C$2="CRJ900",VLOOKUP(B11,'Template SR costs '!N10:O49,2,FALSE),IF('Lease Data'!$C$2="CRJ1000",VLOOKUP(B11,'Template SR costs '!Q10:R49,2,FALSE),IF('Lease Data'!$C$2="A320_CEO_CFM",VLOOKUP(B11,'Template SR costs '!T10:U56,2,FALSE),"NO"))))))),0)</f>
        <v>4.3765000000000001</v>
      </c>
      <c r="D11" s="31">
        <v>0</v>
      </c>
      <c r="E11" s="31">
        <v>0</v>
      </c>
      <c r="F11" s="31">
        <f>IFERROR(IF('Lease Data'!$C$2="ATR42",VLOOKUP(B11,'Template SR costs '!B10:D48,3,FALSE),IF('Lease Data'!$C$2="Q400",VLOOKUP(B11,'Template SR costs '!H10:J49,3,FALSE),IF('Lease Data'!$C$2="ATR72",VLOOKUP(B11,'Template SR costs '!E10:G48,3,FALSE),IF('Lease Data'!$C$2="Q300",VLOOKUP(B11,'Template SR costs '!K10:M49,3,FALSE),IF('Lease Data'!$C$2="CRJ900",VLOOKUP(B11,'Template SR costs '!N10:P49,3,FALSE),IF('Lease Data'!$C$2="CRJ1000",VLOOKUP(B11,'Template SR costs '!Q10:S49,3,FALSE),IF('Lease Data'!$C$2="A320_CEO_CFM",VLOOKUP(B11,'Template SR costs '!T10:V56,3,FALSE),"NO"))))))),0)</f>
        <v>6000</v>
      </c>
    </row>
    <row r="12" spans="1:12" x14ac:dyDescent="0.25">
      <c r="A12" s="32">
        <f t="shared" si="0"/>
        <v>11</v>
      </c>
      <c r="B12" s="37" t="str">
        <f>IF(INDEX('Template Lookup Lease'!$A$1:$H$131,MATCH($A12,'Template Lookup Lease'!$A$1:$A$141,0),MATCH(C$2,'Template Lookup Lease'!$A$1:$H$1,0))&lt;&gt;0,INDEX('Template Lookup Lease'!$A$1:$H$141,MATCH($A12,'Template Lookup Lease'!$A$1:$A$141,0),MATCH(C$2,'Template Lookup Lease'!$A$1:$H$1,0)),"")</f>
        <v>E1_Spool_Stg_4_9</v>
      </c>
      <c r="C12" s="31">
        <f>IFERROR(IF('Lease Data'!$C$2="ATR42",VLOOKUP(B12,'Template SR costs '!B11:C49,2,FALSE),IF('Lease Data'!$C$2="Q400",VLOOKUP(B12,'Template SR costs '!H11:I50,2,FALSE),IF('Lease Data'!$C$2="ATR72",VLOOKUP(B12,'Template SR costs '!E11:F49,2,FALSE),IF('Lease Data'!$C$2="Q300",VLOOKUP(B12,'Template SR costs '!K11:L50,2,FALSE),IF('Lease Data'!$C$2="CRJ900",VLOOKUP(B12,'Template SR costs '!N11:O50,2,FALSE),IF('Lease Data'!$C$2="CRJ1000",VLOOKUP(B12,'Template SR costs '!Q11:R50,2,FALSE),IF('Lease Data'!$C$2="A320_CEO_CFM",VLOOKUP(B12,'Template SR costs '!T11:U57,2,FALSE),"NO"))))))),0)</f>
        <v>31.195</v>
      </c>
      <c r="D12" s="31">
        <v>0</v>
      </c>
      <c r="E12" s="31">
        <v>0</v>
      </c>
      <c r="F12" s="31">
        <f>IFERROR(IF('Lease Data'!$C$2="ATR42",VLOOKUP(B12,'Template SR costs '!B11:D49,3,FALSE),IF('Lease Data'!$C$2="Q400",VLOOKUP(B12,'Template SR costs '!H11:J50,3,FALSE),IF('Lease Data'!$C$2="ATR72",VLOOKUP(B12,'Template SR costs '!E11:G49,3,FALSE),IF('Lease Data'!$C$2="Q300",VLOOKUP(B12,'Template SR costs '!K11:M50,3,FALSE),IF('Lease Data'!$C$2="CRJ900",VLOOKUP(B12,'Template SR costs '!N11:P50,3,FALSE),IF('Lease Data'!$C$2="CRJ1000",VLOOKUP(B12,'Template SR costs '!Q11:S50,3,FALSE),IF('Lease Data'!$C$2="A320_CEO_CFM",VLOOKUP(B12,'Template SR costs '!T11:V57,3,FALSE),"NO"))))))),0)</f>
        <v>6000</v>
      </c>
    </row>
    <row r="13" spans="1:12" x14ac:dyDescent="0.25">
      <c r="A13" s="32">
        <f t="shared" si="0"/>
        <v>12</v>
      </c>
      <c r="B13" s="37" t="str">
        <f>IF(INDEX('Template Lookup Lease'!$A$1:$H$131,MATCH($A13,'Template Lookup Lease'!$A$1:$A$141,0),MATCH(C$2,'Template Lookup Lease'!$A$1:$H$1,0))&lt;&gt;0,INDEX('Template Lookup Lease'!$A$1:$H$141,MATCH($A13,'Template Lookup Lease'!$A$1:$A$141,0),MATCH(C$2,'Template Lookup Lease'!$A$1:$H$1,0)),"")</f>
        <v>E1_Rotating_Real_Airseal</v>
      </c>
      <c r="C13" s="31">
        <f>IFERROR(IF('Lease Data'!$C$2="ATR42",VLOOKUP(B13,'Template SR costs '!B12:C50,2,FALSE),IF('Lease Data'!$C$2="Q400",VLOOKUP(B13,'Template SR costs '!H12:I51,2,FALSE),IF('Lease Data'!$C$2="ATR72",VLOOKUP(B13,'Template SR costs '!E12:F50,2,FALSE),IF('Lease Data'!$C$2="Q300",VLOOKUP(B13,'Template SR costs '!K12:L51,2,FALSE),IF('Lease Data'!$C$2="CRJ900",VLOOKUP(B13,'Template SR costs '!N12:O51,2,FALSE),IF('Lease Data'!$C$2="CRJ1000",VLOOKUP(B13,'Template SR costs '!Q12:R51,2,FALSE),IF('Lease Data'!$C$2="A320_CEO_CFM",VLOOKUP(B13,'Template SR costs '!T12:U58,2,FALSE),"NO"))))))),0)</f>
        <v>5.9850000000000003</v>
      </c>
      <c r="D13" s="31">
        <v>0</v>
      </c>
      <c r="E13" s="31">
        <v>0</v>
      </c>
      <c r="F13" s="31">
        <f>IFERROR(IF('Lease Data'!$C$2="ATR42",VLOOKUP(B13,'Template SR costs '!B12:D50,3,FALSE),IF('Lease Data'!$C$2="Q400",VLOOKUP(B13,'Template SR costs '!H12:J51,3,FALSE),IF('Lease Data'!$C$2="ATR72",VLOOKUP(B13,'Template SR costs '!E12:G50,3,FALSE),IF('Lease Data'!$C$2="Q300",VLOOKUP(B13,'Template SR costs '!K12:M51,3,FALSE),IF('Lease Data'!$C$2="CRJ900",VLOOKUP(B13,'Template SR costs '!N12:P51,3,FALSE),IF('Lease Data'!$C$2="CRJ1000",VLOOKUP(B13,'Template SR costs '!Q12:S51,3,FALSE),IF('Lease Data'!$C$2="A320_CEO_CFM",VLOOKUP(B13,'Template SR costs '!T12:V58,3,FALSE),"NO"))))))),0)</f>
        <v>6000</v>
      </c>
    </row>
    <row r="14" spans="1:12" x14ac:dyDescent="0.25">
      <c r="A14" s="32">
        <f t="shared" si="0"/>
        <v>13</v>
      </c>
      <c r="B14" s="37" t="str">
        <f>IF(INDEX('Template Lookup Lease'!$A$1:$H$131,MATCH($A14,'Template Lookup Lease'!$A$1:$A$141,0),MATCH(C$2,'Template Lookup Lease'!$A$1:$H$1,0))&lt;&gt;0,INDEX('Template Lookup Lease'!$A$1:$H$141,MATCH($A14,'Template Lookup Lease'!$A$1:$A$141,0),MATCH(C$2,'Template Lookup Lease'!$A$1:$H$1,0)),"")</f>
        <v>E1_HPT_Front_Shaft</v>
      </c>
      <c r="C14" s="31">
        <f>IFERROR(IF('Lease Data'!$C$2="ATR42",VLOOKUP(B14,'Template SR costs '!B13:C51,2,FALSE),IF('Lease Data'!$C$2="Q400",VLOOKUP(B14,'Template SR costs '!H13:I52,2,FALSE),IF('Lease Data'!$C$2="ATR72",VLOOKUP(B14,'Template SR costs '!E13:F51,2,FALSE),IF('Lease Data'!$C$2="Q300",VLOOKUP(B14,'Template SR costs '!K13:L52,2,FALSE),IF('Lease Data'!$C$2="CRJ900",VLOOKUP(B14,'Template SR costs '!N13:O52,2,FALSE),IF('Lease Data'!$C$2="CRJ1000",VLOOKUP(B14,'Template SR costs '!Q13:R52,2,FALSE),IF('Lease Data'!$C$2="A320_CEO_CFM",VLOOKUP(B14,'Template SR costs '!T13:U59,2,FALSE),"NO"))))))),0)</f>
        <v>11.61</v>
      </c>
      <c r="D14" s="31">
        <v>0</v>
      </c>
      <c r="E14" s="31">
        <v>0</v>
      </c>
      <c r="F14" s="31">
        <f>IFERROR(IF('Lease Data'!$C$2="ATR42",VLOOKUP(B14,'Template SR costs '!B13:D51,3,FALSE),IF('Lease Data'!$C$2="Q400",VLOOKUP(B14,'Template SR costs '!H13:J52,3,FALSE),IF('Lease Data'!$C$2="ATR72",VLOOKUP(B14,'Template SR costs '!E13:G51,3,FALSE),IF('Lease Data'!$C$2="Q300",VLOOKUP(B14,'Template SR costs '!K13:M52,3,FALSE),IF('Lease Data'!$C$2="CRJ900",VLOOKUP(B14,'Template SR costs '!N13:P52,3,FALSE),IF('Lease Data'!$C$2="CRJ1000",VLOOKUP(B14,'Template SR costs '!Q13:S52,3,FALSE),IF('Lease Data'!$C$2="A320_CEO_CFM",VLOOKUP(B14,'Template SR costs '!T13:V59,3,FALSE),"NO"))))))),0)</f>
        <v>6000</v>
      </c>
    </row>
    <row r="15" spans="1:12" x14ac:dyDescent="0.25">
      <c r="A15" s="32">
        <f t="shared" si="0"/>
        <v>14</v>
      </c>
      <c r="B15" s="37" t="str">
        <f>IF(INDEX('Template Lookup Lease'!$A$1:$H$131,MATCH($A15,'Template Lookup Lease'!$A$1:$A$141,0),MATCH(C$2,'Template Lookup Lease'!$A$1:$H$1,0))&lt;&gt;0,INDEX('Template Lookup Lease'!$A$1:$H$141,MATCH($A15,'Template Lookup Lease'!$A$1:$A$141,0),MATCH(C$2,'Template Lookup Lease'!$A$1:$H$1,0)),"")</f>
        <v>E1_HPT_Front_Rotating Airseal</v>
      </c>
      <c r="C15" s="31">
        <f>IFERROR(IF('Lease Data'!$C$2="ATR42",VLOOKUP(B15,'Template SR costs '!B14:C52,2,FALSE),IF('Lease Data'!$C$2="Q400",VLOOKUP(B15,'Template SR costs '!H14:I53,2,FALSE),IF('Lease Data'!$C$2="ATR72",VLOOKUP(B15,'Template SR costs '!E14:F52,2,FALSE),IF('Lease Data'!$C$2="Q300",VLOOKUP(B15,'Template SR costs '!K14:L53,2,FALSE),IF('Lease Data'!$C$2="CRJ900",VLOOKUP(B15,'Template SR costs '!N14:O53,2,FALSE),IF('Lease Data'!$C$2="CRJ1000",VLOOKUP(B15,'Template SR costs '!Q14:R53,2,FALSE),IF('Lease Data'!$C$2="A320_CEO_CFM",VLOOKUP(B15,'Template SR costs '!T14:U60,2,FALSE),"NO"))))))),0)</f>
        <v>23.785</v>
      </c>
      <c r="D15" s="31">
        <v>0</v>
      </c>
      <c r="E15" s="31">
        <v>0</v>
      </c>
      <c r="F15" s="31">
        <f>IFERROR(IF('Lease Data'!$C$2="ATR42",VLOOKUP(B15,'Template SR costs '!B14:D52,3,FALSE),IF('Lease Data'!$C$2="Q400",VLOOKUP(B15,'Template SR costs '!H14:J53,3,FALSE),IF('Lease Data'!$C$2="ATR72",VLOOKUP(B15,'Template SR costs '!E14:G52,3,FALSE),IF('Lease Data'!$C$2="Q300",VLOOKUP(B15,'Template SR costs '!K14:M53,3,FALSE),IF('Lease Data'!$C$2="CRJ900",VLOOKUP(B15,'Template SR costs '!N14:P53,3,FALSE),IF('Lease Data'!$C$2="CRJ1000",VLOOKUP(B15,'Template SR costs '!Q14:S53,3,FALSE),IF('Lease Data'!$C$2="A320_CEO_CFM",VLOOKUP(B15,'Template SR costs '!T14:V60,3,FALSE),"NO"))))))),0)</f>
        <v>6000</v>
      </c>
    </row>
    <row r="16" spans="1:12" x14ac:dyDescent="0.25">
      <c r="A16" s="32">
        <f t="shared" si="0"/>
        <v>15</v>
      </c>
      <c r="B16" s="37" t="str">
        <f>IF(INDEX('Template Lookup Lease'!$A$1:$H$131,MATCH($A16,'Template Lookup Lease'!$A$1:$A$141,0),MATCH(C$2,'Template Lookup Lease'!$A$1:$H$1,0))&lt;&gt;0,INDEX('Template Lookup Lease'!$A$1:$H$141,MATCH($A16,'Template Lookup Lease'!$A$1:$A$141,0),MATCH(C$2,'Template Lookup Lease'!$A$1:$H$1,0)),"")</f>
        <v>E1_HPT_Rotor_Disk</v>
      </c>
      <c r="C16" s="31">
        <f>IFERROR(IF('Lease Data'!$C$2="ATR42",VLOOKUP(B16,'Template SR costs '!B15:C53,2,FALSE),IF('Lease Data'!$C$2="Q400",VLOOKUP(B16,'Template SR costs '!H15:I54,2,FALSE),IF('Lease Data'!$C$2="ATR72",VLOOKUP(B16,'Template SR costs '!E15:F53,2,FALSE),IF('Lease Data'!$C$2="Q300",VLOOKUP(B16,'Template SR costs '!K15:L54,2,FALSE),IF('Lease Data'!$C$2="CRJ900",VLOOKUP(B16,'Template SR costs '!N15:O54,2,FALSE),IF('Lease Data'!$C$2="CRJ1000",VLOOKUP(B16,'Template SR costs '!Q15:R54,2,FALSE),IF('Lease Data'!$C$2="A320_CEO_CFM",VLOOKUP(B16,'Template SR costs '!T15:U61,2,FALSE),"NO"))))))),0)</f>
        <v>26.3</v>
      </c>
      <c r="D16" s="31">
        <v>0</v>
      </c>
      <c r="E16" s="31">
        <v>0</v>
      </c>
      <c r="F16" s="31">
        <f>IFERROR(IF('Lease Data'!$C$2="ATR42",VLOOKUP(B16,'Template SR costs '!B15:D53,3,FALSE),IF('Lease Data'!$C$2="Q400",VLOOKUP(B16,'Template SR costs '!H15:J54,3,FALSE),IF('Lease Data'!$C$2="ATR72",VLOOKUP(B16,'Template SR costs '!E15:G53,3,FALSE),IF('Lease Data'!$C$2="Q300",VLOOKUP(B16,'Template SR costs '!K15:M54,3,FALSE),IF('Lease Data'!$C$2="CRJ900",VLOOKUP(B16,'Template SR costs '!N15:P54,3,FALSE),IF('Lease Data'!$C$2="CRJ1000",VLOOKUP(B16,'Template SR costs '!Q15:S54,3,FALSE),IF('Lease Data'!$C$2="A320_CEO_CFM",VLOOKUP(B16,'Template SR costs '!T15:V61,3,FALSE),"NO"))))))),0)</f>
        <v>6000</v>
      </c>
    </row>
    <row r="17" spans="1:6" x14ac:dyDescent="0.25">
      <c r="A17" s="32">
        <f t="shared" si="0"/>
        <v>16</v>
      </c>
      <c r="B17" s="37" t="str">
        <f>IF(INDEX('Template Lookup Lease'!$A$1:$H$131,MATCH($A17,'Template Lookup Lease'!$A$1:$A$141,0),MATCH(C$2,'Template Lookup Lease'!$A$1:$H$1,0))&lt;&gt;0,INDEX('Template Lookup Lease'!$A$1:$H$141,MATCH($A17,'Template Lookup Lease'!$A$1:$A$141,0),MATCH(C$2,'Template Lookup Lease'!$A$1:$H$1,0)),"")</f>
        <v>E1_HPT_Rear_Shaft</v>
      </c>
      <c r="C17" s="31">
        <f>IFERROR(IF('Lease Data'!$C$2="ATR42",VLOOKUP(B17,'Template SR costs '!B16:C54,2,FALSE),IF('Lease Data'!$C$2="Q400",VLOOKUP(B17,'Template SR costs '!H16:I55,2,FALSE),IF('Lease Data'!$C$2="ATR72",VLOOKUP(B17,'Template SR costs '!E16:F54,2,FALSE),IF('Lease Data'!$C$2="Q300",VLOOKUP(B17,'Template SR costs '!K16:L55,2,FALSE),IF('Lease Data'!$C$2="CRJ900",VLOOKUP(B17,'Template SR costs '!N16:O55,2,FALSE),IF('Lease Data'!$C$2="CRJ1000",VLOOKUP(B17,'Template SR costs '!Q16:R55,2,FALSE),IF('Lease Data'!$C$2="A320_CEO_CFM",VLOOKUP(B17,'Template SR costs '!T16:U62,2,FALSE),"NO"))))))),0)</f>
        <v>8.57</v>
      </c>
      <c r="D17" s="31">
        <v>0</v>
      </c>
      <c r="E17" s="31">
        <v>0</v>
      </c>
      <c r="F17" s="31">
        <f>IFERROR(IF('Lease Data'!$C$2="ATR42",VLOOKUP(B17,'Template SR costs '!B16:D54,3,FALSE),IF('Lease Data'!$C$2="Q400",VLOOKUP(B17,'Template SR costs '!H16:J55,3,FALSE),IF('Lease Data'!$C$2="ATR72",VLOOKUP(B17,'Template SR costs '!E16:G54,3,FALSE),IF('Lease Data'!$C$2="Q300",VLOOKUP(B17,'Template SR costs '!K16:M55,3,FALSE),IF('Lease Data'!$C$2="CRJ900",VLOOKUP(B17,'Template SR costs '!N16:P55,3,FALSE),IF('Lease Data'!$C$2="CRJ1000",VLOOKUP(B17,'Template SR costs '!Q16:S55,3,FALSE),IF('Lease Data'!$C$2="A320_CEO_CFM",VLOOKUP(B17,'Template SR costs '!T16:V62,3,FALSE),"NO"))))))),0)</f>
        <v>6000</v>
      </c>
    </row>
    <row r="18" spans="1:6" x14ac:dyDescent="0.25">
      <c r="A18" s="32">
        <f t="shared" si="0"/>
        <v>17</v>
      </c>
      <c r="B18" s="37" t="str">
        <f>IF(INDEX('Template Lookup Lease'!$A$1:$H$131,MATCH($A18,'Template Lookup Lease'!$A$1:$A$141,0),MATCH(C$2,'Template Lookup Lease'!$A$1:$H$1,0))&lt;&gt;0,INDEX('Template Lookup Lease'!$A$1:$H$141,MATCH($A18,'Template Lookup Lease'!$A$1:$A$141,0),MATCH(C$2,'Template Lookup Lease'!$A$1:$H$1,0)),"")</f>
        <v>E1_LPT_Rotor_Stg_1_Disk</v>
      </c>
      <c r="C18" s="31">
        <f>IFERROR(IF('Lease Data'!$C$2="ATR42",VLOOKUP(B18,'Template SR costs '!B17:C55,2,FALSE),IF('Lease Data'!$C$2="Q400",VLOOKUP(B18,'Template SR costs '!H17:I56,2,FALSE),IF('Lease Data'!$C$2="ATR72",VLOOKUP(B18,'Template SR costs '!E17:F55,2,FALSE),IF('Lease Data'!$C$2="Q300",VLOOKUP(B18,'Template SR costs '!K17:L56,2,FALSE),IF('Lease Data'!$C$2="CRJ900",VLOOKUP(B18,'Template SR costs '!N17:O56,2,FALSE),IF('Lease Data'!$C$2="CRJ1000",VLOOKUP(B18,'Template SR costs '!Q17:R56,2,FALSE),IF('Lease Data'!$C$2="A320_CEO_CFM",VLOOKUP(B18,'Template SR costs '!T17:U63,2,FALSE),"NO"))))))),0)</f>
        <v>7.64</v>
      </c>
      <c r="D18" s="31">
        <v>0</v>
      </c>
      <c r="E18" s="31">
        <v>0</v>
      </c>
      <c r="F18" s="31">
        <f>IFERROR(IF('Lease Data'!$C$2="ATR42",VLOOKUP(B18,'Template SR costs '!B17:D55,3,FALSE),IF('Lease Data'!$C$2="Q400",VLOOKUP(B18,'Template SR costs '!H17:J56,3,FALSE),IF('Lease Data'!$C$2="ATR72",VLOOKUP(B18,'Template SR costs '!E17:G55,3,FALSE),IF('Lease Data'!$C$2="Q300",VLOOKUP(B18,'Template SR costs '!K17:M56,3,FALSE),IF('Lease Data'!$C$2="CRJ900",VLOOKUP(B18,'Template SR costs '!N17:P56,3,FALSE),IF('Lease Data'!$C$2="CRJ1000",VLOOKUP(B18,'Template SR costs '!Q17:S56,3,FALSE),IF('Lease Data'!$C$2="A320_CEO_CFM",VLOOKUP(B18,'Template SR costs '!T17:V63,3,FALSE),"NO"))))))),0)</f>
        <v>6000</v>
      </c>
    </row>
    <row r="19" spans="1:6" x14ac:dyDescent="0.25">
      <c r="A19" s="32">
        <f t="shared" si="0"/>
        <v>18</v>
      </c>
      <c r="B19" s="37" t="str">
        <f>IF(INDEX('Template Lookup Lease'!$A$1:$H$131,MATCH($A19,'Template Lookup Lease'!$A$1:$A$141,0),MATCH(C$2,'Template Lookup Lease'!$A$1:$H$1,0))&lt;&gt;0,INDEX('Template Lookup Lease'!$A$1:$H$141,MATCH($A19,'Template Lookup Lease'!$A$1:$A$141,0),MATCH(C$2,'Template Lookup Lease'!$A$1:$H$1,0)),"")</f>
        <v>E1_LPT_Rotor_Stg_2_Disk</v>
      </c>
      <c r="C19" s="31">
        <f>IFERROR(IF('Lease Data'!$C$2="ATR42",VLOOKUP(B19,'Template SR costs '!B18:C56,2,FALSE),IF('Lease Data'!$C$2="Q400",VLOOKUP(B19,'Template SR costs '!H18:I57,2,FALSE),IF('Lease Data'!$C$2="ATR72",VLOOKUP(B19,'Template SR costs '!E18:F56,2,FALSE),IF('Lease Data'!$C$2="Q300",VLOOKUP(B19,'Template SR costs '!K18:L57,2,FALSE),IF('Lease Data'!$C$2="CRJ900",VLOOKUP(B19,'Template SR costs '!N18:O57,2,FALSE),IF('Lease Data'!$C$2="CRJ1000",VLOOKUP(B19,'Template SR costs '!Q18:R57,2,FALSE),IF('Lease Data'!$C$2="A320_CEO_CFM",VLOOKUP(B19,'Template SR costs '!T18:U64,2,FALSE),"NO"))))))),0)</f>
        <v>8.8640000000000008</v>
      </c>
      <c r="D19" s="31">
        <v>0</v>
      </c>
      <c r="E19" s="31">
        <v>0</v>
      </c>
      <c r="F19" s="31">
        <f>IFERROR(IF('Lease Data'!$C$2="ATR42",VLOOKUP(B19,'Template SR costs '!B18:D56,3,FALSE),IF('Lease Data'!$C$2="Q400",VLOOKUP(B19,'Template SR costs '!H18:J57,3,FALSE),IF('Lease Data'!$C$2="ATR72",VLOOKUP(B19,'Template SR costs '!E18:G56,3,FALSE),IF('Lease Data'!$C$2="Q300",VLOOKUP(B19,'Template SR costs '!K18:M57,3,FALSE),IF('Lease Data'!$C$2="CRJ900",VLOOKUP(B19,'Template SR costs '!N18:P57,3,FALSE),IF('Lease Data'!$C$2="CRJ1000",VLOOKUP(B19,'Template SR costs '!Q18:S57,3,FALSE),IF('Lease Data'!$C$2="A320_CEO_CFM",VLOOKUP(B19,'Template SR costs '!T18:V64,3,FALSE),"NO"))))))),0)</f>
        <v>6000</v>
      </c>
    </row>
    <row r="20" spans="1:6" x14ac:dyDescent="0.25">
      <c r="A20" s="32">
        <f t="shared" si="0"/>
        <v>19</v>
      </c>
      <c r="B20" s="37" t="str">
        <f>IF(INDEX('Template Lookup Lease'!$A$1:$H$131,MATCH($A20,'Template Lookup Lease'!$A$1:$A$141,0),MATCH(C$2,'Template Lookup Lease'!$A$1:$H$1,0))&lt;&gt;0,INDEX('Template Lookup Lease'!$A$1:$H$141,MATCH($A20,'Template Lookup Lease'!$A$1:$A$141,0),MATCH(C$2,'Template Lookup Lease'!$A$1:$H$1,0)),"")</f>
        <v>E1_LPT_Rotor_Stg_3_Disk</v>
      </c>
      <c r="C20" s="31">
        <f>IFERROR(IF('Lease Data'!$C$2="ATR42",VLOOKUP(B20,'Template SR costs '!B19:C57,2,FALSE),IF('Lease Data'!$C$2="Q400",VLOOKUP(B20,'Template SR costs '!H19:I58,2,FALSE),IF('Lease Data'!$C$2="ATR72",VLOOKUP(B20,'Template SR costs '!E19:F57,2,FALSE),IF('Lease Data'!$C$2="Q300",VLOOKUP(B20,'Template SR costs '!K19:L58,2,FALSE),IF('Lease Data'!$C$2="CRJ900",VLOOKUP(B20,'Template SR costs '!N19:O58,2,FALSE),IF('Lease Data'!$C$2="CRJ1000",VLOOKUP(B20,'Template SR costs '!Q19:R58,2,FALSE),IF('Lease Data'!$C$2="A320_CEO_CFM",VLOOKUP(B20,'Template SR costs '!T19:U65,2,FALSE),"NO"))))))),0)</f>
        <v>8.7040000000000006</v>
      </c>
      <c r="D20" s="31">
        <v>0</v>
      </c>
      <c r="E20" s="31">
        <v>0</v>
      </c>
      <c r="F20" s="31">
        <f>IFERROR(IF('Lease Data'!$C$2="ATR42",VLOOKUP(B20,'Template SR costs '!B19:D57,3,FALSE),IF('Lease Data'!$C$2="Q400",VLOOKUP(B20,'Template SR costs '!H19:J58,3,FALSE),IF('Lease Data'!$C$2="ATR72",VLOOKUP(B20,'Template SR costs '!E19:G57,3,FALSE),IF('Lease Data'!$C$2="Q300",VLOOKUP(B20,'Template SR costs '!K19:M58,3,FALSE),IF('Lease Data'!$C$2="CRJ900",VLOOKUP(B20,'Template SR costs '!N19:P58,3,FALSE),IF('Lease Data'!$C$2="CRJ1000",VLOOKUP(B20,'Template SR costs '!Q19:S58,3,FALSE),IF('Lease Data'!$C$2="A320_CEO_CFM",VLOOKUP(B20,'Template SR costs '!T19:V65,3,FALSE),"NO"))))))),0)</f>
        <v>6000</v>
      </c>
    </row>
    <row r="21" spans="1:6" x14ac:dyDescent="0.25">
      <c r="A21" s="32">
        <f t="shared" si="0"/>
        <v>20</v>
      </c>
      <c r="B21" s="37" t="str">
        <f>IF(INDEX('Template Lookup Lease'!$A$1:$H$131,MATCH($A21,'Template Lookup Lease'!$A$1:$A$141,0),MATCH(C$2,'Template Lookup Lease'!$A$1:$H$1,0))&lt;&gt;0,INDEX('Template Lookup Lease'!$A$1:$H$141,MATCH($A21,'Template Lookup Lease'!$A$1:$A$141,0),MATCH(C$2,'Template Lookup Lease'!$A$1:$H$1,0)),"")</f>
        <v>E1_LPT_Rotor_Stg_4_Disk</v>
      </c>
      <c r="C21" s="31">
        <f>IFERROR(IF('Lease Data'!$C$2="ATR42",VLOOKUP(B21,'Template SR costs '!B20:C58,2,FALSE),IF('Lease Data'!$C$2="Q400",VLOOKUP(B21,'Template SR costs '!H20:I59,2,FALSE),IF('Lease Data'!$C$2="ATR72",VLOOKUP(B21,'Template SR costs '!E20:F58,2,FALSE),IF('Lease Data'!$C$2="Q300",VLOOKUP(B21,'Template SR costs '!K20:L59,2,FALSE),IF('Lease Data'!$C$2="CRJ900",VLOOKUP(B21,'Template SR costs '!N20:O59,2,FALSE),IF('Lease Data'!$C$2="CRJ1000",VLOOKUP(B21,'Template SR costs '!Q20:R59,2,FALSE),IF('Lease Data'!$C$2="A320_CEO_CFM",VLOOKUP(B21,'Template SR costs '!T20:U66,2,FALSE),"NO"))))))),0)</f>
        <v>7.7320000000000002</v>
      </c>
      <c r="D21" s="31">
        <v>0</v>
      </c>
      <c r="E21" s="31">
        <v>0</v>
      </c>
      <c r="F21" s="31">
        <f>IFERROR(IF('Lease Data'!$C$2="ATR42",VLOOKUP(B21,'Template SR costs '!B20:D58,3,FALSE),IF('Lease Data'!$C$2="Q400",VLOOKUP(B21,'Template SR costs '!H20:J59,3,FALSE),IF('Lease Data'!$C$2="ATR72",VLOOKUP(B21,'Template SR costs '!E20:G58,3,FALSE),IF('Lease Data'!$C$2="Q300",VLOOKUP(B21,'Template SR costs '!K20:M59,3,FALSE),IF('Lease Data'!$C$2="CRJ900",VLOOKUP(B21,'Template SR costs '!N20:P59,3,FALSE),IF('Lease Data'!$C$2="CRJ1000",VLOOKUP(B21,'Template SR costs '!Q20:S59,3,FALSE),IF('Lease Data'!$C$2="A320_CEO_CFM",VLOOKUP(B21,'Template SR costs '!T20:V66,3,FALSE),"NO"))))))),0)</f>
        <v>6000</v>
      </c>
    </row>
    <row r="22" spans="1:6" x14ac:dyDescent="0.25">
      <c r="A22" s="32">
        <f t="shared" si="0"/>
        <v>21</v>
      </c>
      <c r="B22" s="37" t="str">
        <f>IF(INDEX('Template Lookup Lease'!$A$1:$H$131,MATCH($A22,'Template Lookup Lease'!$A$1:$A$141,0),MATCH(C$2,'Template Lookup Lease'!$A$1:$H$1,0))&lt;&gt;0,INDEX('Template Lookup Lease'!$A$1:$H$141,MATCH($A22,'Template Lookup Lease'!$A$1:$A$141,0),MATCH(C$2,'Template Lookup Lease'!$A$1:$H$1,0)),"")</f>
        <v>E1_Conical_LPT_Rotor_Stg_3_Support</v>
      </c>
      <c r="C22" s="31">
        <f>IFERROR(IF('Lease Data'!$C$2="ATR42",VLOOKUP(B22,'Template SR costs '!B21:C59,2,FALSE),IF('Lease Data'!$C$2="Q400",VLOOKUP(B22,'Template SR costs '!H21:I60,2,FALSE),IF('Lease Data'!$C$2="ATR72",VLOOKUP(B22,'Template SR costs '!E21:F59,2,FALSE),IF('Lease Data'!$C$2="Q300",VLOOKUP(B22,'Template SR costs '!K21:L60,2,FALSE),IF('Lease Data'!$C$2="CRJ900",VLOOKUP(B22,'Template SR costs '!N21:O60,2,FALSE),IF('Lease Data'!$C$2="CRJ1000",VLOOKUP(B22,'Template SR costs '!Q21:R60,2,FALSE),IF('Lease Data'!$C$2="A320_CEO_CFM",VLOOKUP(B22,'Template SR costs '!T21:U67,2,FALSE),"NO"))))))),0)</f>
        <v>10.304</v>
      </c>
      <c r="D22" s="31">
        <v>0</v>
      </c>
      <c r="E22" s="31">
        <v>0</v>
      </c>
      <c r="F22" s="31">
        <f>IFERROR(IF('Lease Data'!$C$2="ATR42",VLOOKUP(B22,'Template SR costs '!B21:D59,3,FALSE),IF('Lease Data'!$C$2="Q400",VLOOKUP(B22,'Template SR costs '!H21:J60,3,FALSE),IF('Lease Data'!$C$2="ATR72",VLOOKUP(B22,'Template SR costs '!E21:G59,3,FALSE),IF('Lease Data'!$C$2="Q300",VLOOKUP(B22,'Template SR costs '!K21:M60,3,FALSE),IF('Lease Data'!$C$2="CRJ900",VLOOKUP(B22,'Template SR costs '!N21:P60,3,FALSE),IF('Lease Data'!$C$2="CRJ1000",VLOOKUP(B22,'Template SR costs '!Q21:S60,3,FALSE),IF('Lease Data'!$C$2="A320_CEO_CFM",VLOOKUP(B22,'Template SR costs '!T21:V67,3,FALSE),"NO"))))))),0)</f>
        <v>6000</v>
      </c>
    </row>
    <row r="23" spans="1:6" x14ac:dyDescent="0.25">
      <c r="A23" s="32">
        <f t="shared" si="0"/>
        <v>22</v>
      </c>
      <c r="B23" s="37" t="str">
        <f>IF(INDEX('Template Lookup Lease'!$A$1:$H$131,MATCH($A23,'Template Lookup Lease'!$A$1:$A$141,0),MATCH(C$2,'Template Lookup Lease'!$A$1:$H$1,0))&lt;&gt;0,INDEX('Template Lookup Lease'!$A$1:$H$141,MATCH($A23,'Template Lookup Lease'!$A$1:$A$141,0),MATCH(C$2,'Template Lookup Lease'!$A$1:$H$1,0)),"")</f>
        <v>E1_LPT_Shaft</v>
      </c>
      <c r="C23" s="31">
        <f>IFERROR(IF('Lease Data'!$C$2="ATR42",VLOOKUP(B23,'Template SR costs '!B22:C60,2,FALSE),IF('Lease Data'!$C$2="Q400",VLOOKUP(B23,'Template SR costs '!H22:I61,2,FALSE),IF('Lease Data'!$C$2="ATR72",VLOOKUP(B23,'Template SR costs '!E22:F60,2,FALSE),IF('Lease Data'!$C$2="Q300",VLOOKUP(B23,'Template SR costs '!K22:L61,2,FALSE),IF('Lease Data'!$C$2="CRJ900",VLOOKUP(B23,'Template SR costs '!N22:O61,2,FALSE),IF('Lease Data'!$C$2="CRJ1000",VLOOKUP(B23,'Template SR costs '!Q22:R61,2,FALSE),IF('Lease Data'!$C$2="A320_CEO_CFM",VLOOKUP(B23,'Template SR costs '!T22:U68,2,FALSE),"NO"))))))),0)</f>
        <v>15.712</v>
      </c>
      <c r="D23" s="31">
        <v>0</v>
      </c>
      <c r="E23" s="31">
        <v>0</v>
      </c>
      <c r="F23" s="31">
        <f>IFERROR(IF('Lease Data'!$C$2="ATR42",VLOOKUP(B23,'Template SR costs '!B22:D60,3,FALSE),IF('Lease Data'!$C$2="Q400",VLOOKUP(B23,'Template SR costs '!H22:J61,3,FALSE),IF('Lease Data'!$C$2="ATR72",VLOOKUP(B23,'Template SR costs '!E22:G60,3,FALSE),IF('Lease Data'!$C$2="Q300",VLOOKUP(B23,'Template SR costs '!K22:M61,3,FALSE),IF('Lease Data'!$C$2="CRJ900",VLOOKUP(B23,'Template SR costs '!N22:P61,3,FALSE),IF('Lease Data'!$C$2="CRJ1000",VLOOKUP(B23,'Template SR costs '!Q22:S61,3,FALSE),IF('Lease Data'!$C$2="A320_CEO_CFM",VLOOKUP(B23,'Template SR costs '!T22:V68,3,FALSE),"NO"))))))),0)</f>
        <v>6000</v>
      </c>
    </row>
    <row r="24" spans="1:6" x14ac:dyDescent="0.25">
      <c r="A24" s="32">
        <f t="shared" si="0"/>
        <v>23</v>
      </c>
      <c r="B24" s="37" t="str">
        <f>IF(INDEX('Template Lookup Lease'!$A$1:$H$131,MATCH($A24,'Template Lookup Lease'!$A$1:$A$141,0),MATCH(C$2,'Template Lookup Lease'!$A$1:$H$1,0))&lt;&gt;0,INDEX('Template Lookup Lease'!$A$1:$H$141,MATCH($A24,'Template Lookup Lease'!$A$1:$A$141,0),MATCH(C$2,'Template Lookup Lease'!$A$1:$H$1,0)),"")</f>
        <v>E2_PR</v>
      </c>
      <c r="C24" s="31">
        <f>IFERROR(IF('Lease Data'!$C$2="ATR42",VLOOKUP(B24,'Template SR costs '!B23:C61,2,FALSE),IF('Lease Data'!$C$2="Q400",VLOOKUP(B24,'Template SR costs '!H23:I62,2,FALSE),IF('Lease Data'!$C$2="ATR72",VLOOKUP(B24,'Template SR costs '!E23:F61,2,FALSE),IF('Lease Data'!$C$2="Q300",VLOOKUP(B24,'Template SR costs '!K23:L62,2,FALSE),IF('Lease Data'!$C$2="CRJ900",VLOOKUP(B24,'Template SR costs '!N23:O62,2,FALSE),IF('Lease Data'!$C$2="CRJ1000",VLOOKUP(B24,'Template SR costs '!Q23:R62,2,FALSE),IF('Lease Data'!$C$2="A320_CEO_CFM",VLOOKUP(B24,'Template SR costs '!T23:U69,2,FALSE),"NO"))))))),0)</f>
        <v>184</v>
      </c>
      <c r="D24" s="31">
        <v>0</v>
      </c>
      <c r="E24" s="31">
        <v>0</v>
      </c>
      <c r="F24" s="31">
        <f>IFERROR(IF('Lease Data'!$C$2="ATR42",VLOOKUP(B24,'Template SR costs '!B23:D61,3,FALSE),IF('Lease Data'!$C$2="Q400",VLOOKUP(B24,'Template SR costs '!H23:J62,3,FALSE),IF('Lease Data'!$C$2="ATR72",VLOOKUP(B24,'Template SR costs '!E23:G61,3,FALSE),IF('Lease Data'!$C$2="Q300",VLOOKUP(B24,'Template SR costs '!K23:M62,3,FALSE),IF('Lease Data'!$C$2="CRJ900",VLOOKUP(B24,'Template SR costs '!N23:P62,3,FALSE),IF('Lease Data'!$C$2="CRJ1000",VLOOKUP(B24,'Template SR costs '!Q23:S62,3,FALSE),IF('Lease Data'!$C$2="A320_CEO_CFM",VLOOKUP(B24,'Template SR costs '!T23:V69,3,FALSE),"NO"))))))),0)</f>
        <v>6000</v>
      </c>
    </row>
    <row r="25" spans="1:6" x14ac:dyDescent="0.25">
      <c r="A25" s="32">
        <f t="shared" si="0"/>
        <v>24</v>
      </c>
      <c r="B25" s="37" t="str">
        <f>IF(INDEX('Template Lookup Lease'!$A$1:$H$131,MATCH($A25,'Template Lookup Lease'!$A$1:$A$141,0),MATCH(C$2,'Template Lookup Lease'!$A$1:$H$1,0))&lt;&gt;0,INDEX('Template Lookup Lease'!$A$1:$H$141,MATCH($A25,'Template Lookup Lease'!$A$1:$A$141,0),MATCH(C$2,'Template Lookup Lease'!$A$1:$H$1,0)),"")</f>
        <v>E2_Booster_Spool</v>
      </c>
      <c r="C25" s="31">
        <f>IFERROR(IF('Lease Data'!$C$2="ATR42",VLOOKUP(B25,'Template SR costs '!B24:C62,2,FALSE),IF('Lease Data'!$C$2="Q400",VLOOKUP(B25,'Template SR costs '!H24:I63,2,FALSE),IF('Lease Data'!$C$2="ATR72",VLOOKUP(B25,'Template SR costs '!E24:F62,2,FALSE),IF('Lease Data'!$C$2="Q300",VLOOKUP(B25,'Template SR costs '!K24:L63,2,FALSE),IF('Lease Data'!$C$2="CRJ900",VLOOKUP(B25,'Template SR costs '!N24:O63,2,FALSE),IF('Lease Data'!$C$2="CRJ1000",VLOOKUP(B25,'Template SR costs '!Q24:R63,2,FALSE),IF('Lease Data'!$C$2="A320_CEO_CFM",VLOOKUP(B25,'Template SR costs '!T24:U70,2,FALSE),"NO"))))))),0)</f>
        <v>18.203333333333333</v>
      </c>
      <c r="D25" s="31">
        <v>0</v>
      </c>
      <c r="E25" s="31">
        <v>0</v>
      </c>
      <c r="F25" s="31">
        <f>IFERROR(IF('Lease Data'!$C$2="ATR42",VLOOKUP(B25,'Template SR costs '!B24:D62,3,FALSE),IF('Lease Data'!$C$2="Q400",VLOOKUP(B25,'Template SR costs '!H24:J63,3,FALSE),IF('Lease Data'!$C$2="ATR72",VLOOKUP(B25,'Template SR costs '!E24:G62,3,FALSE),IF('Lease Data'!$C$2="Q300",VLOOKUP(B25,'Template SR costs '!K24:M63,3,FALSE),IF('Lease Data'!$C$2="CRJ900",VLOOKUP(B25,'Template SR costs '!N24:P63,3,FALSE),IF('Lease Data'!$C$2="CRJ1000",VLOOKUP(B25,'Template SR costs '!Q24:S63,3,FALSE),IF('Lease Data'!$C$2="A320_CEO_CFM",VLOOKUP(B25,'Template SR costs '!T24:V70,3,FALSE),"NO"))))))),0)</f>
        <v>6000</v>
      </c>
    </row>
    <row r="26" spans="1:6" x14ac:dyDescent="0.25">
      <c r="A26" s="32">
        <f t="shared" si="0"/>
        <v>25</v>
      </c>
      <c r="B26" s="37" t="str">
        <f>IF(INDEX('Template Lookup Lease'!$A$1:$H$131,MATCH($A26,'Template Lookup Lease'!$A$1:$A$141,0),MATCH(C$2,'Template Lookup Lease'!$A$1:$H$1,0))&lt;&gt;0,INDEX('Template Lookup Lease'!$A$1:$H$141,MATCH($A26,'Template Lookup Lease'!$A$1:$A$141,0),MATCH(C$2,'Template Lookup Lease'!$A$1:$H$1,0)),"")</f>
        <v>E2_Fan_Disk</v>
      </c>
      <c r="C26" s="31">
        <f>IFERROR(IF('Lease Data'!$C$2="ATR42",VLOOKUP(B26,'Template SR costs '!B25:C63,2,FALSE),IF('Lease Data'!$C$2="Q400",VLOOKUP(B26,'Template SR costs '!H25:I64,2,FALSE),IF('Lease Data'!$C$2="ATR72",VLOOKUP(B26,'Template SR costs '!E25:F63,2,FALSE),IF('Lease Data'!$C$2="Q300",VLOOKUP(B26,'Template SR costs '!K25:L64,2,FALSE),IF('Lease Data'!$C$2="CRJ900",VLOOKUP(B26,'Template SR costs '!N25:O64,2,FALSE),IF('Lease Data'!$C$2="CRJ1000",VLOOKUP(B26,'Template SR costs '!Q25:R64,2,FALSE),IF('Lease Data'!$C$2="A320_CEO_CFM",VLOOKUP(B26,'Template SR costs '!T25:U71,2,FALSE),"NO"))))))),0)</f>
        <v>12.486666666666666</v>
      </c>
      <c r="D26" s="31">
        <v>0</v>
      </c>
      <c r="E26" s="31">
        <v>0</v>
      </c>
      <c r="F26" s="31">
        <f>IFERROR(IF('Lease Data'!$C$2="ATR42",VLOOKUP(B26,'Template SR costs '!B25:D63,3,FALSE),IF('Lease Data'!$C$2="Q400",VLOOKUP(B26,'Template SR costs '!H25:J64,3,FALSE),IF('Lease Data'!$C$2="ATR72",VLOOKUP(B26,'Template SR costs '!E25:G63,3,FALSE),IF('Lease Data'!$C$2="Q300",VLOOKUP(B26,'Template SR costs '!K25:M64,3,FALSE),IF('Lease Data'!$C$2="CRJ900",VLOOKUP(B26,'Template SR costs '!N25:P64,3,FALSE),IF('Lease Data'!$C$2="CRJ1000",VLOOKUP(B26,'Template SR costs '!Q25:S64,3,FALSE),IF('Lease Data'!$C$2="A320_CEO_CFM",VLOOKUP(B26,'Template SR costs '!T25:V71,3,FALSE),"NO"))))))),0)</f>
        <v>6000</v>
      </c>
    </row>
    <row r="27" spans="1:6" x14ac:dyDescent="0.25">
      <c r="A27" s="32">
        <f t="shared" si="0"/>
        <v>26</v>
      </c>
      <c r="B27" s="37" t="str">
        <f>IF(INDEX('Template Lookup Lease'!$A$1:$H$131,MATCH($A27,'Template Lookup Lease'!$A$1:$A$141,0),MATCH(C$2,'Template Lookup Lease'!$A$1:$H$1,0))&lt;&gt;0,INDEX('Template Lookup Lease'!$A$1:$H$141,MATCH($A27,'Template Lookup Lease'!$A$1:$A$141,0),MATCH(C$2,'Template Lookup Lease'!$A$1:$H$1,0)),"")</f>
        <v>E2_Fan_Shaft</v>
      </c>
      <c r="C27" s="31">
        <f>IFERROR(IF('Lease Data'!$C$2="ATR42",VLOOKUP(B27,'Template SR costs '!B26:C64,2,FALSE),IF('Lease Data'!$C$2="Q400",VLOOKUP(B27,'Template SR costs '!H26:I65,2,FALSE),IF('Lease Data'!$C$2="ATR72",VLOOKUP(B27,'Template SR costs '!E26:F64,2,FALSE),IF('Lease Data'!$C$2="Q300",VLOOKUP(B27,'Template SR costs '!K26:L65,2,FALSE),IF('Lease Data'!$C$2="CRJ900",VLOOKUP(B27,'Template SR costs '!N26:O65,2,FALSE),IF('Lease Data'!$C$2="CRJ1000",VLOOKUP(B27,'Template SR costs '!Q26:R65,2,FALSE),IF('Lease Data'!$C$2="A320_CEO_CFM",VLOOKUP(B27,'Template SR costs '!T26:U72,2,FALSE),"NO"))))))),0)</f>
        <v>9.0466666666666669</v>
      </c>
      <c r="D27" s="31">
        <v>0</v>
      </c>
      <c r="E27" s="31">
        <v>0</v>
      </c>
      <c r="F27" s="31">
        <f>IFERROR(IF('Lease Data'!$C$2="ATR42",VLOOKUP(B27,'Template SR costs '!B26:D64,3,FALSE),IF('Lease Data'!$C$2="Q400",VLOOKUP(B27,'Template SR costs '!H26:J65,3,FALSE),IF('Lease Data'!$C$2="ATR72",VLOOKUP(B27,'Template SR costs '!E26:G64,3,FALSE),IF('Lease Data'!$C$2="Q300",VLOOKUP(B27,'Template SR costs '!K26:M65,3,FALSE),IF('Lease Data'!$C$2="CRJ900",VLOOKUP(B27,'Template SR costs '!N26:P65,3,FALSE),IF('Lease Data'!$C$2="CRJ1000",VLOOKUP(B27,'Template SR costs '!Q26:S65,3,FALSE),IF('Lease Data'!$C$2="A320_CEO_CFM",VLOOKUP(B27,'Template SR costs '!T26:V72,3,FALSE),"NO"))))))),0)</f>
        <v>6000</v>
      </c>
    </row>
    <row r="28" spans="1:6" x14ac:dyDescent="0.25">
      <c r="A28" s="32">
        <f t="shared" si="0"/>
        <v>27</v>
      </c>
      <c r="B28" s="37" t="str">
        <f>IF(INDEX('Template Lookup Lease'!$A$1:$H$131,MATCH($A28,'Template Lookup Lease'!$A$1:$A$141,0),MATCH(C$2,'Template Lookup Lease'!$A$1:$H$1,0))&lt;&gt;0,INDEX('Template Lookup Lease'!$A$1:$H$141,MATCH($A28,'Template Lookup Lease'!$A$1:$A$141,0),MATCH(C$2,'Template Lookup Lease'!$A$1:$H$1,0)),"")</f>
        <v>E2_CPRSR_Rotor_Shaft</v>
      </c>
      <c r="C28" s="31">
        <f>IFERROR(IF('Lease Data'!$C$2="ATR42",VLOOKUP(B28,'Template SR costs '!B27:C65,2,FALSE),IF('Lease Data'!$C$2="Q400",VLOOKUP(B28,'Template SR costs '!H27:I66,2,FALSE),IF('Lease Data'!$C$2="ATR72",VLOOKUP(B28,'Template SR costs '!E27:F65,2,FALSE),IF('Lease Data'!$C$2="Q300",VLOOKUP(B28,'Template SR costs '!K27:L66,2,FALSE),IF('Lease Data'!$C$2="CRJ900",VLOOKUP(B28,'Template SR costs '!N27:O66,2,FALSE),IF('Lease Data'!$C$2="CRJ1000",VLOOKUP(B28,'Template SR costs '!Q27:R66,2,FALSE),IF('Lease Data'!$C$2="A320_CEO_CFM",VLOOKUP(B28,'Template SR costs '!T27:U73,2,FALSE),"NO"))))))),0)</f>
        <v>9.9049999999999994</v>
      </c>
      <c r="D28" s="31">
        <v>0</v>
      </c>
      <c r="E28" s="31">
        <v>0</v>
      </c>
      <c r="F28" s="31">
        <f>IFERROR(IF('Lease Data'!$C$2="ATR42",VLOOKUP(B28,'Template SR costs '!B27:D65,3,FALSE),IF('Lease Data'!$C$2="Q400",VLOOKUP(B28,'Template SR costs '!H27:J66,3,FALSE),IF('Lease Data'!$C$2="ATR72",VLOOKUP(B28,'Template SR costs '!E27:G65,3,FALSE),IF('Lease Data'!$C$2="Q300",VLOOKUP(B28,'Template SR costs '!K27:M66,3,FALSE),IF('Lease Data'!$C$2="CRJ900",VLOOKUP(B28,'Template SR costs '!N27:P66,3,FALSE),IF('Lease Data'!$C$2="CRJ1000",VLOOKUP(B28,'Template SR costs '!Q27:S66,3,FALSE),IF('Lease Data'!$C$2="A320_CEO_CFM",VLOOKUP(B28,'Template SR costs '!T27:V73,3,FALSE),"NO"))))))),0)</f>
        <v>6000</v>
      </c>
    </row>
    <row r="29" spans="1:6" x14ac:dyDescent="0.25">
      <c r="A29" s="32">
        <f t="shared" si="0"/>
        <v>28</v>
      </c>
      <c r="B29" s="37" t="str">
        <f>IF(INDEX('Template Lookup Lease'!$A$1:$H$131,MATCH($A29,'Template Lookup Lease'!$A$1:$A$141,0),MATCH(C$2,'Template Lookup Lease'!$A$1:$H$1,0))&lt;&gt;0,INDEX('Template Lookup Lease'!$A$1:$H$141,MATCH($A29,'Template Lookup Lease'!$A$1:$A$141,0),MATCH(C$2,'Template Lookup Lease'!$A$1:$H$1,0)),"")</f>
        <v>E2_HPC_Stg_1_2_Spool</v>
      </c>
      <c r="C29" s="31">
        <f>IFERROR(IF('Lease Data'!$C$2="ATR42",VLOOKUP(B29,'Template SR costs '!B28:C66,2,FALSE),IF('Lease Data'!$C$2="Q400",VLOOKUP(B29,'Template SR costs '!H28:I67,2,FALSE),IF('Lease Data'!$C$2="ATR72",VLOOKUP(B29,'Template SR costs '!E28:F66,2,FALSE),IF('Lease Data'!$C$2="Q300",VLOOKUP(B29,'Template SR costs '!K28:L67,2,FALSE),IF('Lease Data'!$C$2="CRJ900",VLOOKUP(B29,'Template SR costs '!N28:O67,2,FALSE),IF('Lease Data'!$C$2="CRJ1000",VLOOKUP(B29,'Template SR costs '!Q28:R67,2,FALSE),IF('Lease Data'!$C$2="A320_CEO_CFM",VLOOKUP(B29,'Template SR costs '!T28:U74,2,FALSE),"NO"))))))),0)</f>
        <v>14.125</v>
      </c>
      <c r="D29" s="31">
        <v>0</v>
      </c>
      <c r="E29" s="31">
        <v>0</v>
      </c>
      <c r="F29" s="31">
        <f>IFERROR(IF('Lease Data'!$C$2="ATR42",VLOOKUP(B29,'Template SR costs '!B28:D66,3,FALSE),IF('Lease Data'!$C$2="Q400",VLOOKUP(B29,'Template SR costs '!H28:J67,3,FALSE),IF('Lease Data'!$C$2="ATR72",VLOOKUP(B29,'Template SR costs '!E28:G66,3,FALSE),IF('Lease Data'!$C$2="Q300",VLOOKUP(B29,'Template SR costs '!K28:M67,3,FALSE),IF('Lease Data'!$C$2="CRJ900",VLOOKUP(B29,'Template SR costs '!N28:P67,3,FALSE),IF('Lease Data'!$C$2="CRJ1000",VLOOKUP(B29,'Template SR costs '!Q28:S67,3,FALSE),IF('Lease Data'!$C$2="A320_CEO_CFM",VLOOKUP(B29,'Template SR costs '!T28:V74,3,FALSE),"NO"))))))),0)</f>
        <v>6000</v>
      </c>
    </row>
    <row r="30" spans="1:6" x14ac:dyDescent="0.25">
      <c r="A30" s="32">
        <f t="shared" si="0"/>
        <v>29</v>
      </c>
      <c r="B30" s="37" t="str">
        <f>IF(INDEX('Template Lookup Lease'!$A$1:$H$131,MATCH($A30,'Template Lookup Lease'!$A$1:$A$141,0),MATCH(C$2,'Template Lookup Lease'!$A$1:$H$1,0))&lt;&gt;0,INDEX('Template Lookup Lease'!$A$1:$H$141,MATCH($A30,'Template Lookup Lease'!$A$1:$A$141,0),MATCH(C$2,'Template Lookup Lease'!$A$1:$H$1,0)),"")</f>
        <v>E2_HPC_Stg_3_Disk</v>
      </c>
      <c r="C30" s="31">
        <f>IFERROR(IF('Lease Data'!$C$2="ATR42",VLOOKUP(B30,'Template SR costs '!B29:C67,2,FALSE),IF('Lease Data'!$C$2="Q400",VLOOKUP(B30,'Template SR costs '!H29:I68,2,FALSE),IF('Lease Data'!$C$2="ATR72",VLOOKUP(B30,'Template SR costs '!E29:F67,2,FALSE),IF('Lease Data'!$C$2="Q300",VLOOKUP(B30,'Template SR costs '!K29:L68,2,FALSE),IF('Lease Data'!$C$2="CRJ900",VLOOKUP(B30,'Template SR costs '!N29:O68,2,FALSE),IF('Lease Data'!$C$2="CRJ1000",VLOOKUP(B30,'Template SR costs '!Q29:R68,2,FALSE),IF('Lease Data'!$C$2="A320_CEO_CFM",VLOOKUP(B30,'Template SR costs '!T29:U75,2,FALSE),"NO"))))))),0)</f>
        <v>4.3765000000000001</v>
      </c>
      <c r="D30" s="31">
        <v>0</v>
      </c>
      <c r="E30" s="31">
        <v>0</v>
      </c>
      <c r="F30" s="31">
        <f>IFERROR(IF('Lease Data'!$C$2="ATR42",VLOOKUP(B30,'Template SR costs '!B29:D67,3,FALSE),IF('Lease Data'!$C$2="Q400",VLOOKUP(B30,'Template SR costs '!H29:J68,3,FALSE),IF('Lease Data'!$C$2="ATR72",VLOOKUP(B30,'Template SR costs '!E29:G67,3,FALSE),IF('Lease Data'!$C$2="Q300",VLOOKUP(B30,'Template SR costs '!K29:M68,3,FALSE),IF('Lease Data'!$C$2="CRJ900",VLOOKUP(B30,'Template SR costs '!N29:P68,3,FALSE),IF('Lease Data'!$C$2="CRJ1000",VLOOKUP(B30,'Template SR costs '!Q29:S68,3,FALSE),IF('Lease Data'!$C$2="A320_CEO_CFM",VLOOKUP(B30,'Template SR costs '!T29:V75,3,FALSE),"NO"))))))),0)</f>
        <v>6000</v>
      </c>
    </row>
    <row r="31" spans="1:6" x14ac:dyDescent="0.25">
      <c r="A31" s="32">
        <f t="shared" si="0"/>
        <v>30</v>
      </c>
      <c r="B31" s="37" t="str">
        <f>IF(INDEX('Template Lookup Lease'!$A$1:$H$131,MATCH($A31,'Template Lookup Lease'!$A$1:$A$141,0),MATCH(C$2,'Template Lookup Lease'!$A$1:$H$1,0))&lt;&gt;0,INDEX('Template Lookup Lease'!$A$1:$H$141,MATCH($A31,'Template Lookup Lease'!$A$1:$A$141,0),MATCH(C$2,'Template Lookup Lease'!$A$1:$H$1,0)),"")</f>
        <v>E2_Spool_Stg_4_9</v>
      </c>
      <c r="C31" s="31">
        <f>IFERROR(IF('Lease Data'!$C$2="ATR42",VLOOKUP(B31,'Template SR costs '!B30:C68,2,FALSE),IF('Lease Data'!$C$2="Q400",VLOOKUP(B31,'Template SR costs '!H30:I69,2,FALSE),IF('Lease Data'!$C$2="ATR72",VLOOKUP(B31,'Template SR costs '!E30:F68,2,FALSE),IF('Lease Data'!$C$2="Q300",VLOOKUP(B31,'Template SR costs '!K30:L69,2,FALSE),IF('Lease Data'!$C$2="CRJ900",VLOOKUP(B31,'Template SR costs '!N30:O69,2,FALSE),IF('Lease Data'!$C$2="CRJ1000",VLOOKUP(B31,'Template SR costs '!Q30:R69,2,FALSE),IF('Lease Data'!$C$2="A320_CEO_CFM",VLOOKUP(B31,'Template SR costs '!T30:U76,2,FALSE),"NO"))))))),0)</f>
        <v>31.195</v>
      </c>
      <c r="D31" s="31">
        <v>0</v>
      </c>
      <c r="E31" s="31">
        <v>0</v>
      </c>
      <c r="F31" s="31">
        <f>IFERROR(IF('Lease Data'!$C$2="ATR42",VLOOKUP(B31,'Template SR costs '!B30:D68,3,FALSE),IF('Lease Data'!$C$2="Q400",VLOOKUP(B31,'Template SR costs '!H30:J69,3,FALSE),IF('Lease Data'!$C$2="ATR72",VLOOKUP(B31,'Template SR costs '!E30:G68,3,FALSE),IF('Lease Data'!$C$2="Q300",VLOOKUP(B31,'Template SR costs '!K30:M69,3,FALSE),IF('Lease Data'!$C$2="CRJ900",VLOOKUP(B31,'Template SR costs '!N30:P69,3,FALSE),IF('Lease Data'!$C$2="CRJ1000",VLOOKUP(B31,'Template SR costs '!Q30:S69,3,FALSE),IF('Lease Data'!$C$2="A320_CEO_CFM",VLOOKUP(B31,'Template SR costs '!T30:V76,3,FALSE),"NO"))))))),0)</f>
        <v>6000</v>
      </c>
    </row>
    <row r="32" spans="1:6" x14ac:dyDescent="0.25">
      <c r="A32" s="32">
        <f t="shared" si="0"/>
        <v>31</v>
      </c>
      <c r="B32" s="37" t="str">
        <f>IF(INDEX('Template Lookup Lease'!$A$1:$H$131,MATCH($A32,'Template Lookup Lease'!$A$1:$A$141,0),MATCH(C$2,'Template Lookup Lease'!$A$1:$H$1,0))&lt;&gt;0,INDEX('Template Lookup Lease'!$A$1:$H$141,MATCH($A32,'Template Lookup Lease'!$A$1:$A$141,0),MATCH(C$2,'Template Lookup Lease'!$A$1:$H$1,0)),"")</f>
        <v>E2_Rotating_Real_Airseal</v>
      </c>
      <c r="C32" s="31">
        <f>IFERROR(IF('Lease Data'!$C$2="ATR42",VLOOKUP(B32,'Template SR costs '!B31:C69,2,FALSE),IF('Lease Data'!$C$2="Q400",VLOOKUP(B32,'Template SR costs '!H31:I70,2,FALSE),IF('Lease Data'!$C$2="ATR72",VLOOKUP(B32,'Template SR costs '!E31:F69,2,FALSE),IF('Lease Data'!$C$2="Q300",VLOOKUP(B32,'Template SR costs '!K31:L70,2,FALSE),IF('Lease Data'!$C$2="CRJ900",VLOOKUP(B32,'Template SR costs '!N31:O70,2,FALSE),IF('Lease Data'!$C$2="CRJ1000",VLOOKUP(B32,'Template SR costs '!Q31:R70,2,FALSE),IF('Lease Data'!$C$2="A320_CEO_CFM",VLOOKUP(B32,'Template SR costs '!T31:U77,2,FALSE),"NO"))))))),0)</f>
        <v>5.9850000000000003</v>
      </c>
      <c r="D32" s="31">
        <v>0</v>
      </c>
      <c r="E32" s="31">
        <v>0</v>
      </c>
      <c r="F32" s="31">
        <f>IFERROR(IF('Lease Data'!$C$2="ATR42",VLOOKUP(B32,'Template SR costs '!B31:D69,3,FALSE),IF('Lease Data'!$C$2="Q400",VLOOKUP(B32,'Template SR costs '!H31:J70,3,FALSE),IF('Lease Data'!$C$2="ATR72",VLOOKUP(B32,'Template SR costs '!E31:G69,3,FALSE),IF('Lease Data'!$C$2="Q300",VLOOKUP(B32,'Template SR costs '!K31:M70,3,FALSE),IF('Lease Data'!$C$2="CRJ900",VLOOKUP(B32,'Template SR costs '!N31:P70,3,FALSE),IF('Lease Data'!$C$2="CRJ1000",VLOOKUP(B32,'Template SR costs '!Q31:S70,3,FALSE),IF('Lease Data'!$C$2="A320_CEO_CFM",VLOOKUP(B32,'Template SR costs '!T31:V77,3,FALSE),"NO"))))))),0)</f>
        <v>6000</v>
      </c>
    </row>
    <row r="33" spans="1:6" x14ac:dyDescent="0.25">
      <c r="A33" s="32">
        <f t="shared" si="0"/>
        <v>32</v>
      </c>
      <c r="B33" s="37" t="str">
        <f>IF(INDEX('Template Lookup Lease'!$A$1:$H$131,MATCH($A33,'Template Lookup Lease'!$A$1:$A$141,0),MATCH(C$2,'Template Lookup Lease'!$A$1:$H$1,0))&lt;&gt;0,INDEX('Template Lookup Lease'!$A$1:$H$141,MATCH($A33,'Template Lookup Lease'!$A$1:$A$141,0),MATCH(C$2,'Template Lookup Lease'!$A$1:$H$1,0)),"")</f>
        <v>E2_HPT_Front_Shaft</v>
      </c>
      <c r="C33" s="31">
        <f>IFERROR(IF('Lease Data'!$C$2="ATR42",VLOOKUP(B33,'Template SR costs '!B32:C70,2,FALSE),IF('Lease Data'!$C$2="Q400",VLOOKUP(B33,'Template SR costs '!H32:I71,2,FALSE),IF('Lease Data'!$C$2="ATR72",VLOOKUP(B33,'Template SR costs '!E32:F70,2,FALSE),IF('Lease Data'!$C$2="Q300",VLOOKUP(B33,'Template SR costs '!K32:L71,2,FALSE),IF('Lease Data'!$C$2="CRJ900",VLOOKUP(B33,'Template SR costs '!N32:O71,2,FALSE),IF('Lease Data'!$C$2="CRJ1000",VLOOKUP(B33,'Template SR costs '!Q32:R71,2,FALSE),IF('Lease Data'!$C$2="A320_CEO_CFM",VLOOKUP(B33,'Template SR costs '!T32:U78,2,FALSE),"NO"))))))),0)</f>
        <v>11.61</v>
      </c>
      <c r="D33" s="31">
        <v>0</v>
      </c>
      <c r="E33" s="31">
        <v>0</v>
      </c>
      <c r="F33" s="31">
        <f>IFERROR(IF('Lease Data'!$C$2="ATR42",VLOOKUP(B33,'Template SR costs '!B32:D70,3,FALSE),IF('Lease Data'!$C$2="Q400",VLOOKUP(B33,'Template SR costs '!H32:J71,3,FALSE),IF('Lease Data'!$C$2="ATR72",VLOOKUP(B33,'Template SR costs '!E32:G70,3,FALSE),IF('Lease Data'!$C$2="Q300",VLOOKUP(B33,'Template SR costs '!K32:M71,3,FALSE),IF('Lease Data'!$C$2="CRJ900",VLOOKUP(B33,'Template SR costs '!N32:P71,3,FALSE),IF('Lease Data'!$C$2="CRJ1000",VLOOKUP(B33,'Template SR costs '!Q32:S71,3,FALSE),IF('Lease Data'!$C$2="A320_CEO_CFM",VLOOKUP(B33,'Template SR costs '!T32:V78,3,FALSE),"NO"))))))),0)</f>
        <v>6000</v>
      </c>
    </row>
    <row r="34" spans="1:6" x14ac:dyDescent="0.25">
      <c r="A34" s="32">
        <f t="shared" si="0"/>
        <v>33</v>
      </c>
      <c r="B34" s="37" t="str">
        <f>IF(INDEX('Template Lookup Lease'!$A$1:$H$131,MATCH($A34,'Template Lookup Lease'!$A$1:$A$141,0),MATCH(C$2,'Template Lookup Lease'!$A$1:$H$1,0))&lt;&gt;0,INDEX('Template Lookup Lease'!$A$1:$H$141,MATCH($A34,'Template Lookup Lease'!$A$1:$A$141,0),MATCH(C$2,'Template Lookup Lease'!$A$1:$H$1,0)),"")</f>
        <v>E2_HPT_Front_Rotating Airseal</v>
      </c>
      <c r="C34" s="31">
        <f>IFERROR(IF('Lease Data'!$C$2="ATR42",VLOOKUP(B34,'Template SR costs '!B33:C71,2,FALSE),IF('Lease Data'!$C$2="Q400",VLOOKUP(B34,'Template SR costs '!H33:I72,2,FALSE),IF('Lease Data'!$C$2="ATR72",VLOOKUP(B34,'Template SR costs '!E33:F71,2,FALSE),IF('Lease Data'!$C$2="Q300",VLOOKUP(B34,'Template SR costs '!K33:L72,2,FALSE),IF('Lease Data'!$C$2="CRJ900",VLOOKUP(B34,'Template SR costs '!N33:O72,2,FALSE),IF('Lease Data'!$C$2="CRJ1000",VLOOKUP(B34,'Template SR costs '!Q33:R72,2,FALSE),IF('Lease Data'!$C$2="A320_CEO_CFM",VLOOKUP(B34,'Template SR costs '!T33:U79,2,FALSE),"NO"))))))),0)</f>
        <v>23.785</v>
      </c>
      <c r="D34" s="31">
        <v>0</v>
      </c>
      <c r="E34" s="31">
        <v>0</v>
      </c>
      <c r="F34" s="31">
        <f>IFERROR(IF('Lease Data'!$C$2="ATR42",VLOOKUP(B34,'Template SR costs '!B33:D71,3,FALSE),IF('Lease Data'!$C$2="Q400",VLOOKUP(B34,'Template SR costs '!H33:J72,3,FALSE),IF('Lease Data'!$C$2="ATR72",VLOOKUP(B34,'Template SR costs '!E33:G71,3,FALSE),IF('Lease Data'!$C$2="Q300",VLOOKUP(B34,'Template SR costs '!K33:M72,3,FALSE),IF('Lease Data'!$C$2="CRJ900",VLOOKUP(B34,'Template SR costs '!N33:P72,3,FALSE),IF('Lease Data'!$C$2="CRJ1000",VLOOKUP(B34,'Template SR costs '!Q33:S72,3,FALSE),IF('Lease Data'!$C$2="A320_CEO_CFM",VLOOKUP(B34,'Template SR costs '!T33:V79,3,FALSE),"NO"))))))),0)</f>
        <v>6000</v>
      </c>
    </row>
    <row r="35" spans="1:6" x14ac:dyDescent="0.25">
      <c r="A35" s="32">
        <f t="shared" si="0"/>
        <v>34</v>
      </c>
      <c r="B35" s="37" t="str">
        <f>IF(INDEX('Template Lookup Lease'!$A$1:$H$131,MATCH($A35,'Template Lookup Lease'!$A$1:$A$141,0),MATCH(C$2,'Template Lookup Lease'!$A$1:$H$1,0))&lt;&gt;0,INDEX('Template Lookup Lease'!$A$1:$H$141,MATCH($A35,'Template Lookup Lease'!$A$1:$A$141,0),MATCH(C$2,'Template Lookup Lease'!$A$1:$H$1,0)),"")</f>
        <v>E2_HPT_Rotor_Disk</v>
      </c>
      <c r="C35" s="31">
        <f>IFERROR(IF('Lease Data'!$C$2="ATR42",VLOOKUP(B35,'Template SR costs '!B34:C72,2,FALSE),IF('Lease Data'!$C$2="Q400",VLOOKUP(B35,'Template SR costs '!H34:I73,2,FALSE),IF('Lease Data'!$C$2="ATR72",VLOOKUP(B35,'Template SR costs '!E34:F72,2,FALSE),IF('Lease Data'!$C$2="Q300",VLOOKUP(B35,'Template SR costs '!K34:L73,2,FALSE),IF('Lease Data'!$C$2="CRJ900",VLOOKUP(B35,'Template SR costs '!N34:O73,2,FALSE),IF('Lease Data'!$C$2="CRJ1000",VLOOKUP(B35,'Template SR costs '!Q34:R73,2,FALSE),IF('Lease Data'!$C$2="A320_CEO_CFM",VLOOKUP(B35,'Template SR costs '!T34:U80,2,FALSE),"NO"))))))),0)</f>
        <v>26.3</v>
      </c>
      <c r="D35" s="31">
        <v>0</v>
      </c>
      <c r="E35" s="31">
        <v>0</v>
      </c>
      <c r="F35" s="31">
        <f>IFERROR(IF('Lease Data'!$C$2="ATR42",VLOOKUP(B35,'Template SR costs '!B34:D72,3,FALSE),IF('Lease Data'!$C$2="Q400",VLOOKUP(B35,'Template SR costs '!H34:J73,3,FALSE),IF('Lease Data'!$C$2="ATR72",VLOOKUP(B35,'Template SR costs '!E34:G72,3,FALSE),IF('Lease Data'!$C$2="Q300",VLOOKUP(B35,'Template SR costs '!K34:M73,3,FALSE),IF('Lease Data'!$C$2="CRJ900",VLOOKUP(B35,'Template SR costs '!N34:P73,3,FALSE),IF('Lease Data'!$C$2="CRJ1000",VLOOKUP(B35,'Template SR costs '!Q34:S73,3,FALSE),IF('Lease Data'!$C$2="A320_CEO_CFM",VLOOKUP(B35,'Template SR costs '!T34:V80,3,FALSE),"NO"))))))),0)</f>
        <v>6000</v>
      </c>
    </row>
    <row r="36" spans="1:6" x14ac:dyDescent="0.25">
      <c r="A36" s="32">
        <f t="shared" si="0"/>
        <v>35</v>
      </c>
      <c r="B36" s="37" t="str">
        <f>IF(INDEX('Template Lookup Lease'!$A$1:$H$131,MATCH($A36,'Template Lookup Lease'!$A$1:$A$141,0),MATCH(C$2,'Template Lookup Lease'!$A$1:$H$1,0))&lt;&gt;0,INDEX('Template Lookup Lease'!$A$1:$H$141,MATCH($A36,'Template Lookup Lease'!$A$1:$A$141,0),MATCH(C$2,'Template Lookup Lease'!$A$1:$H$1,0)),"")</f>
        <v>E2_HPT_Rear_Shaft</v>
      </c>
      <c r="C36" s="31">
        <f>IFERROR(IF('Lease Data'!$C$2="ATR42",VLOOKUP(B36,'Template SR costs '!B35:C73,2,FALSE),IF('Lease Data'!$C$2="Q400",VLOOKUP(B36,'Template SR costs '!H35:I74,2,FALSE),IF('Lease Data'!$C$2="ATR72",VLOOKUP(B36,'Template SR costs '!E35:F73,2,FALSE),IF('Lease Data'!$C$2="Q300",VLOOKUP(B36,'Template SR costs '!K35:L74,2,FALSE),IF('Lease Data'!$C$2="CRJ900",VLOOKUP(B36,'Template SR costs '!N35:O74,2,FALSE),IF('Lease Data'!$C$2="CRJ1000",VLOOKUP(B36,'Template SR costs '!Q35:R74,2,FALSE),IF('Lease Data'!$C$2="A320_CEO_CFM",VLOOKUP(B36,'Template SR costs '!T35:U81,2,FALSE),"NO"))))))),0)</f>
        <v>8.57</v>
      </c>
      <c r="D36" s="31">
        <v>0</v>
      </c>
      <c r="E36" s="31">
        <v>0</v>
      </c>
      <c r="F36" s="31">
        <f>IFERROR(IF('Lease Data'!$C$2="ATR42",VLOOKUP(B36,'Template SR costs '!B35:D73,3,FALSE),IF('Lease Data'!$C$2="Q400",VLOOKUP(B36,'Template SR costs '!H35:J74,3,FALSE),IF('Lease Data'!$C$2="ATR72",VLOOKUP(B36,'Template SR costs '!E35:G73,3,FALSE),IF('Lease Data'!$C$2="Q300",VLOOKUP(B36,'Template SR costs '!K35:M74,3,FALSE),IF('Lease Data'!$C$2="CRJ900",VLOOKUP(B36,'Template SR costs '!N35:P74,3,FALSE),IF('Lease Data'!$C$2="CRJ1000",VLOOKUP(B36,'Template SR costs '!Q35:S74,3,FALSE),IF('Lease Data'!$C$2="A320_CEO_CFM",VLOOKUP(B36,'Template SR costs '!T35:V81,3,FALSE),"NO"))))))),0)</f>
        <v>6000</v>
      </c>
    </row>
    <row r="37" spans="1:6" x14ac:dyDescent="0.25">
      <c r="A37" s="32">
        <f t="shared" si="0"/>
        <v>36</v>
      </c>
      <c r="B37" s="37" t="str">
        <f>IF(INDEX('Template Lookup Lease'!$A$1:$H$131,MATCH($A37,'Template Lookup Lease'!$A$1:$A$141,0),MATCH(C$2,'Template Lookup Lease'!$A$1:$H$1,0))&lt;&gt;0,INDEX('Template Lookup Lease'!$A$1:$H$141,MATCH($A37,'Template Lookup Lease'!$A$1:$A$141,0),MATCH(C$2,'Template Lookup Lease'!$A$1:$H$1,0)),"")</f>
        <v>E2_LPT_Rotor_Stg_1_Disk</v>
      </c>
      <c r="C37" s="31">
        <f>IFERROR(IF('Lease Data'!$C$2="ATR42",VLOOKUP(B37,'Template SR costs '!B36:C74,2,FALSE),IF('Lease Data'!$C$2="Q400",VLOOKUP(B37,'Template SR costs '!H36:I75,2,FALSE),IF('Lease Data'!$C$2="ATR72",VLOOKUP(B37,'Template SR costs '!E36:F74,2,FALSE),IF('Lease Data'!$C$2="Q300",VLOOKUP(B37,'Template SR costs '!K36:L75,2,FALSE),IF('Lease Data'!$C$2="CRJ900",VLOOKUP(B37,'Template SR costs '!N36:O75,2,FALSE),IF('Lease Data'!$C$2="CRJ1000",VLOOKUP(B37,'Template SR costs '!Q36:R75,2,FALSE),IF('Lease Data'!$C$2="A320_CEO_CFM",VLOOKUP(B37,'Template SR costs '!T36:U82,2,FALSE),"NO"))))))),0)</f>
        <v>7.64</v>
      </c>
      <c r="D37" s="31">
        <v>0</v>
      </c>
      <c r="E37" s="31">
        <v>0</v>
      </c>
      <c r="F37" s="31">
        <f>IFERROR(IF('Lease Data'!$C$2="ATR42",VLOOKUP(B37,'Template SR costs '!B36:D74,3,FALSE),IF('Lease Data'!$C$2="Q400",VLOOKUP(B37,'Template SR costs '!H36:J75,3,FALSE),IF('Lease Data'!$C$2="ATR72",VLOOKUP(B37,'Template SR costs '!E36:G74,3,FALSE),IF('Lease Data'!$C$2="Q300",VLOOKUP(B37,'Template SR costs '!K36:M75,3,FALSE),IF('Lease Data'!$C$2="CRJ900",VLOOKUP(B37,'Template SR costs '!N36:P75,3,FALSE),IF('Lease Data'!$C$2="CRJ1000",VLOOKUP(B37,'Template SR costs '!Q36:S75,3,FALSE),IF('Lease Data'!$C$2="A320_CEO_CFM",VLOOKUP(B37,'Template SR costs '!T36:V82,3,FALSE),"NO"))))))),0)</f>
        <v>6000</v>
      </c>
    </row>
    <row r="38" spans="1:6" x14ac:dyDescent="0.25">
      <c r="A38" s="32">
        <f t="shared" si="0"/>
        <v>37</v>
      </c>
      <c r="B38" s="37" t="str">
        <f>IF(INDEX('Template Lookup Lease'!$A$1:$H$131,MATCH($A38,'Template Lookup Lease'!$A$1:$A$141,0),MATCH(C$2,'Template Lookup Lease'!$A$1:$H$1,0))&lt;&gt;0,INDEX('Template Lookup Lease'!$A$1:$H$141,MATCH($A38,'Template Lookup Lease'!$A$1:$A$141,0),MATCH(C$2,'Template Lookup Lease'!$A$1:$H$1,0)),"")</f>
        <v>E2_LPT_Rotor_Stg_2_Disk</v>
      </c>
      <c r="C38" s="31">
        <f>IFERROR(IF('Lease Data'!$C$2="ATR42",VLOOKUP(B38,'Template SR costs '!B37:C75,2,FALSE),IF('Lease Data'!$C$2="Q400",VLOOKUP(B38,'Template SR costs '!H37:I76,2,FALSE),IF('Lease Data'!$C$2="ATR72",VLOOKUP(B38,'Template SR costs '!E37:F75,2,FALSE),IF('Lease Data'!$C$2="Q300",VLOOKUP(B38,'Template SR costs '!K37:L76,2,FALSE),IF('Lease Data'!$C$2="CRJ900",VLOOKUP(B38,'Template SR costs '!N37:O76,2,FALSE),IF('Lease Data'!$C$2="CRJ1000",VLOOKUP(B38,'Template SR costs '!Q37:R76,2,FALSE),IF('Lease Data'!$C$2="A320_CEO_CFM",VLOOKUP(B38,'Template SR costs '!T37:U83,2,FALSE),"NO"))))))),0)</f>
        <v>8.8640000000000008</v>
      </c>
      <c r="D38" s="31">
        <v>0</v>
      </c>
      <c r="E38" s="31">
        <v>0</v>
      </c>
      <c r="F38" s="31">
        <f>IFERROR(IF('Lease Data'!$C$2="ATR42",VLOOKUP(B38,'Template SR costs '!B37:D75,3,FALSE),IF('Lease Data'!$C$2="Q400",VLOOKUP(B38,'Template SR costs '!H37:J76,3,FALSE),IF('Lease Data'!$C$2="ATR72",VLOOKUP(B38,'Template SR costs '!E37:G75,3,FALSE),IF('Lease Data'!$C$2="Q300",VLOOKUP(B38,'Template SR costs '!K37:M76,3,FALSE),IF('Lease Data'!$C$2="CRJ900",VLOOKUP(B38,'Template SR costs '!N37:P76,3,FALSE),IF('Lease Data'!$C$2="CRJ1000",VLOOKUP(B38,'Template SR costs '!Q37:S76,3,FALSE),IF('Lease Data'!$C$2="A320_CEO_CFM",VLOOKUP(B38,'Template SR costs '!T37:V83,3,FALSE),"NO"))))))),0)</f>
        <v>6000</v>
      </c>
    </row>
    <row r="39" spans="1:6" x14ac:dyDescent="0.25">
      <c r="A39" s="32">
        <f t="shared" si="0"/>
        <v>38</v>
      </c>
      <c r="B39" s="37" t="str">
        <f>IF(INDEX('Template Lookup Lease'!$A$1:$H$131,MATCH($A39,'Template Lookup Lease'!$A$1:$A$141,0),MATCH(C$2,'Template Lookup Lease'!$A$1:$H$1,0))&lt;&gt;0,INDEX('Template Lookup Lease'!$A$1:$H$141,MATCH($A39,'Template Lookup Lease'!$A$1:$A$141,0),MATCH(C$2,'Template Lookup Lease'!$A$1:$H$1,0)),"")</f>
        <v>E2_LPT_Rotor_Stg_3_Disk</v>
      </c>
      <c r="C39" s="31">
        <f>IFERROR(IF('Lease Data'!$C$2="ATR42",VLOOKUP(B39,'Template SR costs '!B38:C76,2,FALSE),IF('Lease Data'!$C$2="Q400",VLOOKUP(B39,'Template SR costs '!H38:I77,2,FALSE),IF('Lease Data'!$C$2="ATR72",VLOOKUP(B39,'Template SR costs '!E38:F76,2,FALSE),IF('Lease Data'!$C$2="Q300",VLOOKUP(B39,'Template SR costs '!K38:L77,2,FALSE),IF('Lease Data'!$C$2="CRJ900",VLOOKUP(B39,'Template SR costs '!N38:O77,2,FALSE),IF('Lease Data'!$C$2="CRJ1000",VLOOKUP(B39,'Template SR costs '!Q38:R77,2,FALSE),IF('Lease Data'!$C$2="A320_CEO_CFM",VLOOKUP(B39,'Template SR costs '!T38:U84,2,FALSE),"NO"))))))),0)</f>
        <v>8.7040000000000006</v>
      </c>
      <c r="D39" s="31">
        <v>0</v>
      </c>
      <c r="E39" s="31">
        <v>0</v>
      </c>
      <c r="F39" s="31">
        <f>IFERROR(IF('Lease Data'!$C$2="ATR42",VLOOKUP(B39,'Template SR costs '!B38:D76,3,FALSE),IF('Lease Data'!$C$2="Q400",VLOOKUP(B39,'Template SR costs '!H38:J77,3,FALSE),IF('Lease Data'!$C$2="ATR72",VLOOKUP(B39,'Template SR costs '!E38:G76,3,FALSE),IF('Lease Data'!$C$2="Q300",VLOOKUP(B39,'Template SR costs '!K38:M77,3,FALSE),IF('Lease Data'!$C$2="CRJ900",VLOOKUP(B39,'Template SR costs '!N38:P77,3,FALSE),IF('Lease Data'!$C$2="CRJ1000",VLOOKUP(B39,'Template SR costs '!Q38:S77,3,FALSE),IF('Lease Data'!$C$2="A320_CEO_CFM",VLOOKUP(B39,'Template SR costs '!T38:V84,3,FALSE),"NO"))))))),0)</f>
        <v>6000</v>
      </c>
    </row>
    <row r="40" spans="1:6" x14ac:dyDescent="0.25">
      <c r="A40" s="32">
        <f t="shared" si="0"/>
        <v>39</v>
      </c>
      <c r="B40" s="37" t="str">
        <f>IF(INDEX('Template Lookup Lease'!$A$1:$H$131,MATCH($A40,'Template Lookup Lease'!$A$1:$A$141,0),MATCH(C$2,'Template Lookup Lease'!$A$1:$H$1,0))&lt;&gt;0,INDEX('Template Lookup Lease'!$A$1:$H$141,MATCH($A40,'Template Lookup Lease'!$A$1:$A$141,0),MATCH(C$2,'Template Lookup Lease'!$A$1:$H$1,0)),"")</f>
        <v>E2_LPT_Rotor_Stg_4_Disk</v>
      </c>
      <c r="C40" s="31">
        <f>IFERROR(IF('Lease Data'!$C$2="ATR42",VLOOKUP(B40,'Template SR costs '!B39:C77,2,FALSE),IF('Lease Data'!$C$2="Q400",VLOOKUP(B40,'Template SR costs '!H39:I78,2,FALSE),IF('Lease Data'!$C$2="ATR72",VLOOKUP(B40,'Template SR costs '!E39:F77,2,FALSE),IF('Lease Data'!$C$2="Q300",VLOOKUP(B40,'Template SR costs '!K39:L78,2,FALSE),IF('Lease Data'!$C$2="CRJ900",VLOOKUP(B40,'Template SR costs '!N39:O78,2,FALSE),IF('Lease Data'!$C$2="CRJ1000",VLOOKUP(B40,'Template SR costs '!Q39:R78,2,FALSE),IF('Lease Data'!$C$2="A320_CEO_CFM",VLOOKUP(B40,'Template SR costs '!T39:U85,2,FALSE),"NO"))))))),0)</f>
        <v>7.7320000000000002</v>
      </c>
      <c r="D40" s="31">
        <v>0</v>
      </c>
      <c r="E40" s="31">
        <v>0</v>
      </c>
      <c r="F40" s="31">
        <f>IFERROR(IF('Lease Data'!$C$2="ATR42",VLOOKUP(B40,'Template SR costs '!B39:D77,3,FALSE),IF('Lease Data'!$C$2="Q400",VLOOKUP(B40,'Template SR costs '!H39:J78,3,FALSE),IF('Lease Data'!$C$2="ATR72",VLOOKUP(B40,'Template SR costs '!E39:G77,3,FALSE),IF('Lease Data'!$C$2="Q300",VLOOKUP(B40,'Template SR costs '!K39:M78,3,FALSE),IF('Lease Data'!$C$2="CRJ900",VLOOKUP(B40,'Template SR costs '!N39:P78,3,FALSE),IF('Lease Data'!$C$2="CRJ1000",VLOOKUP(B40,'Template SR costs '!Q39:S78,3,FALSE),IF('Lease Data'!$C$2="A320_CEO_CFM",VLOOKUP(B40,'Template SR costs '!T39:V85,3,FALSE),"NO"))))))),0)</f>
        <v>6000</v>
      </c>
    </row>
    <row r="41" spans="1:6" x14ac:dyDescent="0.25">
      <c r="A41" s="32">
        <f t="shared" si="0"/>
        <v>40</v>
      </c>
      <c r="B41" s="37" t="str">
        <f>IF(INDEX('Template Lookup Lease'!$A$1:$H$131,MATCH($A41,'Template Lookup Lease'!$A$1:$A$141,0),MATCH(C$2,'Template Lookup Lease'!$A$1:$H$1,0))&lt;&gt;0,INDEX('Template Lookup Lease'!$A$1:$H$141,MATCH($A41,'Template Lookup Lease'!$A$1:$A$141,0),MATCH(C$2,'Template Lookup Lease'!$A$1:$H$1,0)),"")</f>
        <v>E2_Conical_LPT_Rotor_Stg_3_Support</v>
      </c>
      <c r="C41" s="31">
        <f>IFERROR(IF('Lease Data'!$C$2="ATR42",VLOOKUP(B41,'Template SR costs '!B40:C78,2,FALSE),IF('Lease Data'!$C$2="Q400",VLOOKUP(B41,'Template SR costs '!H40:I79,2,FALSE),IF('Lease Data'!$C$2="ATR72",VLOOKUP(B41,'Template SR costs '!E40:F78,2,FALSE),IF('Lease Data'!$C$2="Q300",VLOOKUP(B41,'Template SR costs '!K40:L79,2,FALSE),IF('Lease Data'!$C$2="CRJ900",VLOOKUP(B41,'Template SR costs '!N40:O79,2,FALSE),IF('Lease Data'!$C$2="CRJ1000",VLOOKUP(B41,'Template SR costs '!Q40:R79,2,FALSE),IF('Lease Data'!$C$2="A320_CEO_CFM",VLOOKUP(B41,'Template SR costs '!T40:U86,2,FALSE),"NO"))))))),0)</f>
        <v>10.304</v>
      </c>
      <c r="D41" s="31">
        <v>0</v>
      </c>
      <c r="E41" s="31">
        <v>0</v>
      </c>
      <c r="F41" s="31">
        <f>IFERROR(IF('Lease Data'!$C$2="ATR42",VLOOKUP(B41,'Template SR costs '!B40:D78,3,FALSE),IF('Lease Data'!$C$2="Q400",VLOOKUP(B41,'Template SR costs '!H40:J79,3,FALSE),IF('Lease Data'!$C$2="ATR72",VLOOKUP(B41,'Template SR costs '!E40:G78,3,FALSE),IF('Lease Data'!$C$2="Q300",VLOOKUP(B41,'Template SR costs '!K40:M79,3,FALSE),IF('Lease Data'!$C$2="CRJ900",VLOOKUP(B41,'Template SR costs '!N40:P79,3,FALSE),IF('Lease Data'!$C$2="CRJ1000",VLOOKUP(B41,'Template SR costs '!Q40:S79,3,FALSE),IF('Lease Data'!$C$2="A320_CEO_CFM",VLOOKUP(B41,'Template SR costs '!T40:V86,3,FALSE),"NO"))))))),0)</f>
        <v>6000</v>
      </c>
    </row>
    <row r="42" spans="1:6" x14ac:dyDescent="0.25">
      <c r="A42" s="32">
        <f t="shared" si="0"/>
        <v>41</v>
      </c>
      <c r="B42" s="37" t="str">
        <f>IF(INDEX('Template Lookup Lease'!$A$1:$H$131,MATCH($A42,'Template Lookup Lease'!$A$1:$A$141,0),MATCH(C$2,'Template Lookup Lease'!$A$1:$H$1,0))&lt;&gt;0,INDEX('Template Lookup Lease'!$A$1:$H$141,MATCH($A42,'Template Lookup Lease'!$A$1:$A$141,0),MATCH(C$2,'Template Lookup Lease'!$A$1:$H$1,0)),"")</f>
        <v>E2_LPT_Shaft</v>
      </c>
      <c r="C42" s="31">
        <f>IFERROR(IF('Lease Data'!$C$2="ATR42",VLOOKUP(B42,'Template SR costs '!B41:C79,2,FALSE),IF('Lease Data'!$C$2="Q400",VLOOKUP(B42,'Template SR costs '!H41:I80,2,FALSE),IF('Lease Data'!$C$2="ATR72",VLOOKUP(B42,'Template SR costs '!E41:F79,2,FALSE),IF('Lease Data'!$C$2="Q300",VLOOKUP(B42,'Template SR costs '!K41:L80,2,FALSE),IF('Lease Data'!$C$2="CRJ900",VLOOKUP(B42,'Template SR costs '!N41:O80,2,FALSE),IF('Lease Data'!$C$2="CRJ1000",VLOOKUP(B42,'Template SR costs '!Q41:R80,2,FALSE),IF('Lease Data'!$C$2="A320_CEO_CFM",VLOOKUP(B42,'Template SR costs '!T41:U87,2,FALSE),"NO"))))))),0)</f>
        <v>15.712</v>
      </c>
      <c r="D42" s="31">
        <v>0</v>
      </c>
      <c r="E42" s="31">
        <v>0</v>
      </c>
      <c r="F42" s="31">
        <f>IFERROR(IF('Lease Data'!$C$2="ATR42",VLOOKUP(B42,'Template SR costs '!B41:D79,3,FALSE),IF('Lease Data'!$C$2="Q400",VLOOKUP(B42,'Template SR costs '!H41:J80,3,FALSE),IF('Lease Data'!$C$2="ATR72",VLOOKUP(B42,'Template SR costs '!E41:G79,3,FALSE),IF('Lease Data'!$C$2="Q300",VLOOKUP(B42,'Template SR costs '!K41:M80,3,FALSE),IF('Lease Data'!$C$2="CRJ900",VLOOKUP(B42,'Template SR costs '!N41:P80,3,FALSE),IF('Lease Data'!$C$2="CRJ1000",VLOOKUP(B42,'Template SR costs '!Q41:S80,3,FALSE),IF('Lease Data'!$C$2="A320_CEO_CFM",VLOOKUP(B42,'Template SR costs '!T41:V87,3,FALSE),"NO"))))))),0)</f>
        <v>6000</v>
      </c>
    </row>
    <row r="43" spans="1:6" x14ac:dyDescent="0.25">
      <c r="A43" s="32">
        <f t="shared" si="0"/>
        <v>42</v>
      </c>
      <c r="B43" s="37" t="str">
        <f>IF(INDEX('Template Lookup Lease'!$A$1:$H$131,MATCH($A43,'Template Lookup Lease'!$A$1:$A$141,0),MATCH(C$2,'Template Lookup Lease'!$A$1:$H$1,0))&lt;&gt;0,INDEX('Template Lookup Lease'!$A$1:$H$141,MATCH($A43,'Template Lookup Lease'!$A$1:$A$141,0),MATCH(C$2,'Template Lookup Lease'!$A$1:$H$1,0)),"")</f>
        <v>NLG</v>
      </c>
      <c r="C43" s="31">
        <f>IFERROR(IF('Lease Data'!$C$2="ATR42",VLOOKUP(B43,'Template SR costs '!B42:C80,2,FALSE),IF('Lease Data'!$C$2="Q400",VLOOKUP(B43,'Template SR costs '!H42:I81,2,FALSE),IF('Lease Data'!$C$2="ATR72",VLOOKUP(B43,'Template SR costs '!E42:F80,2,FALSE),IF('Lease Data'!$C$2="Q300",VLOOKUP(B43,'Template SR costs '!K42:L81,2,FALSE),IF('Lease Data'!$C$2="CRJ900",VLOOKUP(B43,'Template SR costs '!N42:O81,2,FALSE),IF('Lease Data'!$C$2="CRJ1000",VLOOKUP(B43,'Template SR costs '!Q42:R81,2,FALSE),IF('Lease Data'!$C$2="A320_CEO_CFM",VLOOKUP(B43,'Template SR costs '!T42:U88,2,FALSE),"NO"))))))),0)</f>
        <v>7.78</v>
      </c>
      <c r="D43" s="31">
        <v>0</v>
      </c>
      <c r="E43" s="31">
        <v>0</v>
      </c>
      <c r="F43" s="31">
        <f>IFERROR(IF('Lease Data'!$C$2="ATR42",VLOOKUP(B43,'Template SR costs '!B42:D80,3,FALSE),IF('Lease Data'!$C$2="Q400",VLOOKUP(B43,'Template SR costs '!H42:J81,3,FALSE),IF('Lease Data'!$C$2="ATR72",VLOOKUP(B43,'Template SR costs '!E42:G80,3,FALSE),IF('Lease Data'!$C$2="Q300",VLOOKUP(B43,'Template SR costs '!K42:M81,3,FALSE),IF('Lease Data'!$C$2="CRJ900",VLOOKUP(B43,'Template SR costs '!N42:P81,3,FALSE),IF('Lease Data'!$C$2="CRJ1000",VLOOKUP(B43,'Template SR costs '!Q42:S81,3,FALSE),IF('Lease Data'!$C$2="A320_CEO_CFM",VLOOKUP(B43,'Template SR costs '!T42:V88,3,FALSE),"NO"))))))),0)</f>
        <v>4000</v>
      </c>
    </row>
    <row r="44" spans="1:6" x14ac:dyDescent="0.25">
      <c r="A44" s="32">
        <f t="shared" si="0"/>
        <v>43</v>
      </c>
      <c r="B44" s="37" t="str">
        <f>IF(INDEX('Template Lookup Lease'!$A$1:$H$131,MATCH($A44,'Template Lookup Lease'!$A$1:$A$141,0),MATCH(C$2,'Template Lookup Lease'!$A$1:$H$1,0))&lt;&gt;0,INDEX('Template Lookup Lease'!$A$1:$H$141,MATCH($A44,'Template Lookup Lease'!$A$1:$A$141,0),MATCH(C$2,'Template Lookup Lease'!$A$1:$H$1,0)),"")</f>
        <v>LMLG</v>
      </c>
      <c r="C44" s="31">
        <f>IFERROR(IF('Lease Data'!$C$2="ATR42",VLOOKUP(B44,'Template SR costs '!B43:C81,2,FALSE),IF('Lease Data'!$C$2="Q400",VLOOKUP(B44,'Template SR costs '!H43:I82,2,FALSE),IF('Lease Data'!$C$2="ATR72",VLOOKUP(B44,'Template SR costs '!E43:F81,2,FALSE),IF('Lease Data'!$C$2="Q300",VLOOKUP(B44,'Template SR costs '!K43:L82,2,FALSE),IF('Lease Data'!$C$2="CRJ900",VLOOKUP(B44,'Template SR costs '!N43:O82,2,FALSE),IF('Lease Data'!$C$2="CRJ1000",VLOOKUP(B44,'Template SR costs '!Q43:R82,2,FALSE),IF('Lease Data'!$C$2="A320_CEO_CFM",VLOOKUP(B44,'Template SR costs '!T43:U89,2,FALSE),"NO"))))))),0)</f>
        <v>5.83</v>
      </c>
      <c r="D44" s="31">
        <v>0</v>
      </c>
      <c r="E44" s="31">
        <v>0</v>
      </c>
      <c r="F44" s="31">
        <f>IFERROR(IF('Lease Data'!$C$2="ATR42",VLOOKUP(B44,'Template SR costs '!B43:D81,3,FALSE),IF('Lease Data'!$C$2="Q400",VLOOKUP(B44,'Template SR costs '!H43:J82,3,FALSE),IF('Lease Data'!$C$2="ATR72",VLOOKUP(B44,'Template SR costs '!E43:G81,3,FALSE),IF('Lease Data'!$C$2="Q300",VLOOKUP(B44,'Template SR costs '!K43:M82,3,FALSE),IF('Lease Data'!$C$2="CRJ900",VLOOKUP(B44,'Template SR costs '!N43:P82,3,FALSE),IF('Lease Data'!$C$2="CRJ1000",VLOOKUP(B44,'Template SR costs '!Q43:S82,3,FALSE),IF('Lease Data'!$C$2="A320_CEO_CFM",VLOOKUP(B44,'Template SR costs '!T43:V89,3,FALSE),"NO"))))))),0)</f>
        <v>4000</v>
      </c>
    </row>
    <row r="45" spans="1:6" x14ac:dyDescent="0.25">
      <c r="A45" s="32">
        <f t="shared" si="0"/>
        <v>44</v>
      </c>
      <c r="B45" s="37" t="str">
        <f>IF(INDEX('Template Lookup Lease'!$A$1:$H$131,MATCH($A45,'Template Lookup Lease'!$A$1:$A$141,0),MATCH(C$2,'Template Lookup Lease'!$A$1:$H$1,0))&lt;&gt;0,INDEX('Template Lookup Lease'!$A$1:$H$141,MATCH($A45,'Template Lookup Lease'!$A$1:$A$141,0),MATCH(C$2,'Template Lookup Lease'!$A$1:$H$1,0)),"")</f>
        <v>RMLG</v>
      </c>
      <c r="C45" s="31">
        <f>IFERROR(IF('Lease Data'!$C$2="ATR42",VLOOKUP(B45,'Template SR costs '!B44:C82,2,FALSE),IF('Lease Data'!$C$2="Q400",VLOOKUP(B45,'Template SR costs '!H44:I83,2,FALSE),IF('Lease Data'!$C$2="ATR72",VLOOKUP(B45,'Template SR costs '!E44:F82,2,FALSE),IF('Lease Data'!$C$2="Q300",VLOOKUP(B45,'Template SR costs '!K44:L83,2,FALSE),IF('Lease Data'!$C$2="CRJ900",VLOOKUP(B45,'Template SR costs '!N44:O83,2,FALSE),IF('Lease Data'!$C$2="CRJ1000",VLOOKUP(B45,'Template SR costs '!Q44:R83,2,FALSE),IF('Lease Data'!$C$2="A320_CEO_CFM",VLOOKUP(B45,'Template SR costs '!T44:U90,2,FALSE),"NO"))))))),0)</f>
        <v>5.83</v>
      </c>
      <c r="D45" s="31">
        <v>0</v>
      </c>
      <c r="E45" s="31">
        <v>0</v>
      </c>
      <c r="F45" s="31">
        <f>IFERROR(IF('Lease Data'!$C$2="ATR42",VLOOKUP(B45,'Template SR costs '!B44:D82,3,FALSE),IF('Lease Data'!$C$2="Q400",VLOOKUP(B45,'Template SR costs '!H44:J83,3,FALSE),IF('Lease Data'!$C$2="ATR72",VLOOKUP(B45,'Template SR costs '!E44:G82,3,FALSE),IF('Lease Data'!$C$2="Q300",VLOOKUP(B45,'Template SR costs '!K44:M83,3,FALSE),IF('Lease Data'!$C$2="CRJ900",VLOOKUP(B45,'Template SR costs '!N44:P83,3,FALSE),IF('Lease Data'!$C$2="CRJ1000",VLOOKUP(B45,'Template SR costs '!Q44:S83,3,FALSE),IF('Lease Data'!$C$2="A320_CEO_CFM",VLOOKUP(B45,'Template SR costs '!T44:V90,3,FALSE),"NO"))))))),0)</f>
        <v>4000</v>
      </c>
    </row>
    <row r="46" spans="1:6" x14ac:dyDescent="0.25">
      <c r="A46" s="32">
        <f t="shared" si="0"/>
        <v>45</v>
      </c>
      <c r="B46" s="37" t="str">
        <f>IF(INDEX('Template Lookup Lease'!$A$1:$H$131,MATCH($A46,'Template Lookup Lease'!$A$1:$A$141,0),MATCH(C$2,'Template Lookup Lease'!$A$1:$H$1,0))&lt;&gt;0,INDEX('Template Lookup Lease'!$A$1:$H$141,MATCH($A46,'Template Lookup Lease'!$A$1:$A$141,0),MATCH(C$2,'Template Lookup Lease'!$A$1:$H$1,0)),"")</f>
        <v>NLG_Cal</v>
      </c>
      <c r="C46" s="31">
        <f>IFERROR(IF('Lease Data'!$C$2="ATR42",VLOOKUP(B46,'Template SR costs '!B45:C83,2,FALSE),IF('Lease Data'!$C$2="Q400",VLOOKUP(B46,'Template SR costs '!H45:I84,2,FALSE),IF('Lease Data'!$C$2="ATR72",VLOOKUP(B46,'Template SR costs '!E45:F83,2,FALSE),IF('Lease Data'!$C$2="Q300",VLOOKUP(B46,'Template SR costs '!K45:L84,2,FALSE),IF('Lease Data'!$C$2="CRJ900",VLOOKUP(B46,'Template SR costs '!N45:O84,2,FALSE),IF('Lease Data'!$C$2="CRJ1000",VLOOKUP(B46,'Template SR costs '!Q45:R84,2,FALSE),IF('Lease Data'!$C$2="A320_CEO_CFM",VLOOKUP(B46,'Template SR costs '!T45:U91,2,FALSE),"NO"))))))),0)</f>
        <v>1555.23</v>
      </c>
      <c r="D46" s="31">
        <v>0</v>
      </c>
      <c r="E46" s="31">
        <v>0</v>
      </c>
      <c r="F46" s="31">
        <f>IFERROR(IF('Lease Data'!$C$2="ATR42",VLOOKUP(B46,'Template SR costs '!B45:D83,3,FALSE),IF('Lease Data'!$C$2="Q400",VLOOKUP(B46,'Template SR costs '!H45:J84,3,FALSE),IF('Lease Data'!$C$2="ATR72",VLOOKUP(B46,'Template SR costs '!E45:G83,3,FALSE),IF('Lease Data'!$C$2="Q300",VLOOKUP(B46,'Template SR costs '!K45:M84,3,FALSE),IF('Lease Data'!$C$2="CRJ900",VLOOKUP(B46,'Template SR costs '!N45:P84,3,FALSE),IF('Lease Data'!$C$2="CRJ1000",VLOOKUP(B46,'Template SR costs '!Q45:S84,3,FALSE),IF('Lease Data'!$C$2="A320_CEO_CFM",VLOOKUP(B46,'Template SR costs '!T45:V91,3,FALSE),"NO"))))))),0)</f>
        <v>24</v>
      </c>
    </row>
    <row r="47" spans="1:6" x14ac:dyDescent="0.25">
      <c r="A47" s="32">
        <f t="shared" si="0"/>
        <v>46</v>
      </c>
      <c r="B47" s="37" t="str">
        <f>IF(INDEX('Template Lookup Lease'!$A$1:$H$131,MATCH($A47,'Template Lookup Lease'!$A$1:$A$141,0),MATCH(C$2,'Template Lookup Lease'!$A$1:$H$1,0))&lt;&gt;0,INDEX('Template Lookup Lease'!$A$1:$H$141,MATCH($A47,'Template Lookup Lease'!$A$1:$A$141,0),MATCH(C$2,'Template Lookup Lease'!$A$1:$H$1,0)),"")</f>
        <v>LMLG_Cal</v>
      </c>
      <c r="C47" s="31">
        <f>IFERROR(IF('Lease Data'!$C$2="ATR42",VLOOKUP(B47,'Template SR costs '!B46:C84,2,FALSE),IF('Lease Data'!$C$2="Q400",VLOOKUP(B47,'Template SR costs '!H46:I85,2,FALSE),IF('Lease Data'!$C$2="ATR72",VLOOKUP(B47,'Template SR costs '!E46:F84,2,FALSE),IF('Lease Data'!$C$2="Q300",VLOOKUP(B47,'Template SR costs '!K46:L85,2,FALSE),IF('Lease Data'!$C$2="CRJ900",VLOOKUP(B47,'Template SR costs '!N46:O85,2,FALSE),IF('Lease Data'!$C$2="CRJ1000",VLOOKUP(B47,'Template SR costs '!Q46:R85,2,FALSE),IF('Lease Data'!$C$2="A320_CEO_CFM",VLOOKUP(B47,'Template SR costs '!T46:U92,2,FALSE),"NO"))))))),0)</f>
        <v>1166.42</v>
      </c>
      <c r="D47" s="31">
        <v>0</v>
      </c>
      <c r="E47" s="31">
        <v>0</v>
      </c>
      <c r="F47" s="31">
        <f>IFERROR(IF('Lease Data'!$C$2="ATR42",VLOOKUP(B47,'Template SR costs '!B46:D84,3,FALSE),IF('Lease Data'!$C$2="Q400",VLOOKUP(B47,'Template SR costs '!H46:J85,3,FALSE),IF('Lease Data'!$C$2="ATR72",VLOOKUP(B47,'Template SR costs '!E46:G84,3,FALSE),IF('Lease Data'!$C$2="Q300",VLOOKUP(B47,'Template SR costs '!K46:M85,3,FALSE),IF('Lease Data'!$C$2="CRJ900",VLOOKUP(B47,'Template SR costs '!N46:P85,3,FALSE),IF('Lease Data'!$C$2="CRJ1000",VLOOKUP(B47,'Template SR costs '!Q46:S85,3,FALSE),IF('Lease Data'!$C$2="A320_CEO_CFM",VLOOKUP(B47,'Template SR costs '!T46:V92,3,FALSE),"NO"))))))),0)</f>
        <v>24</v>
      </c>
    </row>
    <row r="48" spans="1:6" x14ac:dyDescent="0.25">
      <c r="A48" s="32">
        <f t="shared" si="0"/>
        <v>47</v>
      </c>
      <c r="B48" s="37" t="str">
        <f>IF(INDEX('Template Lookup Lease'!$A$1:$H$131,MATCH($A48,'Template Lookup Lease'!$A$1:$A$141,0),MATCH(C$2,'Template Lookup Lease'!$A$1:$H$1,0))&lt;&gt;0,INDEX('Template Lookup Lease'!$A$1:$H$141,MATCH($A48,'Template Lookup Lease'!$A$1:$A$141,0),MATCH(C$2,'Template Lookup Lease'!$A$1:$H$1,0)),"")</f>
        <v>RMLG_Cal</v>
      </c>
      <c r="C48" s="31">
        <f>IFERROR(IF('Lease Data'!$C$2="ATR42",VLOOKUP(B48,'Template SR costs '!B47:C85,2,FALSE),IF('Lease Data'!$C$2="Q400",VLOOKUP(B48,'Template SR costs '!H47:I86,2,FALSE),IF('Lease Data'!$C$2="ATR72",VLOOKUP(B48,'Template SR costs '!E47:F85,2,FALSE),IF('Lease Data'!$C$2="Q300",VLOOKUP(B48,'Template SR costs '!K47:L86,2,FALSE),IF('Lease Data'!$C$2="CRJ900",VLOOKUP(B48,'Template SR costs '!N47:O86,2,FALSE),IF('Lease Data'!$C$2="CRJ1000",VLOOKUP(B48,'Template SR costs '!Q47:R86,2,FALSE),IF('Lease Data'!$C$2="A320_CEO_CFM",VLOOKUP(B48,'Template SR costs '!T47:U93,2,FALSE),"NO"))))))),0)</f>
        <v>1166.42</v>
      </c>
      <c r="D48" s="31">
        <v>0</v>
      </c>
      <c r="E48" s="31">
        <v>0</v>
      </c>
      <c r="F48" s="31">
        <f>IFERROR(IF('Lease Data'!$C$2="ATR42",VLOOKUP(B48,'Template SR costs '!B47:D85,3,FALSE),IF('Lease Data'!$C$2="Q400",VLOOKUP(B48,'Template SR costs '!H47:J86,3,FALSE),IF('Lease Data'!$C$2="ATR72",VLOOKUP(B48,'Template SR costs '!E47:G85,3,FALSE),IF('Lease Data'!$C$2="Q300",VLOOKUP(B48,'Template SR costs '!K47:M86,3,FALSE),IF('Lease Data'!$C$2="CRJ900",VLOOKUP(B48,'Template SR costs '!N47:P86,3,FALSE),IF('Lease Data'!$C$2="CRJ1000",VLOOKUP(B48,'Template SR costs '!Q47:S86,3,FALSE),IF('Lease Data'!$C$2="A320_CEO_CFM",VLOOKUP(B48,'Template SR costs '!T47:V93,3,FALSE),"NO"))))))),0)</f>
        <v>24</v>
      </c>
    </row>
    <row r="49" spans="1:6" x14ac:dyDescent="0.25">
      <c r="A49" s="32">
        <f t="shared" si="0"/>
        <v>48</v>
      </c>
      <c r="B49" s="37" t="str">
        <f>IF(INDEX('Template Lookup Lease'!$A$1:$H$131,MATCH($A49,'Template Lookup Lease'!$A$1:$A$141,0),MATCH(C$2,'Template Lookup Lease'!$A$1:$H$1,0))&lt;&gt;0,INDEX('Template Lookup Lease'!$A$1:$H$141,MATCH($A49,'Template Lookup Lease'!$A$1:$A$141,0),MATCH(C$2,'Template Lookup Lease'!$A$1:$H$1,0)),"")</f>
        <v>APU</v>
      </c>
      <c r="C49" s="31">
        <f>IFERROR(IF('Lease Data'!$C$2="ATR42",VLOOKUP(B49,'Template SR costs '!B48:C86,2,FALSE),IF('Lease Data'!$C$2="Q400",VLOOKUP(B49,'Template SR costs '!H48:I87,2,FALSE),IF('Lease Data'!$C$2="ATR72",VLOOKUP(B49,'Template SR costs '!E48:F86,2,FALSE),IF('Lease Data'!$C$2="Q300",VLOOKUP(B49,'Template SR costs '!K48:L87,2,FALSE),IF('Lease Data'!$C$2="CRJ900",VLOOKUP(B49,'Template SR costs '!N48:O87,2,FALSE),IF('Lease Data'!$C$2="CRJ1000",VLOOKUP(B49,'Template SR costs '!Q48:R87,2,FALSE),IF('Lease Data'!$C$2="A320_CEO_CFM",VLOOKUP(B49,'Template SR costs '!T48:U94,2,FALSE),"NO"))))))),0)</f>
        <v>50.88</v>
      </c>
      <c r="D49" s="31">
        <v>0</v>
      </c>
      <c r="E49" s="31">
        <v>0</v>
      </c>
      <c r="F49" s="31">
        <f>IFERROR(IF('Lease Data'!$C$2="ATR42",VLOOKUP(B49,'Template SR costs '!B48:D86,3,FALSE),IF('Lease Data'!$C$2="Q400",VLOOKUP(B49,'Template SR costs '!H48:J87,3,FALSE),IF('Lease Data'!$C$2="ATR72",VLOOKUP(B49,'Template SR costs '!E48:G86,3,FALSE),IF('Lease Data'!$C$2="Q300",VLOOKUP(B49,'Template SR costs '!K48:M87,3,FALSE),IF('Lease Data'!$C$2="CRJ900",VLOOKUP(B49,'Template SR costs '!N48:P87,3,FALSE),IF('Lease Data'!$C$2="CRJ1000",VLOOKUP(B49,'Template SR costs '!Q48:S87,3,FALSE),IF('Lease Data'!$C$2="A320_CEO_CFM",VLOOKUP(B49,'Template SR costs '!T48:V94,3,FALSE),"NO"))))))),0)</f>
        <v>4000</v>
      </c>
    </row>
    <row r="50" spans="1:6" x14ac:dyDescent="0.25">
      <c r="A50" s="32">
        <f t="shared" si="0"/>
        <v>49</v>
      </c>
      <c r="B50" s="37" t="str">
        <f>IF(INDEX('Template Lookup Lease'!$A$1:$H$131,MATCH($A50,'Template Lookup Lease'!$A$1:$A$141,0),MATCH(C$2,'Template Lookup Lease'!$A$1:$H$1,0))&lt;&gt;0,INDEX('Template Lookup Lease'!$A$1:$H$141,MATCH($A50,'Template Lookup Lease'!$A$1:$A$141,0),MATCH(C$2,'Template Lookup Lease'!$A$1:$H$1,0)),"")</f>
        <v/>
      </c>
      <c r="C50" s="31">
        <f>IFERROR(IF('Lease Data'!$C$2="ATR42",VLOOKUP(B50,'Template SR costs '!B49:C87,2,FALSE),IF('Lease Data'!$C$2="Q400",VLOOKUP(B50,'Template SR costs '!H49:I88,2,FALSE),IF('Lease Data'!$C$2="ATR72",VLOOKUP(B50,'Template SR costs '!E49:F87,2,FALSE),IF('Lease Data'!$C$2="Q300",VLOOKUP(B50,'Template SR costs '!K49:L88,2,FALSE),IF('Lease Data'!$C$2="CRJ900",VLOOKUP(B50,'Template SR costs '!N49:O88,2,FALSE),IF('Lease Data'!$C$2="CRJ1000",VLOOKUP(B50,'Template SR costs '!Q49:R88,2,FALSE),IF('Lease Data'!$C$2="A320_CEO_CFM",VLOOKUP(B50,'Template SR costs '!T49:U95,2,FALSE),"NO"))))))),0)</f>
        <v>0</v>
      </c>
      <c r="D50" s="31">
        <v>0</v>
      </c>
      <c r="E50" s="31">
        <v>0</v>
      </c>
      <c r="F50" s="31">
        <f>IFERROR(IF('Lease Data'!$C$2="ATR42",VLOOKUP(B50,'Template SR costs '!B49:D87,3,FALSE),IF('Lease Data'!$C$2="Q400",VLOOKUP(B50,'Template SR costs '!H49:J88,3,FALSE),IF('Lease Data'!$C$2="ATR72",VLOOKUP(B50,'Template SR costs '!E49:G87,3,FALSE),IF('Lease Data'!$C$2="Q300",VLOOKUP(B50,'Template SR costs '!K49:M88,3,FALSE),IF('Lease Data'!$C$2="CRJ900",VLOOKUP(B50,'Template SR costs '!N49:P88,3,FALSE),IF('Lease Data'!$C$2="CRJ1000",VLOOKUP(B50,'Template SR costs '!Q49:S88,3,FALSE),IF('Lease Data'!$C$2="A320_CEO_CFM",VLOOKUP(B50,'Template SR costs '!T49:V95,3,FALSE),"NO"))))))),0)</f>
        <v>0</v>
      </c>
    </row>
    <row r="51" spans="1:6" x14ac:dyDescent="0.25">
      <c r="A51" s="32">
        <f t="shared" si="0"/>
        <v>50</v>
      </c>
      <c r="B51" s="37" t="str">
        <f>IF(INDEX('Template Lookup Lease'!$A$1:$H$131,MATCH($A51,'Template Lookup Lease'!$A$1:$A$141,0),MATCH(C$2,'Template Lookup Lease'!$A$1:$H$1,0))&lt;&gt;0,INDEX('Template Lookup Lease'!$A$1:$H$141,MATCH($A51,'Template Lookup Lease'!$A$1:$A$141,0),MATCH(C$2,'Template Lookup Lease'!$A$1:$H$1,0)),"")</f>
        <v/>
      </c>
      <c r="C51" s="31">
        <f>IFERROR(IF('Lease Data'!$C$2="ATR42",VLOOKUP(B51,'Template SR costs '!B50:C88,2,FALSE),IF('Lease Data'!$C$2="Q400",VLOOKUP(B51,'Template SR costs '!H50:I89,2,FALSE),IF('Lease Data'!$C$2="ATR72",VLOOKUP(B51,'Template SR costs '!E50:F88,2,FALSE),IF('Lease Data'!$C$2="Q300",VLOOKUP(B51,'Template SR costs '!K50:L89,2,FALSE),IF('Lease Data'!$C$2="CRJ900",VLOOKUP(B51,'Template SR costs '!N50:O89,2,FALSE),IF('Lease Data'!$C$2="CRJ1000",VLOOKUP(B51,'Template SR costs '!Q50:R89,2,FALSE),IF('Lease Data'!$C$2="A320_CEO_CFM",VLOOKUP(B51,'Template SR costs '!T50:U96,2,FALSE),"NO"))))))),0)</f>
        <v>0</v>
      </c>
      <c r="D51" s="31">
        <v>0</v>
      </c>
      <c r="E51" s="31">
        <v>0</v>
      </c>
      <c r="F51" s="31">
        <f>IFERROR(IF('Lease Data'!$C$2="ATR42",VLOOKUP(B51,'Template SR costs '!B50:D88,3,FALSE),IF('Lease Data'!$C$2="Q400",VLOOKUP(B51,'Template SR costs '!H50:J89,3,FALSE),IF('Lease Data'!$C$2="ATR72",VLOOKUP(B51,'Template SR costs '!E50:G88,3,FALSE),IF('Lease Data'!$C$2="Q300",VLOOKUP(B51,'Template SR costs '!K50:M89,3,FALSE),IF('Lease Data'!$C$2="CRJ900",VLOOKUP(B51,'Template SR costs '!N50:P89,3,FALSE),IF('Lease Data'!$C$2="CRJ1000",VLOOKUP(B51,'Template SR costs '!Q50:S89,3,FALSE),IF('Lease Data'!$C$2="A320_CEO_CFM",VLOOKUP(B51,'Template SR costs '!T50:V96,3,FALSE),"NO"))))))),0)</f>
        <v>0</v>
      </c>
    </row>
    <row r="52" spans="1:6" x14ac:dyDescent="0.25">
      <c r="A52" s="32">
        <f t="shared" si="0"/>
        <v>51</v>
      </c>
      <c r="B52" s="37" t="str">
        <f>IF(INDEX('Template Lookup Lease'!$A$1:$H$131,MATCH($A52,'Template Lookup Lease'!$A$1:$A$141,0),MATCH(C$2,'Template Lookup Lease'!$A$1:$H$1,0))&lt;&gt;0,INDEX('Template Lookup Lease'!$A$1:$H$141,MATCH($A52,'Template Lookup Lease'!$A$1:$A$141,0),MATCH(C$2,'Template Lookup Lease'!$A$1:$H$1,0)),"")</f>
        <v/>
      </c>
      <c r="C52" s="31">
        <f>IFERROR(IF('Lease Data'!$C$2="ATR42",VLOOKUP(B52,'Template SR costs '!B51:C89,2,FALSE),IF('Lease Data'!$C$2="Q400",VLOOKUP(B52,'Template SR costs '!H51:I90,2,FALSE),IF('Lease Data'!$C$2="ATR72",VLOOKUP(B52,'Template SR costs '!E51:F89,2,FALSE),IF('Lease Data'!$C$2="Q300",VLOOKUP(B52,'Template SR costs '!K51:L90,2,FALSE),IF('Lease Data'!$C$2="CRJ900",VLOOKUP(B52,'Template SR costs '!N51:O90,2,FALSE),IF('Lease Data'!$C$2="CRJ1000",VLOOKUP(B52,'Template SR costs '!Q51:R90,2,FALSE),IF('Lease Data'!$C$2="A320_CEO_CFM",VLOOKUP(B52,'Template SR costs '!T51:U97,2,FALSE),"NO"))))))),0)</f>
        <v>0</v>
      </c>
      <c r="D52" s="31">
        <v>0</v>
      </c>
      <c r="E52" s="31">
        <v>0</v>
      </c>
      <c r="F52" s="31">
        <f>IFERROR(IF('Lease Data'!$C$2="ATR42",VLOOKUP(B52,'Template SR costs '!B51:D89,3,FALSE),IF('Lease Data'!$C$2="Q400",VLOOKUP(B52,'Template SR costs '!H51:J90,3,FALSE),IF('Lease Data'!$C$2="ATR72",VLOOKUP(B52,'Template SR costs '!E51:G89,3,FALSE),IF('Lease Data'!$C$2="Q300",VLOOKUP(B52,'Template SR costs '!K51:M90,3,FALSE),IF('Lease Data'!$C$2="CRJ900",VLOOKUP(B52,'Template SR costs '!N51:P90,3,FALSE),IF('Lease Data'!$C$2="CRJ1000",VLOOKUP(B52,'Template SR costs '!Q51:S90,3,FALSE),IF('Lease Data'!$C$2="A320_CEO_CFM",VLOOKUP(B52,'Template SR costs '!T51:V97,3,FALSE),"NO"))))))),0)</f>
        <v>0</v>
      </c>
    </row>
    <row r="53" spans="1:6" x14ac:dyDescent="0.25">
      <c r="A53" s="32">
        <f t="shared" si="0"/>
        <v>52</v>
      </c>
      <c r="B53" s="37" t="str">
        <f>IF(INDEX('Template Lookup Lease'!$A$1:$H$131,MATCH($A53,'Template Lookup Lease'!$A$1:$A$141,0),MATCH(C$2,'Template Lookup Lease'!$A$1:$H$1,0))&lt;&gt;0,INDEX('Template Lookup Lease'!$A$1:$H$141,MATCH($A53,'Template Lookup Lease'!$A$1:$A$141,0),MATCH(C$2,'Template Lookup Lease'!$A$1:$H$1,0)),"")</f>
        <v/>
      </c>
      <c r="C53" s="31">
        <f>IFERROR(IF('Lease Data'!$C$2="ATR42",VLOOKUP(B53,'Template SR costs '!B52:C90,2,FALSE),IF('Lease Data'!$C$2="Q400",VLOOKUP(B53,'Template SR costs '!H52:I91,2,FALSE),IF('Lease Data'!$C$2="ATR72",VLOOKUP(B53,'Template SR costs '!E52:F90,2,FALSE),IF('Lease Data'!$C$2="Q300",VLOOKUP(B53,'Template SR costs '!K52:L91,2,FALSE),IF('Lease Data'!$C$2="CRJ900",VLOOKUP(B53,'Template SR costs '!N52:O91,2,FALSE),IF('Lease Data'!$C$2="CRJ1000",VLOOKUP(B53,'Template SR costs '!Q52:R91,2,FALSE),IF('Lease Data'!$C$2="A320_CEO_CFM",VLOOKUP(B53,'Template SR costs '!T52:U98,2,FALSE),"NO"))))))),0)</f>
        <v>0</v>
      </c>
      <c r="D53" s="31">
        <v>0</v>
      </c>
      <c r="E53" s="31">
        <v>0</v>
      </c>
      <c r="F53" s="31">
        <f>IFERROR(IF('Lease Data'!$C$2="ATR42",VLOOKUP(B53,'Template SR costs '!B52:D90,3,FALSE),IF('Lease Data'!$C$2="Q400",VLOOKUP(B53,'Template SR costs '!H52:J91,3,FALSE),IF('Lease Data'!$C$2="ATR72",VLOOKUP(B53,'Template SR costs '!E52:G90,3,FALSE),IF('Lease Data'!$C$2="Q300",VLOOKUP(B53,'Template SR costs '!K52:M91,3,FALSE),IF('Lease Data'!$C$2="CRJ900",VLOOKUP(B53,'Template SR costs '!N52:P91,3,FALSE),IF('Lease Data'!$C$2="CRJ1000",VLOOKUP(B53,'Template SR costs '!Q52:S91,3,FALSE),IF('Lease Data'!$C$2="A320_CEO_CFM",VLOOKUP(B53,'Template SR costs '!T52:V98,3,FALSE),"NO"))))))),0)</f>
        <v>0</v>
      </c>
    </row>
    <row r="54" spans="1:6" x14ac:dyDescent="0.25">
      <c r="A54" s="32">
        <f t="shared" si="0"/>
        <v>53</v>
      </c>
      <c r="B54" s="37" t="str">
        <f>IF(INDEX('Template Lookup Lease'!$A$1:$H$131,MATCH($A54,'Template Lookup Lease'!$A$1:$A$141,0),MATCH(C$2,'Template Lookup Lease'!$A$1:$H$1,0))&lt;&gt;0,INDEX('Template Lookup Lease'!$A$1:$H$141,MATCH($A54,'Template Lookup Lease'!$A$1:$A$141,0),MATCH(C$2,'Template Lookup Lease'!$A$1:$H$1,0)),"")</f>
        <v/>
      </c>
      <c r="C54" s="31">
        <f>IFERROR(IF('Lease Data'!$C$2="ATR42",VLOOKUP(B54,'Template SR costs '!B53:C91,2,FALSE),IF('Lease Data'!$C$2="Q400",VLOOKUP(B54,'Template SR costs '!H53:I92,2,FALSE),IF('Lease Data'!$C$2="ATR72",VLOOKUP(B54,'Template SR costs '!E53:F91,2,FALSE),IF('Lease Data'!$C$2="Q300",VLOOKUP(B54,'Template SR costs '!K53:L92,2,FALSE),IF('Lease Data'!$C$2="CRJ900",VLOOKUP(B54,'Template SR costs '!N53:O92,2,FALSE),IF('Lease Data'!$C$2="CRJ1000",VLOOKUP(B54,'Template SR costs '!Q53:R92,2,FALSE),IF('Lease Data'!$C$2="A320_CEO_CFM",VLOOKUP(B54,'Template SR costs '!T53:U99,2,FALSE),"NO"))))))),0)</f>
        <v>0</v>
      </c>
      <c r="D54" s="31">
        <v>0</v>
      </c>
      <c r="E54" s="31">
        <v>0</v>
      </c>
      <c r="F54" s="31">
        <f>IFERROR(IF('Lease Data'!$C$2="ATR42",VLOOKUP(B54,'Template SR costs '!B53:D91,3,FALSE),IF('Lease Data'!$C$2="Q400",VLOOKUP(B54,'Template SR costs '!H53:J92,3,FALSE),IF('Lease Data'!$C$2="ATR72",VLOOKUP(B54,'Template SR costs '!E53:G91,3,FALSE),IF('Lease Data'!$C$2="Q300",VLOOKUP(B54,'Template SR costs '!K53:M92,3,FALSE),IF('Lease Data'!$C$2="CRJ900",VLOOKUP(B54,'Template SR costs '!N53:P92,3,FALSE),IF('Lease Data'!$C$2="CRJ1000",VLOOKUP(B54,'Template SR costs '!Q53:S92,3,FALSE),IF('Lease Data'!$C$2="A320_CEO_CFM",VLOOKUP(B54,'Template SR costs '!T53:V99,3,FALSE),"NO"))))))),0)</f>
        <v>0</v>
      </c>
    </row>
    <row r="55" spans="1:6" x14ac:dyDescent="0.25">
      <c r="A55" s="32">
        <f t="shared" si="0"/>
        <v>54</v>
      </c>
      <c r="B55" s="37" t="str">
        <f>IF(INDEX('Template Lookup Lease'!$A$1:$H$131,MATCH($A55,'Template Lookup Lease'!$A$1:$A$141,0),MATCH(C$2,'Template Lookup Lease'!$A$1:$H$1,0))&lt;&gt;0,INDEX('Template Lookup Lease'!$A$1:$H$141,MATCH($A55,'Template Lookup Lease'!$A$1:$A$141,0),MATCH(C$2,'Template Lookup Lease'!$A$1:$H$1,0)),"")</f>
        <v/>
      </c>
      <c r="C55" s="31">
        <f>IFERROR(IF('Lease Data'!$C$2="ATR42",VLOOKUP(B55,'Template SR costs '!B54:C92,2,FALSE),IF('Lease Data'!$C$2="Q400",VLOOKUP(B55,'Template SR costs '!H54:I93,2,FALSE),IF('Lease Data'!$C$2="ATR72",VLOOKUP(B55,'Template SR costs '!E54:F92,2,FALSE),IF('Lease Data'!$C$2="Q300",VLOOKUP(B55,'Template SR costs '!K54:L93,2,FALSE),IF('Lease Data'!$C$2="CRJ900",VLOOKUP(B55,'Template SR costs '!N54:O93,2,FALSE),IF('Lease Data'!$C$2="CRJ1000",VLOOKUP(B55,'Template SR costs '!Q54:R93,2,FALSE),IF('Lease Data'!$C$2="A320_CEO_CFM",VLOOKUP(B55,'Template SR costs '!T54:U100,2,FALSE),"NO"))))))),0)</f>
        <v>0</v>
      </c>
      <c r="D55" s="31">
        <v>0</v>
      </c>
      <c r="E55" s="31">
        <v>0</v>
      </c>
      <c r="F55" s="31">
        <f>IFERROR(IF('Lease Data'!$C$2="ATR42",VLOOKUP(B55,'Template SR costs '!B54:D92,3,FALSE),IF('Lease Data'!$C$2="Q400",VLOOKUP(B55,'Template SR costs '!H54:J93,3,FALSE),IF('Lease Data'!$C$2="ATR72",VLOOKUP(B55,'Template SR costs '!E54:G92,3,FALSE),IF('Lease Data'!$C$2="Q300",VLOOKUP(B55,'Template SR costs '!K54:M93,3,FALSE),IF('Lease Data'!$C$2="CRJ900",VLOOKUP(B55,'Template SR costs '!N54:P93,3,FALSE),IF('Lease Data'!$C$2="CRJ1000",VLOOKUP(B55,'Template SR costs '!Q54:S93,3,FALSE),IF('Lease Data'!$C$2="A320_CEO_CFM",VLOOKUP(B55,'Template SR costs '!T54:V100,3,FALSE),"NO"))))))),0)</f>
        <v>0</v>
      </c>
    </row>
    <row r="56" spans="1:6" x14ac:dyDescent="0.25">
      <c r="A56" s="32">
        <f t="shared" si="0"/>
        <v>55</v>
      </c>
      <c r="B56" s="37" t="str">
        <f>IF(INDEX('Template Lookup Lease'!$A$1:$H$131,MATCH($A56,'Template Lookup Lease'!$A$1:$A$141,0),MATCH(C$2,'Template Lookup Lease'!$A$1:$H$1,0))&lt;&gt;0,INDEX('Template Lookup Lease'!$A$1:$H$141,MATCH($A56,'Template Lookup Lease'!$A$1:$A$141,0),MATCH(C$2,'Template Lookup Lease'!$A$1:$H$1,0)),"")</f>
        <v/>
      </c>
      <c r="C56" s="31">
        <f>IFERROR(IF('Lease Data'!$C$2="ATR42",VLOOKUP(B56,'Template SR costs '!B55:C93,2,FALSE),IF('Lease Data'!$C$2="Q400",VLOOKUP(B56,'Template SR costs '!H55:I94,2,FALSE),IF('Lease Data'!$C$2="ATR72",VLOOKUP(B56,'Template SR costs '!E55:F93,2,FALSE),IF('Lease Data'!$C$2="Q300",VLOOKUP(B56,'Template SR costs '!K55:L94,2,FALSE),IF('Lease Data'!$C$2="CRJ900",VLOOKUP(B56,'Template SR costs '!N55:O94,2,FALSE),IF('Lease Data'!$C$2="CRJ1000",VLOOKUP(B56,'Template SR costs '!Q55:R94,2,FALSE),IF('Lease Data'!$C$2="A320_CEO_CFM",VLOOKUP(B56,'Template SR costs '!T55:U101,2,FALSE),"NO"))))))),0)</f>
        <v>0</v>
      </c>
      <c r="D56" s="31">
        <v>0</v>
      </c>
      <c r="E56" s="31">
        <v>0</v>
      </c>
      <c r="F56" s="31">
        <f>IFERROR(IF('Lease Data'!$C$2="ATR42",VLOOKUP(B56,'Template SR costs '!B55:D93,3,FALSE),IF('Lease Data'!$C$2="Q400",VLOOKUP(B56,'Template SR costs '!H55:J94,3,FALSE),IF('Lease Data'!$C$2="ATR72",VLOOKUP(B56,'Template SR costs '!E55:G93,3,FALSE),IF('Lease Data'!$C$2="Q300",VLOOKUP(B56,'Template SR costs '!K55:M94,3,FALSE),IF('Lease Data'!$C$2="CRJ900",VLOOKUP(B56,'Template SR costs '!N55:P94,3,FALSE),IF('Lease Data'!$C$2="CRJ1000",VLOOKUP(B56,'Template SR costs '!Q55:S94,3,FALSE),IF('Lease Data'!$C$2="A320_CEO_CFM",VLOOKUP(B56,'Template SR costs '!T55:V101,3,FALSE),"NO"))))))),0)</f>
        <v>0</v>
      </c>
    </row>
    <row r="57" spans="1:6" x14ac:dyDescent="0.25">
      <c r="A57" s="32">
        <f t="shared" si="0"/>
        <v>56</v>
      </c>
      <c r="B57" s="37" t="str">
        <f>IF(INDEX('Template Lookup Lease'!$A$1:$H$131,MATCH($A57,'Template Lookup Lease'!$A$1:$A$141,0),MATCH(C$2,'Template Lookup Lease'!$A$1:$H$1,0))&lt;&gt;0,INDEX('Template Lookup Lease'!$A$1:$H$141,MATCH($A57,'Template Lookup Lease'!$A$1:$A$141,0),MATCH(C$2,'Template Lookup Lease'!$A$1:$H$1,0)),"")</f>
        <v/>
      </c>
      <c r="C57" s="31">
        <f>IFERROR(IF('Lease Data'!$C$2="ATR42",VLOOKUP(B57,'Template SR costs '!B56:C94,2,FALSE),IF('Lease Data'!$C$2="Q400",VLOOKUP(B57,'Template SR costs '!H56:I95,2,FALSE),IF('Lease Data'!$C$2="ATR72",VLOOKUP(B57,'Template SR costs '!E56:F94,2,FALSE),IF('Lease Data'!$C$2="Q300",VLOOKUP(B57,'Template SR costs '!K56:L95,2,FALSE),IF('Lease Data'!$C$2="CRJ900",VLOOKUP(B57,'Template SR costs '!N56:O95,2,FALSE),IF('Lease Data'!$C$2="CRJ1000",VLOOKUP(B57,'Template SR costs '!Q56:R95,2,FALSE),IF('Lease Data'!$C$2="A320_CEO_CFM",VLOOKUP(B57,'Template SR costs '!T56:U102,2,FALSE),"NO"))))))),0)</f>
        <v>0</v>
      </c>
      <c r="D57" s="31">
        <v>0</v>
      </c>
      <c r="E57" s="31">
        <v>0</v>
      </c>
      <c r="F57" s="31">
        <f>IFERROR(IF('Lease Data'!$C$2="ATR42",VLOOKUP(B57,'Template SR costs '!B56:D94,3,FALSE),IF('Lease Data'!$C$2="Q400",VLOOKUP(B57,'Template SR costs '!H56:J95,3,FALSE),IF('Lease Data'!$C$2="ATR72",VLOOKUP(B57,'Template SR costs '!E56:G94,3,FALSE),IF('Lease Data'!$C$2="Q300",VLOOKUP(B57,'Template SR costs '!K56:M95,3,FALSE),IF('Lease Data'!$C$2="CRJ900",VLOOKUP(B57,'Template SR costs '!N56:P95,3,FALSE),IF('Lease Data'!$C$2="CRJ1000",VLOOKUP(B57,'Template SR costs '!Q56:S95,3,FALSE),IF('Lease Data'!$C$2="A320_CEO_CFM",VLOOKUP(B57,'Template SR costs '!T56:V102,3,FALSE),"NO"))))))),0)</f>
        <v>0</v>
      </c>
    </row>
    <row r="58" spans="1:6" x14ac:dyDescent="0.25">
      <c r="A58" s="32">
        <f t="shared" si="0"/>
        <v>57</v>
      </c>
      <c r="B58" s="37" t="str">
        <f>IF(INDEX('Template Lookup Lease'!$A$1:$H$131,MATCH($A58,'Template Lookup Lease'!$A$1:$A$141,0),MATCH(C$2,'Template Lookup Lease'!$A$1:$H$1,0))&lt;&gt;0,INDEX('Template Lookup Lease'!$A$1:$H$141,MATCH($A58,'Template Lookup Lease'!$A$1:$A$141,0),MATCH(C$2,'Template Lookup Lease'!$A$1:$H$1,0)),"")</f>
        <v/>
      </c>
      <c r="C58" s="31">
        <f>IFERROR(IF('Lease Data'!$C$2="ATR42",VLOOKUP(B58,'Template SR costs '!B57:C95,2,FALSE),IF('Lease Data'!$C$2="Q400",VLOOKUP(B58,'Template SR costs '!H57:I96,2,FALSE),IF('Lease Data'!$C$2="ATR72",VLOOKUP(B58,'Template SR costs '!E57:F95,2,FALSE),IF('Lease Data'!$C$2="Q300",VLOOKUP(B58,'Template SR costs '!K57:L96,2,FALSE),IF('Lease Data'!$C$2="CRJ900",VLOOKUP(B58,'Template SR costs '!N57:O96,2,FALSE),IF('Lease Data'!$C$2="CRJ1000",VLOOKUP(B58,'Template SR costs '!Q57:R96,2,FALSE),IF('Lease Data'!$C$2="A320_CEO_CFM",VLOOKUP(B58,'Template SR costs '!T57:U103,2,FALSE),"NO"))))))),0)</f>
        <v>0</v>
      </c>
      <c r="D58" s="31">
        <v>0</v>
      </c>
      <c r="E58" s="31">
        <v>0</v>
      </c>
      <c r="F58" s="31">
        <f>IFERROR(IF('Lease Data'!$C$2="ATR42",VLOOKUP(B58,'Template SR costs '!B57:D95,3,FALSE),IF('Lease Data'!$C$2="Q400",VLOOKUP(B58,'Template SR costs '!H57:J96,3,FALSE),IF('Lease Data'!$C$2="ATR72",VLOOKUP(B58,'Template SR costs '!E57:G95,3,FALSE),IF('Lease Data'!$C$2="Q300",VLOOKUP(B58,'Template SR costs '!K57:M96,3,FALSE),IF('Lease Data'!$C$2="CRJ900",VLOOKUP(B58,'Template SR costs '!N57:P96,3,FALSE),IF('Lease Data'!$C$2="CRJ1000",VLOOKUP(B58,'Template SR costs '!Q57:S96,3,FALSE),IF('Lease Data'!$C$2="A320_CEO_CFM",VLOOKUP(B58,'Template SR costs '!T57:V103,3,FALSE),"NO"))))))),0)</f>
        <v>0</v>
      </c>
    </row>
    <row r="59" spans="1:6" x14ac:dyDescent="0.25">
      <c r="A59" s="32">
        <f t="shared" si="0"/>
        <v>58</v>
      </c>
      <c r="B59" s="37" t="str">
        <f>IF(INDEX('Template Lookup Lease'!$A$1:$H$131,MATCH($A59,'Template Lookup Lease'!$A$1:$A$141,0),MATCH(C$2,'Template Lookup Lease'!$A$1:$H$1,0))&lt;&gt;0,INDEX('Template Lookup Lease'!$A$1:$H$141,MATCH($A59,'Template Lookup Lease'!$A$1:$A$141,0),MATCH(C$2,'Template Lookup Lease'!$A$1:$H$1,0)),"")</f>
        <v/>
      </c>
      <c r="C59" s="31">
        <f>IFERROR(IF('Lease Data'!$C$2="ATR42",VLOOKUP(B59,'Template SR costs '!B58:C96,2,FALSE),IF('Lease Data'!$C$2="Q400",VLOOKUP(B59,'Template SR costs '!H58:I97,2,FALSE),IF('Lease Data'!$C$2="ATR72",VLOOKUP(B59,'Template SR costs '!E58:F96,2,FALSE),IF('Lease Data'!$C$2="Q300",VLOOKUP(B59,'Template SR costs '!K58:L97,2,FALSE),IF('Lease Data'!$C$2="CRJ900",VLOOKUP(B59,'Template SR costs '!N58:O97,2,FALSE),IF('Lease Data'!$C$2="CRJ1000",VLOOKUP(B59,'Template SR costs '!Q58:R97,2,FALSE),IF('Lease Data'!$C$2="A320_CEO_CFM",VLOOKUP(B59,'Template SR costs '!T58:U104,2,FALSE),"NO"))))))),0)</f>
        <v>0</v>
      </c>
      <c r="D59" s="31">
        <v>0</v>
      </c>
      <c r="E59" s="31">
        <v>0</v>
      </c>
      <c r="F59" s="31">
        <f>IFERROR(IF('Lease Data'!$C$2="ATR42",VLOOKUP(B59,'Template SR costs '!B58:D96,3,FALSE),IF('Lease Data'!$C$2="Q400",VLOOKUP(B59,'Template SR costs '!H58:J97,3,FALSE),IF('Lease Data'!$C$2="ATR72",VLOOKUP(B59,'Template SR costs '!E58:G96,3,FALSE),IF('Lease Data'!$C$2="Q300",VLOOKUP(B59,'Template SR costs '!K58:M97,3,FALSE),IF('Lease Data'!$C$2="CRJ900",VLOOKUP(B59,'Template SR costs '!N58:P97,3,FALSE),IF('Lease Data'!$C$2="CRJ1000",VLOOKUP(B59,'Template SR costs '!Q58:S97,3,FALSE),IF('Lease Data'!$C$2="A320_CEO_CFM",VLOOKUP(B59,'Template SR costs '!T58:V104,3,FALSE),"NO"))))))),0)</f>
        <v>0</v>
      </c>
    </row>
    <row r="60" spans="1:6" x14ac:dyDescent="0.25">
      <c r="A60" s="32">
        <f t="shared" si="0"/>
        <v>59</v>
      </c>
      <c r="B60" s="37" t="str">
        <f>IF(INDEX('Template Lookup Lease'!$A$1:$H$131,MATCH($A60,'Template Lookup Lease'!$A$1:$A$141,0),MATCH(C$2,'Template Lookup Lease'!$A$1:$H$1,0))&lt;&gt;0,INDEX('Template Lookup Lease'!$A$1:$H$141,MATCH($A60,'Template Lookup Lease'!$A$1:$A$141,0),MATCH(C$2,'Template Lookup Lease'!$A$1:$H$1,0)),"")</f>
        <v/>
      </c>
      <c r="C60" s="31">
        <f>IFERROR(IF('Lease Data'!$C$2="ATR42",VLOOKUP(B60,'Template SR costs '!B59:C97,2,FALSE),IF('Lease Data'!$C$2="Q400",VLOOKUP(B60,'Template SR costs '!H59:I98,2,FALSE),IF('Lease Data'!$C$2="ATR72",VLOOKUP(B60,'Template SR costs '!E59:F97,2,FALSE),IF('Lease Data'!$C$2="Q300",VLOOKUP(B60,'Template SR costs '!K59:L98,2,FALSE),IF('Lease Data'!$C$2="CRJ900",VLOOKUP(B60,'Template SR costs '!N59:O98,2,FALSE),IF('Lease Data'!$C$2="CRJ1000",VLOOKUP(B60,'Template SR costs '!Q59:R98,2,FALSE),IF('Lease Data'!$C$2="A320_CEO_CFM",VLOOKUP(B60,'Template SR costs '!T59:U105,2,FALSE),"NO"))))))),0)</f>
        <v>0</v>
      </c>
      <c r="D60" s="31">
        <v>0</v>
      </c>
      <c r="E60" s="31">
        <v>0</v>
      </c>
      <c r="F60" s="31">
        <f>IFERROR(IF('Lease Data'!$C$2="ATR42",VLOOKUP(B60,'Template SR costs '!B59:D97,3,FALSE),IF('Lease Data'!$C$2="Q400",VLOOKUP(B60,'Template SR costs '!H59:J98,3,FALSE),IF('Lease Data'!$C$2="ATR72",VLOOKUP(B60,'Template SR costs '!E59:G97,3,FALSE),IF('Lease Data'!$C$2="Q300",VLOOKUP(B60,'Template SR costs '!K59:M98,3,FALSE),IF('Lease Data'!$C$2="CRJ900",VLOOKUP(B60,'Template SR costs '!N59:P98,3,FALSE),IF('Lease Data'!$C$2="CRJ1000",VLOOKUP(B60,'Template SR costs '!Q59:S98,3,FALSE),IF('Lease Data'!$C$2="A320_CEO_CFM",VLOOKUP(B60,'Template SR costs '!T59:V105,3,FALSE),"NO"))))))),0)</f>
        <v>0</v>
      </c>
    </row>
    <row r="61" spans="1:6" x14ac:dyDescent="0.25">
      <c r="A61" s="32">
        <f t="shared" si="0"/>
        <v>60</v>
      </c>
      <c r="B61" s="37" t="str">
        <f>IF(INDEX('Template Lookup Lease'!$A$1:$H$131,MATCH($A61,'Template Lookup Lease'!$A$1:$A$141,0),MATCH(C$2,'Template Lookup Lease'!$A$1:$H$1,0))&lt;&gt;0,INDEX('Template Lookup Lease'!$A$1:$H$141,MATCH($A61,'Template Lookup Lease'!$A$1:$A$141,0),MATCH(C$2,'Template Lookup Lease'!$A$1:$H$1,0)),"")</f>
        <v/>
      </c>
      <c r="C61" s="31">
        <f>IFERROR(IF('Lease Data'!$C$2="ATR42",VLOOKUP(B61,'Template SR costs '!B60:C98,2,FALSE),IF('Lease Data'!$C$2="Q400",VLOOKUP(B61,'Template SR costs '!H60:I99,2,FALSE),IF('Lease Data'!$C$2="ATR72",VLOOKUP(B61,'Template SR costs '!E60:F98,2,FALSE),IF('Lease Data'!$C$2="Q300",VLOOKUP(B61,'Template SR costs '!K60:L99,2,FALSE),IF('Lease Data'!$C$2="CRJ900",VLOOKUP(B61,'Template SR costs '!N60:O99,2,FALSE),IF('Lease Data'!$C$2="CRJ1000",VLOOKUP(B61,'Template SR costs '!Q60:R99,2,FALSE),IF('Lease Data'!$C$2="A320_CEO_CFM",VLOOKUP(B61,'Template SR costs '!T60:U106,2,FALSE),"NO"))))))),0)</f>
        <v>0</v>
      </c>
      <c r="D61" s="31">
        <v>0</v>
      </c>
      <c r="E61" s="31">
        <v>0</v>
      </c>
      <c r="F61" s="31">
        <f>IFERROR(IF('Lease Data'!$C$2="ATR42",VLOOKUP(B61,'Template SR costs '!B60:D98,3,FALSE),IF('Lease Data'!$C$2="Q400",VLOOKUP(B61,'Template SR costs '!H60:J99,3,FALSE),IF('Lease Data'!$C$2="ATR72",VLOOKUP(B61,'Template SR costs '!E60:G98,3,FALSE),IF('Lease Data'!$C$2="Q300",VLOOKUP(B61,'Template SR costs '!K60:M99,3,FALSE),IF('Lease Data'!$C$2="CRJ900",VLOOKUP(B61,'Template SR costs '!N60:P99,3,FALSE),IF('Lease Data'!$C$2="CRJ1000",VLOOKUP(B61,'Template SR costs '!Q60:S99,3,FALSE),IF('Lease Data'!$C$2="A320_CEO_CFM",VLOOKUP(B61,'Template SR costs '!T60:V106,3,FALSE),"NO"))))))),0)</f>
        <v>0</v>
      </c>
    </row>
    <row r="62" spans="1:6" x14ac:dyDescent="0.25">
      <c r="A62" s="32">
        <f t="shared" si="0"/>
        <v>61</v>
      </c>
      <c r="B62" s="37" t="str">
        <f>IF(INDEX('Template Lookup Lease'!$A$1:$H$131,MATCH($A62,'Template Lookup Lease'!$A$1:$A$141,0),MATCH(C$2,'Template Lookup Lease'!$A$1:$H$1,0))&lt;&gt;0,INDEX('Template Lookup Lease'!$A$1:$H$141,MATCH($A62,'Template Lookup Lease'!$A$1:$A$141,0),MATCH(C$2,'Template Lookup Lease'!$A$1:$H$1,0)),"")</f>
        <v/>
      </c>
      <c r="C62" s="31">
        <f>IFERROR(IF('Lease Data'!$C$2="ATR42",VLOOKUP(B62,'Template SR costs '!B61:C99,2,FALSE),IF('Lease Data'!$C$2="Q400",VLOOKUP(B62,'Template SR costs '!H61:I100,2,FALSE),IF('Lease Data'!$C$2="ATR72",VLOOKUP(B62,'Template SR costs '!E61:F99,2,FALSE),IF('Lease Data'!$C$2="Q300",VLOOKUP(B62,'Template SR costs '!K61:L100,2,FALSE),IF('Lease Data'!$C$2="CRJ900",VLOOKUP(B62,'Template SR costs '!N61:O100,2,FALSE),IF('Lease Data'!$C$2="CRJ1000",VLOOKUP(B62,'Template SR costs '!Q61:R100,2,FALSE),IF('Lease Data'!$C$2="A320_CEO_CFM",VLOOKUP(B62,'Template SR costs '!T61:U107,2,FALSE),"NO"))))))),0)</f>
        <v>0</v>
      </c>
      <c r="D62" s="31">
        <v>0</v>
      </c>
      <c r="E62" s="31">
        <v>0</v>
      </c>
      <c r="F62" s="31">
        <f>IFERROR(IF('Lease Data'!$C$2="ATR42",VLOOKUP(B62,'Template SR costs '!B61:D99,3,FALSE),IF('Lease Data'!$C$2="Q400",VLOOKUP(B62,'Template SR costs '!H61:J100,3,FALSE),IF('Lease Data'!$C$2="ATR72",VLOOKUP(B62,'Template SR costs '!E61:G99,3,FALSE),IF('Lease Data'!$C$2="Q300",VLOOKUP(B62,'Template SR costs '!K61:M100,3,FALSE),IF('Lease Data'!$C$2="CRJ900",VLOOKUP(B62,'Template SR costs '!N61:P100,3,FALSE),IF('Lease Data'!$C$2="CRJ1000",VLOOKUP(B62,'Template SR costs '!Q61:S100,3,FALSE),IF('Lease Data'!$C$2="A320_CEO_CFM",VLOOKUP(B62,'Template SR costs '!T61:V107,3,FALSE),"NO"))))))),0)</f>
        <v>0</v>
      </c>
    </row>
    <row r="63" spans="1:6" x14ac:dyDescent="0.25">
      <c r="A63" s="32">
        <f t="shared" si="0"/>
        <v>62</v>
      </c>
      <c r="B63" s="37" t="str">
        <f>IF(INDEX('Template Lookup Lease'!$A$1:$H$131,MATCH($A63,'Template Lookup Lease'!$A$1:$A$141,0),MATCH(C$2,'Template Lookup Lease'!$A$1:$H$1,0))&lt;&gt;0,INDEX('Template Lookup Lease'!$A$1:$H$141,MATCH($A63,'Template Lookup Lease'!$A$1:$A$141,0),MATCH(C$2,'Template Lookup Lease'!$A$1:$H$1,0)),"")</f>
        <v/>
      </c>
      <c r="C63" s="31">
        <f>IFERROR(IF('Lease Data'!$C$2="ATR42",VLOOKUP(B63,'Template SR costs '!B62:C100,2,FALSE),IF('Lease Data'!$C$2="Q400",VLOOKUP(B63,'Template SR costs '!H62:I101,2,FALSE),IF('Lease Data'!$C$2="ATR72",VLOOKUP(B63,'Template SR costs '!E62:F100,2,FALSE),IF('Lease Data'!$C$2="Q300",VLOOKUP(B63,'Template SR costs '!K62:L101,2,FALSE),IF('Lease Data'!$C$2="CRJ900",VLOOKUP(B63,'Template SR costs '!N62:O101,2,FALSE),IF('Lease Data'!$C$2="CRJ1000",VLOOKUP(B63,'Template SR costs '!Q62:R101,2,FALSE),IF('Lease Data'!$C$2="A320_CEO_CFM",VLOOKUP(B63,'Template SR costs '!T62:U108,2,FALSE),"NO"))))))),0)</f>
        <v>0</v>
      </c>
      <c r="D63" s="31">
        <v>0</v>
      </c>
      <c r="E63" s="31">
        <v>0</v>
      </c>
      <c r="F63" s="31">
        <f>IFERROR(IF('Lease Data'!$C$2="ATR42",VLOOKUP(B63,'Template SR costs '!B62:D100,3,FALSE),IF('Lease Data'!$C$2="Q400",VLOOKUP(B63,'Template SR costs '!H62:J101,3,FALSE),IF('Lease Data'!$C$2="ATR72",VLOOKUP(B63,'Template SR costs '!E62:G100,3,FALSE),IF('Lease Data'!$C$2="Q300",VLOOKUP(B63,'Template SR costs '!K62:M101,3,FALSE),IF('Lease Data'!$C$2="CRJ900",VLOOKUP(B63,'Template SR costs '!N62:P101,3,FALSE),IF('Lease Data'!$C$2="CRJ1000",VLOOKUP(B63,'Template SR costs '!Q62:S101,3,FALSE),IF('Lease Data'!$C$2="A320_CEO_CFM",VLOOKUP(B63,'Template SR costs '!T62:V108,3,FALSE),"NO"))))))),0)</f>
        <v>0</v>
      </c>
    </row>
    <row r="64" spans="1:6" x14ac:dyDescent="0.25">
      <c r="A64" s="32">
        <f t="shared" si="0"/>
        <v>63</v>
      </c>
      <c r="B64" s="37" t="str">
        <f>IF(INDEX('Template Lookup Lease'!$A$1:$H$131,MATCH($A64,'Template Lookup Lease'!$A$1:$A$141,0),MATCH(C$2,'Template Lookup Lease'!$A$1:$H$1,0))&lt;&gt;0,INDEX('Template Lookup Lease'!$A$1:$H$141,MATCH($A64,'Template Lookup Lease'!$A$1:$A$141,0),MATCH(C$2,'Template Lookup Lease'!$A$1:$H$1,0)),"")</f>
        <v/>
      </c>
      <c r="C64" s="31">
        <f>IFERROR(IF('Lease Data'!$C$2="ATR42",VLOOKUP(B64,'Template SR costs '!B63:C101,2,FALSE),IF('Lease Data'!$C$2="Q400",VLOOKUP(B64,'Template SR costs '!H63:I102,2,FALSE),IF('Lease Data'!$C$2="ATR72",VLOOKUP(B64,'Template SR costs '!E63:F101,2,FALSE),IF('Lease Data'!$C$2="Q300",VLOOKUP(B64,'Template SR costs '!K63:L102,2,FALSE),IF('Lease Data'!$C$2="CRJ900",VLOOKUP(B64,'Template SR costs '!N63:O102,2,FALSE),IF('Lease Data'!$C$2="CRJ1000",VLOOKUP(B64,'Template SR costs '!Q63:R102,2,FALSE),IF('Lease Data'!$C$2="A320_CEO_CFM",VLOOKUP(B64,'Template SR costs '!T63:U109,2,FALSE),"NO"))))))),0)</f>
        <v>0</v>
      </c>
      <c r="D64" s="31">
        <v>0</v>
      </c>
      <c r="E64" s="31">
        <v>0</v>
      </c>
      <c r="F64" s="31">
        <f>IFERROR(IF('Lease Data'!$C$2="ATR42",VLOOKUP(B64,'Template SR costs '!B63:D101,3,FALSE),IF('Lease Data'!$C$2="Q400",VLOOKUP(B64,'Template SR costs '!H63:J102,3,FALSE),IF('Lease Data'!$C$2="ATR72",VLOOKUP(B64,'Template SR costs '!E63:G101,3,FALSE),IF('Lease Data'!$C$2="Q300",VLOOKUP(B64,'Template SR costs '!K63:M102,3,FALSE),IF('Lease Data'!$C$2="CRJ900",VLOOKUP(B64,'Template SR costs '!N63:P102,3,FALSE),IF('Lease Data'!$C$2="CRJ1000",VLOOKUP(B64,'Template SR costs '!Q63:S102,3,FALSE),IF('Lease Data'!$C$2="A320_CEO_CFM",VLOOKUP(B64,'Template SR costs '!T63:V109,3,FALSE),"NO"))))))),0)</f>
        <v>0</v>
      </c>
    </row>
    <row r="65" spans="1:6" x14ac:dyDescent="0.25">
      <c r="A65" s="32">
        <f t="shared" si="0"/>
        <v>64</v>
      </c>
      <c r="B65" s="37" t="str">
        <f>IF(INDEX('Template Lookup Lease'!$A$1:$H$131,MATCH($A65,'Template Lookup Lease'!$A$1:$A$141,0),MATCH(C$2,'Template Lookup Lease'!$A$1:$H$1,0))&lt;&gt;0,INDEX('Template Lookup Lease'!$A$1:$H$141,MATCH($A65,'Template Lookup Lease'!$A$1:$A$141,0),MATCH(C$2,'Template Lookup Lease'!$A$1:$H$1,0)),"")</f>
        <v/>
      </c>
      <c r="C65" s="31">
        <f>IFERROR(IF('Lease Data'!$C$2="ATR42",VLOOKUP(B65,'Template SR costs '!B64:C102,2,FALSE),IF('Lease Data'!$C$2="Q400",VLOOKUP(B65,'Template SR costs '!H64:I103,2,FALSE),IF('Lease Data'!$C$2="ATR72",VLOOKUP(B65,'Template SR costs '!E64:F102,2,FALSE),IF('Lease Data'!$C$2="Q300",VLOOKUP(B65,'Template SR costs '!K64:L103,2,FALSE),IF('Lease Data'!$C$2="CRJ900",VLOOKUP(B65,'Template SR costs '!N64:O103,2,FALSE),IF('Lease Data'!$C$2="CRJ1000",VLOOKUP(B65,'Template SR costs '!Q64:R103,2,FALSE),IF('Lease Data'!$C$2="A320_CEO_CFM",VLOOKUP(B65,'Template SR costs '!T64:U110,2,FALSE),"NO"))))))),0)</f>
        <v>0</v>
      </c>
      <c r="D65" s="31">
        <v>0</v>
      </c>
      <c r="E65" s="31">
        <v>0</v>
      </c>
      <c r="F65" s="31">
        <f>IFERROR(IF('Lease Data'!$C$2="ATR42",VLOOKUP(B65,'Template SR costs '!B64:D102,3,FALSE),IF('Lease Data'!$C$2="Q400",VLOOKUP(B65,'Template SR costs '!H64:J103,3,FALSE),IF('Lease Data'!$C$2="ATR72",VLOOKUP(B65,'Template SR costs '!E64:G102,3,FALSE),IF('Lease Data'!$C$2="Q300",VLOOKUP(B65,'Template SR costs '!K64:M103,3,FALSE),IF('Lease Data'!$C$2="CRJ900",VLOOKUP(B65,'Template SR costs '!N64:P103,3,FALSE),IF('Lease Data'!$C$2="CRJ1000",VLOOKUP(B65,'Template SR costs '!Q64:S103,3,FALSE),IF('Lease Data'!$C$2="A320_CEO_CFM",VLOOKUP(B65,'Template SR costs '!T64:V110,3,FALSE),"NO"))))))),0)</f>
        <v>0</v>
      </c>
    </row>
    <row r="66" spans="1:6" x14ac:dyDescent="0.25">
      <c r="A66" s="32">
        <f t="shared" si="0"/>
        <v>65</v>
      </c>
      <c r="B66" s="37" t="str">
        <f>IF(INDEX('Template Lookup Lease'!$A$1:$H$131,MATCH($A66,'Template Lookup Lease'!$A$1:$A$141,0),MATCH(C$2,'Template Lookup Lease'!$A$1:$H$1,0))&lt;&gt;0,INDEX('Template Lookup Lease'!$A$1:$H$141,MATCH($A66,'Template Lookup Lease'!$A$1:$A$141,0),MATCH(C$2,'Template Lookup Lease'!$A$1:$H$1,0)),"")</f>
        <v/>
      </c>
      <c r="C66" s="31">
        <f>IFERROR(IF('Lease Data'!$C$2="ATR42",VLOOKUP(B66,'Template SR costs '!B65:C103,2,FALSE),IF('Lease Data'!$C$2="Q400",VLOOKUP(B66,'Template SR costs '!H65:I104,2,FALSE),IF('Lease Data'!$C$2="ATR72",VLOOKUP(B66,'Template SR costs '!E65:F103,2,FALSE),IF('Lease Data'!$C$2="Q300",VLOOKUP(B66,'Template SR costs '!K65:L104,2,FALSE),IF('Lease Data'!$C$2="CRJ900",VLOOKUP(B66,'Template SR costs '!N65:O104,2,FALSE),IF('Lease Data'!$C$2="CRJ1000",VLOOKUP(B66,'Template SR costs '!Q65:R104,2,FALSE),IF('Lease Data'!$C$2="A320_CEO_CFM",VLOOKUP(B66,'Template SR costs '!T65:U111,2,FALSE),"NO"))))))),0)</f>
        <v>0</v>
      </c>
      <c r="D66" s="31">
        <v>0</v>
      </c>
      <c r="E66" s="31">
        <v>0</v>
      </c>
      <c r="F66" s="31">
        <f>IFERROR(IF('Lease Data'!$C$2="ATR42",VLOOKUP(B66,'Template SR costs '!B65:D103,3,FALSE),IF('Lease Data'!$C$2="Q400",VLOOKUP(B66,'Template SR costs '!H65:J104,3,FALSE),IF('Lease Data'!$C$2="ATR72",VLOOKUP(B66,'Template SR costs '!E65:G103,3,FALSE),IF('Lease Data'!$C$2="Q300",VLOOKUP(B66,'Template SR costs '!K65:M104,3,FALSE),IF('Lease Data'!$C$2="CRJ900",VLOOKUP(B66,'Template SR costs '!N65:P104,3,FALSE),IF('Lease Data'!$C$2="CRJ1000",VLOOKUP(B66,'Template SR costs '!Q65:S104,3,FALSE),IF('Lease Data'!$C$2="A320_CEO_CFM",VLOOKUP(B66,'Template SR costs '!T65:V111,3,FALSE),"NO"))))))),0)</f>
        <v>0</v>
      </c>
    </row>
    <row r="67" spans="1:6" x14ac:dyDescent="0.25">
      <c r="A67" s="32">
        <f t="shared" si="0"/>
        <v>66</v>
      </c>
      <c r="B67" s="37" t="str">
        <f>IF(INDEX('Template Lookup Lease'!$A$1:$H$131,MATCH($A67,'Template Lookup Lease'!$A$1:$A$141,0),MATCH(C$2,'Template Lookup Lease'!$A$1:$H$1,0))&lt;&gt;0,INDEX('Template Lookup Lease'!$A$1:$H$141,MATCH($A67,'Template Lookup Lease'!$A$1:$A$141,0),MATCH(C$2,'Template Lookup Lease'!$A$1:$H$1,0)),"")</f>
        <v/>
      </c>
      <c r="C67" s="31">
        <f>IFERROR(IF('Lease Data'!$C$2="ATR42",VLOOKUP(B67,'Template SR costs '!B66:C104,2,FALSE),IF('Lease Data'!$C$2="Q400",VLOOKUP(B67,'Template SR costs '!H66:I105,2,FALSE),IF('Lease Data'!$C$2="ATR72",VLOOKUP(B67,'Template SR costs '!E66:F104,2,FALSE),IF('Lease Data'!$C$2="Q300",VLOOKUP(B67,'Template SR costs '!K66:L105,2,FALSE),IF('Lease Data'!$C$2="CRJ900",VLOOKUP(B67,'Template SR costs '!N66:O105,2,FALSE),IF('Lease Data'!$C$2="CRJ1000",VLOOKUP(B67,'Template SR costs '!Q66:R105,2,FALSE),IF('Lease Data'!$C$2="A320_CEO_CFM",VLOOKUP(B67,'Template SR costs '!T66:U112,2,FALSE),"NO"))))))),0)</f>
        <v>0</v>
      </c>
      <c r="D67" s="31">
        <v>0</v>
      </c>
      <c r="E67" s="31">
        <v>0</v>
      </c>
      <c r="F67" s="31">
        <f>IFERROR(IF('Lease Data'!$C$2="ATR42",VLOOKUP(B67,'Template SR costs '!B66:D104,3,FALSE),IF('Lease Data'!$C$2="Q400",VLOOKUP(B67,'Template SR costs '!H66:J105,3,FALSE),IF('Lease Data'!$C$2="ATR72",VLOOKUP(B67,'Template SR costs '!E66:G104,3,FALSE),IF('Lease Data'!$C$2="Q300",VLOOKUP(B67,'Template SR costs '!K66:M105,3,FALSE),IF('Lease Data'!$C$2="CRJ900",VLOOKUP(B67,'Template SR costs '!N66:P105,3,FALSE),IF('Lease Data'!$C$2="CRJ1000",VLOOKUP(B67,'Template SR costs '!Q66:S105,3,FALSE),IF('Lease Data'!$C$2="A320_CEO_CFM",VLOOKUP(B67,'Template SR costs '!T66:V112,3,FALSE),"NO"))))))),0)</f>
        <v>0</v>
      </c>
    </row>
    <row r="68" spans="1:6" x14ac:dyDescent="0.25">
      <c r="A68" s="32">
        <f t="shared" ref="A68:A125" si="1">A67+1</f>
        <v>67</v>
      </c>
      <c r="B68" s="37" t="str">
        <f>IF(INDEX('Template Lookup Lease'!$A$1:$H$131,MATCH($A68,'Template Lookup Lease'!$A$1:$A$141,0),MATCH(C$2,'Template Lookup Lease'!$A$1:$H$1,0))&lt;&gt;0,INDEX('Template Lookup Lease'!$A$1:$H$141,MATCH($A68,'Template Lookup Lease'!$A$1:$A$141,0),MATCH(C$2,'Template Lookup Lease'!$A$1:$H$1,0)),"")</f>
        <v/>
      </c>
      <c r="C68" s="31">
        <f>IFERROR(IF('Lease Data'!$C$2="ATR42",VLOOKUP(B68,'Template SR costs '!B67:C105,2,FALSE),IF('Lease Data'!$C$2="Q400",VLOOKUP(B68,'Template SR costs '!H67:I106,2,FALSE),IF('Lease Data'!$C$2="ATR72",VLOOKUP(B68,'Template SR costs '!E67:F105,2,FALSE),IF('Lease Data'!$C$2="Q300",VLOOKUP(B68,'Template SR costs '!K67:L106,2,FALSE),IF('Lease Data'!$C$2="CRJ900",VLOOKUP(B68,'Template SR costs '!N67:O106,2,FALSE),IF('Lease Data'!$C$2="CRJ1000",VLOOKUP(B68,'Template SR costs '!Q67:R106,2,FALSE),IF('Lease Data'!$C$2="A320_CEO_CFM",VLOOKUP(B68,'Template SR costs '!T67:U113,2,FALSE),"NO"))))))),0)</f>
        <v>0</v>
      </c>
      <c r="D68" s="31">
        <v>0</v>
      </c>
      <c r="E68" s="31">
        <v>0</v>
      </c>
      <c r="F68" s="31">
        <f>IFERROR(IF('Lease Data'!$C$2="ATR42",VLOOKUP(B68,'Template SR costs '!B67:D105,3,FALSE),IF('Lease Data'!$C$2="Q400",VLOOKUP(B68,'Template SR costs '!H67:J106,3,FALSE),IF('Lease Data'!$C$2="ATR72",VLOOKUP(B68,'Template SR costs '!E67:G105,3,FALSE),IF('Lease Data'!$C$2="Q300",VLOOKUP(B68,'Template SR costs '!K67:M106,3,FALSE),IF('Lease Data'!$C$2="CRJ900",VLOOKUP(B68,'Template SR costs '!N67:P106,3,FALSE),IF('Lease Data'!$C$2="CRJ1000",VLOOKUP(B68,'Template SR costs '!Q67:S106,3,FALSE),IF('Lease Data'!$C$2="A320_CEO_CFM",VLOOKUP(B68,'Template SR costs '!T67:V113,3,FALSE),"NO"))))))),0)</f>
        <v>0</v>
      </c>
    </row>
    <row r="69" spans="1:6" x14ac:dyDescent="0.25">
      <c r="A69" s="32">
        <f t="shared" si="1"/>
        <v>68</v>
      </c>
      <c r="B69" s="37" t="str">
        <f>IF(INDEX('Template Lookup Lease'!$A$1:$H$131,MATCH($A69,'Template Lookup Lease'!$A$1:$A$141,0),MATCH(C$2,'Template Lookup Lease'!$A$1:$H$1,0))&lt;&gt;0,INDEX('Template Lookup Lease'!$A$1:$H$141,MATCH($A69,'Template Lookup Lease'!$A$1:$A$141,0),MATCH(C$2,'Template Lookup Lease'!$A$1:$H$1,0)),"")</f>
        <v/>
      </c>
      <c r="C69" s="31">
        <f>IFERROR(IF('Lease Data'!$C$2="ATR42",VLOOKUP(B69,'Template SR costs '!B68:C106,2,FALSE),IF('Lease Data'!$C$2="Q400",VLOOKUP(B69,'Template SR costs '!H68:I107,2,FALSE),IF('Lease Data'!$C$2="ATR72",VLOOKUP(B69,'Template SR costs '!E68:F106,2,FALSE),IF('Lease Data'!$C$2="Q300",VLOOKUP(B69,'Template SR costs '!K68:L107,2,FALSE),IF('Lease Data'!$C$2="CRJ900",VLOOKUP(B69,'Template SR costs '!N68:O107,2,FALSE),IF('Lease Data'!$C$2="CRJ1000",VLOOKUP(B69,'Template SR costs '!Q68:R107,2,FALSE),IF('Lease Data'!$C$2="A320_CEO_CFM",VLOOKUP(B69,'Template SR costs '!T68:U114,2,FALSE),"NO"))))))),0)</f>
        <v>0</v>
      </c>
      <c r="D69" s="31">
        <v>0</v>
      </c>
      <c r="E69" s="31">
        <v>0</v>
      </c>
      <c r="F69" s="31">
        <f>IFERROR(IF('Lease Data'!$C$2="ATR42",VLOOKUP(B69,'Template SR costs '!B68:D106,3,FALSE),IF('Lease Data'!$C$2="Q400",VLOOKUP(B69,'Template SR costs '!H68:J107,3,FALSE),IF('Lease Data'!$C$2="ATR72",VLOOKUP(B69,'Template SR costs '!E68:G106,3,FALSE),IF('Lease Data'!$C$2="Q300",VLOOKUP(B69,'Template SR costs '!K68:M107,3,FALSE),IF('Lease Data'!$C$2="CRJ900",VLOOKUP(B69,'Template SR costs '!N68:P107,3,FALSE),IF('Lease Data'!$C$2="CRJ1000",VLOOKUP(B69,'Template SR costs '!Q68:S107,3,FALSE),IF('Lease Data'!$C$2="A320_CEO_CFM",VLOOKUP(B69,'Template SR costs '!T68:V114,3,FALSE),"NO"))))))),0)</f>
        <v>0</v>
      </c>
    </row>
    <row r="70" spans="1:6" x14ac:dyDescent="0.25">
      <c r="A70" s="32">
        <f t="shared" si="1"/>
        <v>69</v>
      </c>
      <c r="B70" s="37" t="str">
        <f>IF(INDEX('Template Lookup Lease'!$A$1:$H$131,MATCH($A70,'Template Lookup Lease'!$A$1:$A$141,0),MATCH(C$2,'Template Lookup Lease'!$A$1:$H$1,0))&lt;&gt;0,INDEX('Template Lookup Lease'!$A$1:$H$141,MATCH($A70,'Template Lookup Lease'!$A$1:$A$141,0),MATCH(C$2,'Template Lookup Lease'!$A$1:$H$1,0)),"")</f>
        <v/>
      </c>
      <c r="C70" s="31">
        <f>IFERROR(IF('Lease Data'!$C$2="ATR42",VLOOKUP(B70,'Template SR costs '!B69:C107,2,FALSE),IF('Lease Data'!$C$2="Q400",VLOOKUP(B70,'Template SR costs '!H69:I108,2,FALSE),IF('Lease Data'!$C$2="ATR72",VLOOKUP(B70,'Template SR costs '!E69:F107,2,FALSE),IF('Lease Data'!$C$2="Q300",VLOOKUP(B70,'Template SR costs '!K69:L108,2,FALSE),IF('Lease Data'!$C$2="CRJ900",VLOOKUP(B70,'Template SR costs '!N69:O108,2,FALSE),IF('Lease Data'!$C$2="CRJ1000",VLOOKUP(B70,'Template SR costs '!Q69:R108,2,FALSE),IF('Lease Data'!$C$2="A320_CEO_CFM",VLOOKUP(B70,'Template SR costs '!T69:U115,2,FALSE),"NO"))))))),0)</f>
        <v>0</v>
      </c>
      <c r="D70" s="31">
        <v>0</v>
      </c>
      <c r="E70" s="31">
        <v>0</v>
      </c>
      <c r="F70" s="31">
        <f>IFERROR(IF('Lease Data'!$C$2="ATR42",VLOOKUP(B70,'Template SR costs '!B69:D107,3,FALSE),IF('Lease Data'!$C$2="Q400",VLOOKUP(B70,'Template SR costs '!H69:J108,3,FALSE),IF('Lease Data'!$C$2="ATR72",VLOOKUP(B70,'Template SR costs '!E69:G107,3,FALSE),IF('Lease Data'!$C$2="Q300",VLOOKUP(B70,'Template SR costs '!K69:M108,3,FALSE),IF('Lease Data'!$C$2="CRJ900",VLOOKUP(B70,'Template SR costs '!N69:P108,3,FALSE),IF('Lease Data'!$C$2="CRJ1000",VLOOKUP(B70,'Template SR costs '!Q69:S108,3,FALSE),IF('Lease Data'!$C$2="A320_CEO_CFM",VLOOKUP(B70,'Template SR costs '!T69:V115,3,FALSE),"NO"))))))),0)</f>
        <v>0</v>
      </c>
    </row>
    <row r="71" spans="1:6" x14ac:dyDescent="0.25">
      <c r="A71" s="32">
        <f t="shared" si="1"/>
        <v>70</v>
      </c>
      <c r="B71" s="37" t="str">
        <f>IF(INDEX('Template Lookup Lease'!$A$1:$H$131,MATCH($A71,'Template Lookup Lease'!$A$1:$A$141,0),MATCH(C$2,'Template Lookup Lease'!$A$1:$H$1,0))&lt;&gt;0,INDEX('Template Lookup Lease'!$A$1:$H$141,MATCH($A71,'Template Lookup Lease'!$A$1:$A$141,0),MATCH(C$2,'Template Lookup Lease'!$A$1:$H$1,0)),"")</f>
        <v/>
      </c>
      <c r="C71" s="31">
        <f>IFERROR(IF('Lease Data'!$C$2="ATR42",VLOOKUP(B71,'Template SR costs '!B70:C108,2,FALSE),IF('Lease Data'!$C$2="Q400",VLOOKUP(B71,'Template SR costs '!H70:I109,2,FALSE),IF('Lease Data'!$C$2="ATR72",VLOOKUP(B71,'Template SR costs '!E70:F108,2,FALSE),IF('Lease Data'!$C$2="Q300",VLOOKUP(B71,'Template SR costs '!K70:L109,2,FALSE),IF('Lease Data'!$C$2="CRJ900",VLOOKUP(B71,'Template SR costs '!N70:O109,2,FALSE),IF('Lease Data'!$C$2="CRJ1000",VLOOKUP(B71,'Template SR costs '!Q70:R109,2,FALSE),IF('Lease Data'!$C$2="A320_CEO_CFM",VLOOKUP(B71,'Template SR costs '!T70:U116,2,FALSE),"NO"))))))),0)</f>
        <v>0</v>
      </c>
      <c r="D71" s="31">
        <v>0</v>
      </c>
      <c r="E71" s="31">
        <v>0</v>
      </c>
      <c r="F71" s="31">
        <f>IFERROR(IF('Lease Data'!$C$2="ATR42",VLOOKUP(B71,'Template SR costs '!B70:D108,3,FALSE),IF('Lease Data'!$C$2="Q400",VLOOKUP(B71,'Template SR costs '!H70:J109,3,FALSE),IF('Lease Data'!$C$2="ATR72",VLOOKUP(B71,'Template SR costs '!E70:G108,3,FALSE),IF('Lease Data'!$C$2="Q300",VLOOKUP(B71,'Template SR costs '!K70:M109,3,FALSE),IF('Lease Data'!$C$2="CRJ900",VLOOKUP(B71,'Template SR costs '!N70:P109,3,FALSE),IF('Lease Data'!$C$2="CRJ1000",VLOOKUP(B71,'Template SR costs '!Q70:S109,3,FALSE),IF('Lease Data'!$C$2="A320_CEO_CFM",VLOOKUP(B71,'Template SR costs '!T70:V116,3,FALSE),"NO"))))))),0)</f>
        <v>0</v>
      </c>
    </row>
    <row r="72" spans="1:6" x14ac:dyDescent="0.25">
      <c r="A72" s="32">
        <f t="shared" si="1"/>
        <v>71</v>
      </c>
      <c r="B72" s="37" t="str">
        <f>IF(INDEX('Template Lookup Lease'!$A$1:$H$131,MATCH($A72,'Template Lookup Lease'!$A$1:$A$141,0),MATCH(C$2,'Template Lookup Lease'!$A$1:$H$1,0))&lt;&gt;0,INDEX('Template Lookup Lease'!$A$1:$H$141,MATCH($A72,'Template Lookup Lease'!$A$1:$A$141,0),MATCH(C$2,'Template Lookup Lease'!$A$1:$H$1,0)),"")</f>
        <v/>
      </c>
      <c r="C72" s="31">
        <f>IFERROR(IF('Lease Data'!$C$2="ATR42",VLOOKUP(B72,'Template SR costs '!B71:C109,2,FALSE),IF('Lease Data'!$C$2="Q400",VLOOKUP(B72,'Template SR costs '!H71:I110,2,FALSE),IF('Lease Data'!$C$2="ATR72",VLOOKUP(B72,'Template SR costs '!E71:F109,2,FALSE),IF('Lease Data'!$C$2="Q300",VLOOKUP(B72,'Template SR costs '!K71:L110,2,FALSE),IF('Lease Data'!$C$2="CRJ900",VLOOKUP(B72,'Template SR costs '!N71:O110,2,FALSE),IF('Lease Data'!$C$2="CRJ1000",VLOOKUP(B72,'Template SR costs '!Q71:R110,2,FALSE),IF('Lease Data'!$C$2="A320_CEO_CFM",VLOOKUP(B72,'Template SR costs '!T71:U117,2,FALSE),"NO"))))))),0)</f>
        <v>0</v>
      </c>
      <c r="D72" s="31">
        <v>0</v>
      </c>
      <c r="E72" s="31">
        <v>0</v>
      </c>
      <c r="F72" s="31">
        <f>IFERROR(IF('Lease Data'!$C$2="ATR42",VLOOKUP(B72,'Template SR costs '!B71:D109,3,FALSE),IF('Lease Data'!$C$2="Q400",VLOOKUP(B72,'Template SR costs '!H71:J110,3,FALSE),IF('Lease Data'!$C$2="ATR72",VLOOKUP(B72,'Template SR costs '!E71:G109,3,FALSE),IF('Lease Data'!$C$2="Q300",VLOOKUP(B72,'Template SR costs '!K71:M110,3,FALSE),IF('Lease Data'!$C$2="CRJ900",VLOOKUP(B72,'Template SR costs '!N71:P110,3,FALSE),IF('Lease Data'!$C$2="CRJ1000",VLOOKUP(B72,'Template SR costs '!Q71:S110,3,FALSE),IF('Lease Data'!$C$2="A320_CEO_CFM",VLOOKUP(B72,'Template SR costs '!T71:V117,3,FALSE),"NO"))))))),0)</f>
        <v>0</v>
      </c>
    </row>
    <row r="73" spans="1:6" x14ac:dyDescent="0.25">
      <c r="A73" s="32">
        <f t="shared" si="1"/>
        <v>72</v>
      </c>
      <c r="B73" s="37" t="str">
        <f>IF(INDEX('Template Lookup Lease'!$A$1:$H$131,MATCH($A73,'Template Lookup Lease'!$A$1:$A$141,0),MATCH(C$2,'Template Lookup Lease'!$A$1:$H$1,0))&lt;&gt;0,INDEX('Template Lookup Lease'!$A$1:$H$141,MATCH($A73,'Template Lookup Lease'!$A$1:$A$141,0),MATCH(C$2,'Template Lookup Lease'!$A$1:$H$1,0)),"")</f>
        <v/>
      </c>
      <c r="C73" s="31">
        <f>IFERROR(IF('Lease Data'!$C$2="ATR42",VLOOKUP(B73,'Template SR costs '!B72:C110,2,FALSE),IF('Lease Data'!$C$2="Q400",VLOOKUP(B73,'Template SR costs '!H72:I111,2,FALSE),IF('Lease Data'!$C$2="ATR72",VLOOKUP(B73,'Template SR costs '!E72:F110,2,FALSE),IF('Lease Data'!$C$2="Q300",VLOOKUP(B73,'Template SR costs '!K72:L111,2,FALSE),IF('Lease Data'!$C$2="CRJ900",VLOOKUP(B73,'Template SR costs '!N72:O111,2,FALSE),IF('Lease Data'!$C$2="CRJ1000",VLOOKUP(B73,'Template SR costs '!Q72:R111,2,FALSE),IF('Lease Data'!$C$2="A320_CEO_CFM",VLOOKUP(B73,'Template SR costs '!T72:U118,2,FALSE),"NO"))))))),0)</f>
        <v>0</v>
      </c>
      <c r="D73" s="31">
        <v>0</v>
      </c>
      <c r="E73" s="31">
        <v>0</v>
      </c>
      <c r="F73" s="31">
        <f>IFERROR(IF('Lease Data'!$C$2="ATR42",VLOOKUP(B73,'Template SR costs '!B72:D110,3,FALSE),IF('Lease Data'!$C$2="Q400",VLOOKUP(B73,'Template SR costs '!H72:J111,3,FALSE),IF('Lease Data'!$C$2="ATR72",VLOOKUP(B73,'Template SR costs '!E72:G110,3,FALSE),IF('Lease Data'!$C$2="Q300",VLOOKUP(B73,'Template SR costs '!K72:M111,3,FALSE),IF('Lease Data'!$C$2="CRJ900",VLOOKUP(B73,'Template SR costs '!N72:P111,3,FALSE),IF('Lease Data'!$C$2="CRJ1000",VLOOKUP(B73,'Template SR costs '!Q72:S111,3,FALSE),IF('Lease Data'!$C$2="A320_CEO_CFM",VLOOKUP(B73,'Template SR costs '!T72:V118,3,FALSE),"NO"))))))),0)</f>
        <v>0</v>
      </c>
    </row>
    <row r="74" spans="1:6" x14ac:dyDescent="0.25">
      <c r="A74" s="32">
        <f t="shared" si="1"/>
        <v>73</v>
      </c>
      <c r="B74" s="37" t="str">
        <f>IF(INDEX('Template Lookup Lease'!$A$1:$H$131,MATCH($A74,'Template Lookup Lease'!$A$1:$A$141,0),MATCH(C$2,'Template Lookup Lease'!$A$1:$H$1,0))&lt;&gt;0,INDEX('Template Lookup Lease'!$A$1:$H$141,MATCH($A74,'Template Lookup Lease'!$A$1:$A$141,0),MATCH(C$2,'Template Lookup Lease'!$A$1:$H$1,0)),"")</f>
        <v/>
      </c>
      <c r="C74" s="31">
        <f>IFERROR(IF('Lease Data'!$C$2="ATR42",VLOOKUP(B74,'Template SR costs '!B73:C111,2,FALSE),IF('Lease Data'!$C$2="Q400",VLOOKUP(B74,'Template SR costs '!H73:I112,2,FALSE),IF('Lease Data'!$C$2="ATR72",VLOOKUP(B74,'Template SR costs '!E73:F111,2,FALSE),IF('Lease Data'!$C$2="Q300",VLOOKUP(B74,'Template SR costs '!K73:L112,2,FALSE),IF('Lease Data'!$C$2="CRJ900",VLOOKUP(B74,'Template SR costs '!N73:O112,2,FALSE),IF('Lease Data'!$C$2="CRJ1000",VLOOKUP(B74,'Template SR costs '!Q73:R112,2,FALSE),IF('Lease Data'!$C$2="A320_CEO_CFM",VLOOKUP(B74,'Template SR costs '!T73:U119,2,FALSE),"NO"))))))),0)</f>
        <v>0</v>
      </c>
      <c r="D74" s="31">
        <v>0</v>
      </c>
      <c r="E74" s="31">
        <v>0</v>
      </c>
      <c r="F74" s="31">
        <f>IFERROR(IF('Lease Data'!$C$2="ATR42",VLOOKUP(B74,'Template SR costs '!B73:D111,3,FALSE),IF('Lease Data'!$C$2="Q400",VLOOKUP(B74,'Template SR costs '!H73:J112,3,FALSE),IF('Lease Data'!$C$2="ATR72",VLOOKUP(B74,'Template SR costs '!E73:G111,3,FALSE),IF('Lease Data'!$C$2="Q300",VLOOKUP(B74,'Template SR costs '!K73:M112,3,FALSE),IF('Lease Data'!$C$2="CRJ900",VLOOKUP(B74,'Template SR costs '!N73:P112,3,FALSE),IF('Lease Data'!$C$2="CRJ1000",VLOOKUP(B74,'Template SR costs '!Q73:S112,3,FALSE),IF('Lease Data'!$C$2="A320_CEO_CFM",VLOOKUP(B74,'Template SR costs '!T73:V119,3,FALSE),"NO"))))))),0)</f>
        <v>0</v>
      </c>
    </row>
    <row r="75" spans="1:6" x14ac:dyDescent="0.25">
      <c r="A75" s="32">
        <f t="shared" si="1"/>
        <v>74</v>
      </c>
      <c r="B75" s="37" t="str">
        <f>IF(INDEX('Template Lookup Lease'!$A$1:$H$131,MATCH($A75,'Template Lookup Lease'!$A$1:$A$141,0),MATCH(C$2,'Template Lookup Lease'!$A$1:$H$1,0))&lt;&gt;0,INDEX('Template Lookup Lease'!$A$1:$H$141,MATCH($A75,'Template Lookup Lease'!$A$1:$A$141,0),MATCH(C$2,'Template Lookup Lease'!$A$1:$H$1,0)),"")</f>
        <v/>
      </c>
      <c r="C75" s="31">
        <f>IFERROR(IF('Lease Data'!$C$2="ATR42",VLOOKUP(B75,'Template SR costs '!B74:C112,2,FALSE),IF('Lease Data'!$C$2="Q400",VLOOKUP(B75,'Template SR costs '!H74:I113,2,FALSE),IF('Lease Data'!$C$2="ATR72",VLOOKUP(B75,'Template SR costs '!E74:F112,2,FALSE),IF('Lease Data'!$C$2="Q300",VLOOKUP(B75,'Template SR costs '!K74:L113,2,FALSE),IF('Lease Data'!$C$2="CRJ900",VLOOKUP(B75,'Template SR costs '!N74:O113,2,FALSE),IF('Lease Data'!$C$2="CRJ1000",VLOOKUP(B75,'Template SR costs '!Q74:R113,2,FALSE),IF('Lease Data'!$C$2="A320_CEO_CFM",VLOOKUP(B75,'Template SR costs '!T74:U120,2,FALSE),"NO"))))))),0)</f>
        <v>0</v>
      </c>
      <c r="D75" s="31">
        <v>0</v>
      </c>
      <c r="E75" s="31">
        <v>0</v>
      </c>
      <c r="F75" s="31">
        <f>IFERROR(IF('Lease Data'!$C$2="ATR42",VLOOKUP(B75,'Template SR costs '!B74:D112,3,FALSE),IF('Lease Data'!$C$2="Q400",VLOOKUP(B75,'Template SR costs '!H74:J113,3,FALSE),IF('Lease Data'!$C$2="ATR72",VLOOKUP(B75,'Template SR costs '!E74:G112,3,FALSE),IF('Lease Data'!$C$2="Q300",VLOOKUP(B75,'Template SR costs '!K74:M113,3,FALSE),IF('Lease Data'!$C$2="CRJ900",VLOOKUP(B75,'Template SR costs '!N74:P113,3,FALSE),IF('Lease Data'!$C$2="CRJ1000",VLOOKUP(B75,'Template SR costs '!Q74:S113,3,FALSE),IF('Lease Data'!$C$2="A320_CEO_CFM",VLOOKUP(B75,'Template SR costs '!T74:V120,3,FALSE),"NO"))))))),0)</f>
        <v>0</v>
      </c>
    </row>
    <row r="76" spans="1:6" x14ac:dyDescent="0.25">
      <c r="A76" s="32">
        <f t="shared" si="1"/>
        <v>75</v>
      </c>
      <c r="B76" s="37" t="str">
        <f>IF(INDEX('Template Lookup Lease'!$A$1:$H$131,MATCH($A76,'Template Lookup Lease'!$A$1:$A$141,0),MATCH(C$2,'Template Lookup Lease'!$A$1:$H$1,0))&lt;&gt;0,INDEX('Template Lookup Lease'!$A$1:$H$141,MATCH($A76,'Template Lookup Lease'!$A$1:$A$141,0),MATCH(C$2,'Template Lookup Lease'!$A$1:$H$1,0)),"")</f>
        <v/>
      </c>
      <c r="C76" s="31">
        <f>IFERROR(IF('Lease Data'!$C$2="ATR42",VLOOKUP(B76,'Template SR costs '!B75:C113,2,FALSE),IF('Lease Data'!$C$2="Q400",VLOOKUP(B76,'Template SR costs '!H75:I114,2,FALSE),IF('Lease Data'!$C$2="ATR72",VLOOKUP(B76,'Template SR costs '!E75:F113,2,FALSE),IF('Lease Data'!$C$2="Q300",VLOOKUP(B76,'Template SR costs '!K75:L114,2,FALSE),IF('Lease Data'!$C$2="CRJ900",VLOOKUP(B76,'Template SR costs '!N75:O114,2,FALSE),IF('Lease Data'!$C$2="CRJ1000",VLOOKUP(B76,'Template SR costs '!Q75:R114,2,FALSE),IF('Lease Data'!$C$2="A320_CEO_CFM",VLOOKUP(B76,'Template SR costs '!T75:U121,2,FALSE),"NO"))))))),0)</f>
        <v>0</v>
      </c>
      <c r="D76" s="31">
        <v>0</v>
      </c>
      <c r="E76" s="31">
        <v>0</v>
      </c>
      <c r="F76" s="31">
        <f>IFERROR(IF('Lease Data'!$C$2="ATR42",VLOOKUP(B76,'Template SR costs '!B75:D113,3,FALSE),IF('Lease Data'!$C$2="Q400",VLOOKUP(B76,'Template SR costs '!H75:J114,3,FALSE),IF('Lease Data'!$C$2="ATR72",VLOOKUP(B76,'Template SR costs '!E75:G113,3,FALSE),IF('Lease Data'!$C$2="Q300",VLOOKUP(B76,'Template SR costs '!K75:M114,3,FALSE),IF('Lease Data'!$C$2="CRJ900",VLOOKUP(B76,'Template SR costs '!N75:P114,3,FALSE),IF('Lease Data'!$C$2="CRJ1000",VLOOKUP(B76,'Template SR costs '!Q75:S114,3,FALSE),IF('Lease Data'!$C$2="A320_CEO_CFM",VLOOKUP(B76,'Template SR costs '!T75:V121,3,FALSE),"NO"))))))),0)</f>
        <v>0</v>
      </c>
    </row>
    <row r="77" spans="1:6" x14ac:dyDescent="0.25">
      <c r="A77" s="32">
        <f t="shared" si="1"/>
        <v>76</v>
      </c>
      <c r="B77" s="37" t="str">
        <f>IF(INDEX('Template Lookup Lease'!$A$1:$H$131,MATCH($A77,'Template Lookup Lease'!$A$1:$A$141,0),MATCH(C$2,'Template Lookup Lease'!$A$1:$H$1,0))&lt;&gt;0,INDEX('Template Lookup Lease'!$A$1:$H$141,MATCH($A77,'Template Lookup Lease'!$A$1:$A$141,0),MATCH(C$2,'Template Lookup Lease'!$A$1:$H$1,0)),"")</f>
        <v/>
      </c>
      <c r="C77" s="31">
        <f>IFERROR(IF('Lease Data'!$C$2="ATR42",VLOOKUP(B77,'Template SR costs '!B76:C114,2,FALSE),IF('Lease Data'!$C$2="Q400",VLOOKUP(B77,'Template SR costs '!H76:I115,2,FALSE),IF('Lease Data'!$C$2="ATR72",VLOOKUP(B77,'Template SR costs '!E76:F114,2,FALSE),IF('Lease Data'!$C$2="Q300",VLOOKUP(B77,'Template SR costs '!K76:L115,2,FALSE),IF('Lease Data'!$C$2="CRJ900",VLOOKUP(B77,'Template SR costs '!N76:O115,2,FALSE),IF('Lease Data'!$C$2="CRJ1000",VLOOKUP(B77,'Template SR costs '!Q76:R115,2,FALSE),IF('Lease Data'!$C$2="A320_CEO_CFM",VLOOKUP(B77,'Template SR costs '!T76:U122,2,FALSE),"NO"))))))),0)</f>
        <v>0</v>
      </c>
      <c r="D77" s="31">
        <v>0</v>
      </c>
      <c r="E77" s="31">
        <v>0</v>
      </c>
      <c r="F77" s="31">
        <f>IFERROR(IF('Lease Data'!$C$2="ATR42",VLOOKUP(B77,'Template SR costs '!B76:D114,3,FALSE),IF('Lease Data'!$C$2="Q400",VLOOKUP(B77,'Template SR costs '!H76:J115,3,FALSE),IF('Lease Data'!$C$2="ATR72",VLOOKUP(B77,'Template SR costs '!E76:G114,3,FALSE),IF('Lease Data'!$C$2="Q300",VLOOKUP(B77,'Template SR costs '!K76:M115,3,FALSE),IF('Lease Data'!$C$2="CRJ900",VLOOKUP(B77,'Template SR costs '!N76:P115,3,FALSE),IF('Lease Data'!$C$2="CRJ1000",VLOOKUP(B77,'Template SR costs '!Q76:S115,3,FALSE),IF('Lease Data'!$C$2="A320_CEO_CFM",VLOOKUP(B77,'Template SR costs '!T76:V122,3,FALSE),"NO"))))))),0)</f>
        <v>0</v>
      </c>
    </row>
    <row r="78" spans="1:6" x14ac:dyDescent="0.25">
      <c r="A78" s="32">
        <f t="shared" si="1"/>
        <v>77</v>
      </c>
      <c r="B78" s="37" t="str">
        <f>IF(INDEX('Template Lookup Lease'!$A$1:$H$131,MATCH($A78,'Template Lookup Lease'!$A$1:$A$141,0),MATCH(C$2,'Template Lookup Lease'!$A$1:$H$1,0))&lt;&gt;0,INDEX('Template Lookup Lease'!$A$1:$H$141,MATCH($A78,'Template Lookup Lease'!$A$1:$A$141,0),MATCH(C$2,'Template Lookup Lease'!$A$1:$H$1,0)),"")</f>
        <v/>
      </c>
      <c r="C78" s="31">
        <f>IFERROR(IF('Lease Data'!$C$2="ATR42",VLOOKUP(B78,'Template SR costs '!B77:C115,2,FALSE),IF('Lease Data'!$C$2="Q400",VLOOKUP(B78,'Template SR costs '!H77:I116,2,FALSE),IF('Lease Data'!$C$2="ATR72",VLOOKUP(B78,'Template SR costs '!E77:F115,2,FALSE),IF('Lease Data'!$C$2="Q300",VLOOKUP(B78,'Template SR costs '!K77:L116,2,FALSE),IF('Lease Data'!$C$2="CRJ900",VLOOKUP(B78,'Template SR costs '!N77:O116,2,FALSE),IF('Lease Data'!$C$2="CRJ1000",VLOOKUP(B78,'Template SR costs '!Q77:R116,2,FALSE),IF('Lease Data'!$C$2="A320_CEO_CFM",VLOOKUP(B78,'Template SR costs '!T77:U123,2,FALSE),"NO"))))))),0)</f>
        <v>0</v>
      </c>
      <c r="D78" s="31">
        <v>0</v>
      </c>
      <c r="E78" s="31">
        <v>0</v>
      </c>
      <c r="F78" s="31">
        <f>IFERROR(IF('Lease Data'!$C$2="ATR42",VLOOKUP(B78,'Template SR costs '!B77:D115,3,FALSE),IF('Lease Data'!$C$2="Q400",VLOOKUP(B78,'Template SR costs '!H77:J116,3,FALSE),IF('Lease Data'!$C$2="ATR72",VLOOKUP(B78,'Template SR costs '!E77:G115,3,FALSE),IF('Lease Data'!$C$2="Q300",VLOOKUP(B78,'Template SR costs '!K77:M116,3,FALSE),IF('Lease Data'!$C$2="CRJ900",VLOOKUP(B78,'Template SR costs '!N77:P116,3,FALSE),IF('Lease Data'!$C$2="CRJ1000",VLOOKUP(B78,'Template SR costs '!Q77:S116,3,FALSE),IF('Lease Data'!$C$2="A320_CEO_CFM",VLOOKUP(B78,'Template SR costs '!T77:V123,3,FALSE),"NO"))))))),0)</f>
        <v>0</v>
      </c>
    </row>
    <row r="79" spans="1:6" x14ac:dyDescent="0.25">
      <c r="A79" s="32">
        <f t="shared" si="1"/>
        <v>78</v>
      </c>
      <c r="B79" s="37" t="str">
        <f>IF(INDEX('Template Lookup Lease'!$A$1:$H$131,MATCH($A79,'Template Lookup Lease'!$A$1:$A$141,0),MATCH(C$2,'Template Lookup Lease'!$A$1:$H$1,0))&lt;&gt;0,INDEX('Template Lookup Lease'!$A$1:$H$141,MATCH($A79,'Template Lookup Lease'!$A$1:$A$141,0),MATCH(C$2,'Template Lookup Lease'!$A$1:$H$1,0)),"")</f>
        <v/>
      </c>
      <c r="C79" s="31">
        <f>IFERROR(IF('Lease Data'!$C$2="ATR42",VLOOKUP(B79,'Template SR costs '!B78:C116,2,FALSE),IF('Lease Data'!$C$2="Q400",VLOOKUP(B79,'Template SR costs '!H78:I117,2,FALSE),IF('Lease Data'!$C$2="ATR72",VLOOKUP(B79,'Template SR costs '!E78:F116,2,FALSE),IF('Lease Data'!$C$2="Q300",VLOOKUP(B79,'Template SR costs '!K78:L117,2,FALSE),IF('Lease Data'!$C$2="CRJ900",VLOOKUP(B79,'Template SR costs '!N78:O117,2,FALSE),IF('Lease Data'!$C$2="CRJ1000",VLOOKUP(B79,'Template SR costs '!Q78:R117,2,FALSE),IF('Lease Data'!$C$2="A320_CEO_CFM",VLOOKUP(B79,'Template SR costs '!T78:U124,2,FALSE),"NO"))))))),0)</f>
        <v>0</v>
      </c>
      <c r="D79" s="31">
        <v>0</v>
      </c>
      <c r="E79" s="31">
        <v>0</v>
      </c>
      <c r="F79" s="31">
        <f>IFERROR(IF('Lease Data'!$C$2="ATR42",VLOOKUP(B79,'Template SR costs '!B78:D116,3,FALSE),IF('Lease Data'!$C$2="Q400",VLOOKUP(B79,'Template SR costs '!H78:J117,3,FALSE),IF('Lease Data'!$C$2="ATR72",VLOOKUP(B79,'Template SR costs '!E78:G116,3,FALSE),IF('Lease Data'!$C$2="Q300",VLOOKUP(B79,'Template SR costs '!K78:M117,3,FALSE),IF('Lease Data'!$C$2="CRJ900",VLOOKUP(B79,'Template SR costs '!N78:P117,3,FALSE),IF('Lease Data'!$C$2="CRJ1000",VLOOKUP(B79,'Template SR costs '!Q78:S117,3,FALSE),IF('Lease Data'!$C$2="A320_CEO_CFM",VLOOKUP(B79,'Template SR costs '!T78:V124,3,FALSE),"NO"))))))),0)</f>
        <v>0</v>
      </c>
    </row>
    <row r="80" spans="1:6" x14ac:dyDescent="0.25">
      <c r="A80" s="32">
        <f t="shared" si="1"/>
        <v>79</v>
      </c>
      <c r="B80" s="37" t="str">
        <f>IF(INDEX('Template Lookup Lease'!$A$1:$H$131,MATCH($A80,'Template Lookup Lease'!$A$1:$A$141,0),MATCH(C$2,'Template Lookup Lease'!$A$1:$H$1,0))&lt;&gt;0,INDEX('Template Lookup Lease'!$A$1:$H$141,MATCH($A80,'Template Lookup Lease'!$A$1:$A$141,0),MATCH(C$2,'Template Lookup Lease'!$A$1:$H$1,0)),"")</f>
        <v/>
      </c>
      <c r="C80" s="31">
        <f>IFERROR(IF('Lease Data'!$C$2="ATR42",VLOOKUP(B80,'Template SR costs '!B79:C117,2,FALSE),IF('Lease Data'!$C$2="Q400",VLOOKUP(B80,'Template SR costs '!H79:I118,2,FALSE),IF('Lease Data'!$C$2="ATR72",VLOOKUP(B80,'Template SR costs '!E79:F117,2,FALSE),IF('Lease Data'!$C$2="Q300",VLOOKUP(B80,'Template SR costs '!K79:L118,2,FALSE),IF('Lease Data'!$C$2="CRJ900",VLOOKUP(B80,'Template SR costs '!N79:O118,2,FALSE),IF('Lease Data'!$C$2="CRJ1000",VLOOKUP(B80,'Template SR costs '!Q79:R118,2,FALSE),IF('Lease Data'!$C$2="A320_CEO_CFM",VLOOKUP(B80,'Template SR costs '!T79:U125,2,FALSE),"NO"))))))),0)</f>
        <v>0</v>
      </c>
      <c r="D80" s="31">
        <v>0</v>
      </c>
      <c r="E80" s="31">
        <v>0</v>
      </c>
      <c r="F80" s="31">
        <f>IFERROR(IF('Lease Data'!$C$2="ATR42",VLOOKUP(B80,'Template SR costs '!B79:D117,3,FALSE),IF('Lease Data'!$C$2="Q400",VLOOKUP(B80,'Template SR costs '!H79:J118,3,FALSE),IF('Lease Data'!$C$2="ATR72",VLOOKUP(B80,'Template SR costs '!E79:G117,3,FALSE),IF('Lease Data'!$C$2="Q300",VLOOKUP(B80,'Template SR costs '!K79:M118,3,FALSE),IF('Lease Data'!$C$2="CRJ900",VLOOKUP(B80,'Template SR costs '!N79:P118,3,FALSE),IF('Lease Data'!$C$2="CRJ1000",VLOOKUP(B80,'Template SR costs '!Q79:S118,3,FALSE),IF('Lease Data'!$C$2="A320_CEO_CFM",VLOOKUP(B80,'Template SR costs '!T79:V125,3,FALSE),"NO"))))))),0)</f>
        <v>0</v>
      </c>
    </row>
    <row r="81" spans="1:6" x14ac:dyDescent="0.25">
      <c r="A81" s="32">
        <f t="shared" si="1"/>
        <v>80</v>
      </c>
      <c r="B81" s="37" t="str">
        <f>IF(INDEX('Template Lookup Lease'!$A$1:$H$131,MATCH($A81,'Template Lookup Lease'!$A$1:$A$141,0),MATCH(C$2,'Template Lookup Lease'!$A$1:$H$1,0))&lt;&gt;0,INDEX('Template Lookup Lease'!$A$1:$H$141,MATCH($A81,'Template Lookup Lease'!$A$1:$A$141,0),MATCH(C$2,'Template Lookup Lease'!$A$1:$H$1,0)),"")</f>
        <v/>
      </c>
      <c r="C81" s="31">
        <f>IFERROR(IF('Lease Data'!$C$2="ATR42",VLOOKUP(B81,'Template SR costs '!B80:C118,2,FALSE),IF('Lease Data'!$C$2="Q400",VLOOKUP(B81,'Template SR costs '!H80:I119,2,FALSE),IF('Lease Data'!$C$2="ATR72",VLOOKUP(B81,'Template SR costs '!E80:F118,2,FALSE),IF('Lease Data'!$C$2="Q300",VLOOKUP(B81,'Template SR costs '!K80:L119,2,FALSE),IF('Lease Data'!$C$2="CRJ900",VLOOKUP(B81,'Template SR costs '!N80:O119,2,FALSE),IF('Lease Data'!$C$2="CRJ1000",VLOOKUP(B81,'Template SR costs '!Q80:R119,2,FALSE),IF('Lease Data'!$C$2="A320_CEO_CFM",VLOOKUP(B81,'Template SR costs '!T80:U126,2,FALSE),"NO"))))))),0)</f>
        <v>0</v>
      </c>
      <c r="D81" s="31">
        <v>0</v>
      </c>
      <c r="E81" s="31">
        <v>0</v>
      </c>
      <c r="F81" s="31">
        <f>IFERROR(IF('Lease Data'!$C$2="ATR42",VLOOKUP(B81,'Template SR costs '!B80:D118,3,FALSE),IF('Lease Data'!$C$2="Q400",VLOOKUP(B81,'Template SR costs '!H80:J119,3,FALSE),IF('Lease Data'!$C$2="ATR72",VLOOKUP(B81,'Template SR costs '!E80:G118,3,FALSE),IF('Lease Data'!$C$2="Q300",VLOOKUP(B81,'Template SR costs '!K80:M119,3,FALSE),IF('Lease Data'!$C$2="CRJ900",VLOOKUP(B81,'Template SR costs '!N80:P119,3,FALSE),IF('Lease Data'!$C$2="CRJ1000",VLOOKUP(B81,'Template SR costs '!Q80:S119,3,FALSE),IF('Lease Data'!$C$2="A320_CEO_CFM",VLOOKUP(B81,'Template SR costs '!T80:V126,3,FALSE),"NO"))))))),0)</f>
        <v>0</v>
      </c>
    </row>
    <row r="82" spans="1:6" x14ac:dyDescent="0.25">
      <c r="A82" s="32">
        <f t="shared" si="1"/>
        <v>81</v>
      </c>
      <c r="B82" s="37" t="str">
        <f>IF(INDEX('Template Lookup Lease'!$A$1:$H$131,MATCH($A82,'Template Lookup Lease'!$A$1:$A$141,0),MATCH(C$2,'Template Lookup Lease'!$A$1:$H$1,0))&lt;&gt;0,INDEX('Template Lookup Lease'!$A$1:$H$141,MATCH($A82,'Template Lookup Lease'!$A$1:$A$141,0),MATCH(C$2,'Template Lookup Lease'!$A$1:$H$1,0)),"")</f>
        <v/>
      </c>
      <c r="C82" s="31">
        <f>IFERROR(IF('Lease Data'!$C$2="ATR42",VLOOKUP(B82,'Template SR costs '!B81:C119,2,FALSE),IF('Lease Data'!$C$2="Q400",VLOOKUP(B82,'Template SR costs '!H81:I120,2,FALSE),IF('Lease Data'!$C$2="ATR72",VLOOKUP(B82,'Template SR costs '!E81:F119,2,FALSE),IF('Lease Data'!$C$2="Q300",VLOOKUP(B82,'Template SR costs '!K81:L120,2,FALSE),IF('Lease Data'!$C$2="CRJ900",VLOOKUP(B82,'Template SR costs '!N81:O120,2,FALSE),IF('Lease Data'!$C$2="CRJ1000",VLOOKUP(B82,'Template SR costs '!Q81:R120,2,FALSE),IF('Lease Data'!$C$2="A320_CEO_CFM",VLOOKUP(B82,'Template SR costs '!T81:U127,2,FALSE),"NO"))))))),0)</f>
        <v>0</v>
      </c>
      <c r="D82" s="31">
        <v>0</v>
      </c>
      <c r="E82" s="31">
        <v>0</v>
      </c>
      <c r="F82" s="31">
        <f>IFERROR(IF('Lease Data'!$C$2="ATR42",VLOOKUP(B82,'Template SR costs '!B81:D119,3,FALSE),IF('Lease Data'!$C$2="Q400",VLOOKUP(B82,'Template SR costs '!H81:J120,3,FALSE),IF('Lease Data'!$C$2="ATR72",VLOOKUP(B82,'Template SR costs '!E81:G119,3,FALSE),IF('Lease Data'!$C$2="Q300",VLOOKUP(B82,'Template SR costs '!K81:M120,3,FALSE),IF('Lease Data'!$C$2="CRJ900",VLOOKUP(B82,'Template SR costs '!N81:P120,3,FALSE),IF('Lease Data'!$C$2="CRJ1000",VLOOKUP(B82,'Template SR costs '!Q81:S120,3,FALSE),IF('Lease Data'!$C$2="A320_CEO_CFM",VLOOKUP(B82,'Template SR costs '!T81:V127,3,FALSE),"NO"))))))),0)</f>
        <v>0</v>
      </c>
    </row>
    <row r="83" spans="1:6" x14ac:dyDescent="0.25">
      <c r="A83" s="32">
        <f t="shared" si="1"/>
        <v>82</v>
      </c>
      <c r="B83" s="37" t="str">
        <f>IF(INDEX('Template Lookup Lease'!$A$1:$H$131,MATCH($A83,'Template Lookup Lease'!$A$1:$A$141,0),MATCH(C$2,'Template Lookup Lease'!$A$1:$H$1,0))&lt;&gt;0,INDEX('Template Lookup Lease'!$A$1:$H$141,MATCH($A83,'Template Lookup Lease'!$A$1:$A$141,0),MATCH(C$2,'Template Lookup Lease'!$A$1:$H$1,0)),"")</f>
        <v/>
      </c>
      <c r="C83" s="31">
        <f>IFERROR(IF('Lease Data'!$C$2="ATR42",VLOOKUP(B83,'Template SR costs '!B82:C120,2,FALSE),IF('Lease Data'!$C$2="Q400",VLOOKUP(B83,'Template SR costs '!H82:I121,2,FALSE),IF('Lease Data'!$C$2="ATR72",VLOOKUP(B83,'Template SR costs '!E82:F120,2,FALSE),IF('Lease Data'!$C$2="Q300",VLOOKUP(B83,'Template SR costs '!K82:L121,2,FALSE),IF('Lease Data'!$C$2="CRJ900",VLOOKUP(B83,'Template SR costs '!N82:O121,2,FALSE),IF('Lease Data'!$C$2="CRJ1000",VLOOKUP(B83,'Template SR costs '!Q82:R121,2,FALSE),IF('Lease Data'!$C$2="A320_CEO_CFM",VLOOKUP(B83,'Template SR costs '!T82:U128,2,FALSE),"NO"))))))),0)</f>
        <v>0</v>
      </c>
      <c r="D83" s="31">
        <v>0</v>
      </c>
      <c r="E83" s="31">
        <v>0</v>
      </c>
      <c r="F83" s="31">
        <f>IFERROR(IF('Lease Data'!$C$2="ATR42",VLOOKUP(B83,'Template SR costs '!B82:D120,3,FALSE),IF('Lease Data'!$C$2="Q400",VLOOKUP(B83,'Template SR costs '!H82:J121,3,FALSE),IF('Lease Data'!$C$2="ATR72",VLOOKUP(B83,'Template SR costs '!E82:G120,3,FALSE),IF('Lease Data'!$C$2="Q300",VLOOKUP(B83,'Template SR costs '!K82:M121,3,FALSE),IF('Lease Data'!$C$2="CRJ900",VLOOKUP(B83,'Template SR costs '!N82:P121,3,FALSE),IF('Lease Data'!$C$2="CRJ1000",VLOOKUP(B83,'Template SR costs '!Q82:S121,3,FALSE),IF('Lease Data'!$C$2="A320_CEO_CFM",VLOOKUP(B83,'Template SR costs '!T82:V128,3,FALSE),"NO"))))))),0)</f>
        <v>0</v>
      </c>
    </row>
    <row r="84" spans="1:6" x14ac:dyDescent="0.25">
      <c r="A84" s="32">
        <f t="shared" si="1"/>
        <v>83</v>
      </c>
      <c r="B84" s="37" t="str">
        <f>IF(INDEX('Template Lookup Lease'!$A$1:$H$131,MATCH($A84,'Template Lookup Lease'!$A$1:$A$141,0),MATCH(C$2,'Template Lookup Lease'!$A$1:$H$1,0))&lt;&gt;0,INDEX('Template Lookup Lease'!$A$1:$H$141,MATCH($A84,'Template Lookup Lease'!$A$1:$A$141,0),MATCH(C$2,'Template Lookup Lease'!$A$1:$H$1,0)),"")</f>
        <v/>
      </c>
      <c r="C84" s="31">
        <f>IFERROR(IF('Lease Data'!$C$2="ATR42",VLOOKUP(B84,'Template SR costs '!B83:C121,2,FALSE),IF('Lease Data'!$C$2="Q400",VLOOKUP(B84,'Template SR costs '!H83:I122,2,FALSE),IF('Lease Data'!$C$2="ATR72",VLOOKUP(B84,'Template SR costs '!E83:F121,2,FALSE),IF('Lease Data'!$C$2="Q300",VLOOKUP(B84,'Template SR costs '!K83:L122,2,FALSE),IF('Lease Data'!$C$2="CRJ900",VLOOKUP(B84,'Template SR costs '!N83:O122,2,FALSE),IF('Lease Data'!$C$2="CRJ1000",VLOOKUP(B84,'Template SR costs '!Q83:R122,2,FALSE),IF('Lease Data'!$C$2="A320_CEO_CFM",VLOOKUP(B84,'Template SR costs '!T83:U129,2,FALSE),"NO"))))))),0)</f>
        <v>0</v>
      </c>
      <c r="D84" s="31">
        <v>0</v>
      </c>
      <c r="E84" s="31">
        <v>0</v>
      </c>
      <c r="F84" s="31">
        <f>IFERROR(IF('Lease Data'!$C$2="ATR42",VLOOKUP(B84,'Template SR costs '!B83:D121,3,FALSE),IF('Lease Data'!$C$2="Q400",VLOOKUP(B84,'Template SR costs '!H83:J122,3,FALSE),IF('Lease Data'!$C$2="ATR72",VLOOKUP(B84,'Template SR costs '!E83:G121,3,FALSE),IF('Lease Data'!$C$2="Q300",VLOOKUP(B84,'Template SR costs '!K83:M122,3,FALSE),IF('Lease Data'!$C$2="CRJ900",VLOOKUP(B84,'Template SR costs '!N83:P122,3,FALSE),IF('Lease Data'!$C$2="CRJ1000",VLOOKUP(B84,'Template SR costs '!Q83:S122,3,FALSE),IF('Lease Data'!$C$2="A320_CEO_CFM",VLOOKUP(B84,'Template SR costs '!T83:V129,3,FALSE),"NO"))))))),0)</f>
        <v>0</v>
      </c>
    </row>
    <row r="85" spans="1:6" x14ac:dyDescent="0.25">
      <c r="A85" s="32">
        <f t="shared" si="1"/>
        <v>84</v>
      </c>
      <c r="B85" s="37" t="str">
        <f>IF(INDEX('Template Lookup Lease'!$A$1:$H$131,MATCH($A85,'Template Lookup Lease'!$A$1:$A$141,0),MATCH(C$2,'Template Lookup Lease'!$A$1:$H$1,0))&lt;&gt;0,INDEX('Template Lookup Lease'!$A$1:$H$141,MATCH($A85,'Template Lookup Lease'!$A$1:$A$141,0),MATCH(C$2,'Template Lookup Lease'!$A$1:$H$1,0)),"")</f>
        <v/>
      </c>
      <c r="C85" s="31">
        <f>IFERROR(IF('Lease Data'!$C$2="ATR42",VLOOKUP(B85,'Template SR costs '!B84:C122,2,FALSE),IF('Lease Data'!$C$2="Q400",VLOOKUP(B85,'Template SR costs '!H84:I123,2,FALSE),IF('Lease Data'!$C$2="ATR72",VLOOKUP(B85,'Template SR costs '!E84:F122,2,FALSE),IF('Lease Data'!$C$2="Q300",VLOOKUP(B85,'Template SR costs '!K84:L123,2,FALSE),IF('Lease Data'!$C$2="CRJ900",VLOOKUP(B85,'Template SR costs '!N84:O123,2,FALSE),IF('Lease Data'!$C$2="CRJ1000",VLOOKUP(B85,'Template SR costs '!Q84:R123,2,FALSE),IF('Lease Data'!$C$2="A320_CEO_CFM",VLOOKUP(B85,'Template SR costs '!T84:U130,2,FALSE),"NO"))))))),0)</f>
        <v>0</v>
      </c>
      <c r="D85" s="31">
        <v>0</v>
      </c>
      <c r="E85" s="31">
        <v>0</v>
      </c>
      <c r="F85" s="31">
        <f>IFERROR(IF('Lease Data'!$C$2="ATR42",VLOOKUP(B85,'Template SR costs '!B84:D122,3,FALSE),IF('Lease Data'!$C$2="Q400",VLOOKUP(B85,'Template SR costs '!H84:J123,3,FALSE),IF('Lease Data'!$C$2="ATR72",VLOOKUP(B85,'Template SR costs '!E84:G122,3,FALSE),IF('Lease Data'!$C$2="Q300",VLOOKUP(B85,'Template SR costs '!K84:M123,3,FALSE),IF('Lease Data'!$C$2="CRJ900",VLOOKUP(B85,'Template SR costs '!N84:P123,3,FALSE),IF('Lease Data'!$C$2="CRJ1000",VLOOKUP(B85,'Template SR costs '!Q84:S123,3,FALSE),IF('Lease Data'!$C$2="A320_CEO_CFM",VLOOKUP(B85,'Template SR costs '!T84:V130,3,FALSE),"NO"))))))),0)</f>
        <v>0</v>
      </c>
    </row>
    <row r="86" spans="1:6" x14ac:dyDescent="0.25">
      <c r="A86" s="32">
        <f t="shared" si="1"/>
        <v>85</v>
      </c>
      <c r="B86" s="37" t="str">
        <f>IF(INDEX('Template Lookup Lease'!$A$1:$H$131,MATCH($A86,'Template Lookup Lease'!$A$1:$A$141,0),MATCH(C$2,'Template Lookup Lease'!$A$1:$H$1,0))&lt;&gt;0,INDEX('Template Lookup Lease'!$A$1:$H$141,MATCH($A86,'Template Lookup Lease'!$A$1:$A$141,0),MATCH(C$2,'Template Lookup Lease'!$A$1:$H$1,0)),"")</f>
        <v/>
      </c>
      <c r="C86" s="31">
        <f>IFERROR(IF('Lease Data'!$C$2="ATR42",VLOOKUP(B86,'Template SR costs '!B85:C123,2,FALSE),IF('Lease Data'!$C$2="Q400",VLOOKUP(B86,'Template SR costs '!H85:I124,2,FALSE),IF('Lease Data'!$C$2="ATR72",VLOOKUP(B86,'Template SR costs '!E85:F123,2,FALSE),IF('Lease Data'!$C$2="Q300",VLOOKUP(B86,'Template SR costs '!K85:L124,2,FALSE),IF('Lease Data'!$C$2="CRJ900",VLOOKUP(B86,'Template SR costs '!N85:O124,2,FALSE),IF('Lease Data'!$C$2="CRJ1000",VLOOKUP(B86,'Template SR costs '!Q85:R124,2,FALSE),IF('Lease Data'!$C$2="A320_CEO_CFM",VLOOKUP(B86,'Template SR costs '!T85:U131,2,FALSE),"NO"))))))),0)</f>
        <v>0</v>
      </c>
      <c r="D86" s="31">
        <v>0</v>
      </c>
      <c r="E86" s="31">
        <v>0</v>
      </c>
      <c r="F86" s="31">
        <f>IFERROR(IF('Lease Data'!$C$2="ATR42",VLOOKUP(B86,'Template SR costs '!B85:D123,3,FALSE),IF('Lease Data'!$C$2="Q400",VLOOKUP(B86,'Template SR costs '!H85:J124,3,FALSE),IF('Lease Data'!$C$2="ATR72",VLOOKUP(B86,'Template SR costs '!E85:G123,3,FALSE),IF('Lease Data'!$C$2="Q300",VLOOKUP(B86,'Template SR costs '!K85:M124,3,FALSE),IF('Lease Data'!$C$2="CRJ900",VLOOKUP(B86,'Template SR costs '!N85:P124,3,FALSE),IF('Lease Data'!$C$2="CRJ1000",VLOOKUP(B86,'Template SR costs '!Q85:S124,3,FALSE),IF('Lease Data'!$C$2="A320_CEO_CFM",VLOOKUP(B86,'Template SR costs '!T85:V131,3,FALSE),"NO"))))))),0)</f>
        <v>0</v>
      </c>
    </row>
    <row r="87" spans="1:6" x14ac:dyDescent="0.25">
      <c r="A87" s="32">
        <f t="shared" si="1"/>
        <v>86</v>
      </c>
      <c r="B87" s="37" t="str">
        <f>IF(INDEX('Template Lookup Lease'!$A$1:$H$131,MATCH($A87,'Template Lookup Lease'!$A$1:$A$141,0),MATCH(C$2,'Template Lookup Lease'!$A$1:$H$1,0))&lt;&gt;0,INDEX('Template Lookup Lease'!$A$1:$H$141,MATCH($A87,'Template Lookup Lease'!$A$1:$A$141,0),MATCH(C$2,'Template Lookup Lease'!$A$1:$H$1,0)),"")</f>
        <v/>
      </c>
      <c r="C87" s="31">
        <f>IFERROR(IF('Lease Data'!$C$2="ATR42",VLOOKUP(B87,'Template SR costs '!B86:C124,2,FALSE),IF('Lease Data'!$C$2="Q400",VLOOKUP(B87,'Template SR costs '!H86:I125,2,FALSE),IF('Lease Data'!$C$2="ATR72",VLOOKUP(B87,'Template SR costs '!E86:F124,2,FALSE),IF('Lease Data'!$C$2="Q300",VLOOKUP(B87,'Template SR costs '!K86:L125,2,FALSE),IF('Lease Data'!$C$2="CRJ900",VLOOKUP(B87,'Template SR costs '!N86:O125,2,FALSE),IF('Lease Data'!$C$2="CRJ1000",VLOOKUP(B87,'Template SR costs '!Q86:R125,2,FALSE),IF('Lease Data'!$C$2="A320_CEO_CFM",VLOOKUP(B87,'Template SR costs '!T86:U132,2,FALSE),"NO"))))))),0)</f>
        <v>0</v>
      </c>
      <c r="D87" s="31">
        <v>0</v>
      </c>
      <c r="E87" s="31">
        <v>0</v>
      </c>
      <c r="F87" s="31">
        <f>IFERROR(IF('Lease Data'!$C$2="ATR42",VLOOKUP(B87,'Template SR costs '!B86:D124,3,FALSE),IF('Lease Data'!$C$2="Q400",VLOOKUP(B87,'Template SR costs '!H86:J125,3,FALSE),IF('Lease Data'!$C$2="ATR72",VLOOKUP(B87,'Template SR costs '!E86:G124,3,FALSE),IF('Lease Data'!$C$2="Q300",VLOOKUP(B87,'Template SR costs '!K86:M125,3,FALSE),IF('Lease Data'!$C$2="CRJ900",VLOOKUP(B87,'Template SR costs '!N86:P125,3,FALSE),IF('Lease Data'!$C$2="CRJ1000",VLOOKUP(B87,'Template SR costs '!Q86:S125,3,FALSE),IF('Lease Data'!$C$2="A320_CEO_CFM",VLOOKUP(B87,'Template SR costs '!T86:V132,3,FALSE),"NO"))))))),0)</f>
        <v>0</v>
      </c>
    </row>
    <row r="88" spans="1:6" x14ac:dyDescent="0.25">
      <c r="A88" s="32">
        <f t="shared" si="1"/>
        <v>87</v>
      </c>
      <c r="B88" s="37" t="str">
        <f>IF(INDEX('Template Lookup Lease'!$A$1:$H$131,MATCH($A88,'Template Lookup Lease'!$A$1:$A$141,0),MATCH(C$2,'Template Lookup Lease'!$A$1:$H$1,0))&lt;&gt;0,INDEX('Template Lookup Lease'!$A$1:$H$141,MATCH($A88,'Template Lookup Lease'!$A$1:$A$141,0),MATCH(C$2,'Template Lookup Lease'!$A$1:$H$1,0)),"")</f>
        <v/>
      </c>
      <c r="C88" s="31">
        <f>IFERROR(IF('Lease Data'!$C$2="ATR42",VLOOKUP(B88,'Template SR costs '!B87:C125,2,FALSE),IF('Lease Data'!$C$2="Q400",VLOOKUP(B88,'Template SR costs '!H87:I126,2,FALSE),IF('Lease Data'!$C$2="ATR72",VLOOKUP(B88,'Template SR costs '!E87:F125,2,FALSE),IF('Lease Data'!$C$2="Q300",VLOOKUP(B88,'Template SR costs '!K87:L126,2,FALSE),IF('Lease Data'!$C$2="CRJ900",VLOOKUP(B88,'Template SR costs '!N87:O126,2,FALSE),IF('Lease Data'!$C$2="CRJ1000",VLOOKUP(B88,'Template SR costs '!Q87:R126,2,FALSE),IF('Lease Data'!$C$2="A320_CEO_CFM",VLOOKUP(B88,'Template SR costs '!T87:U133,2,FALSE),"NO"))))))),0)</f>
        <v>0</v>
      </c>
      <c r="D88" s="31">
        <v>0</v>
      </c>
      <c r="E88" s="31">
        <v>0</v>
      </c>
      <c r="F88" s="31">
        <f>IFERROR(IF('Lease Data'!$C$2="ATR42",VLOOKUP(B88,'Template SR costs '!B87:D125,3,FALSE),IF('Lease Data'!$C$2="Q400",VLOOKUP(B88,'Template SR costs '!H87:J126,3,FALSE),IF('Lease Data'!$C$2="ATR72",VLOOKUP(B88,'Template SR costs '!E87:G125,3,FALSE),IF('Lease Data'!$C$2="Q300",VLOOKUP(B88,'Template SR costs '!K87:M126,3,FALSE),IF('Lease Data'!$C$2="CRJ900",VLOOKUP(B88,'Template SR costs '!N87:P126,3,FALSE),IF('Lease Data'!$C$2="CRJ1000",VLOOKUP(B88,'Template SR costs '!Q87:S126,3,FALSE),IF('Lease Data'!$C$2="A320_CEO_CFM",VLOOKUP(B88,'Template SR costs '!T87:V133,3,FALSE),"NO"))))))),0)</f>
        <v>0</v>
      </c>
    </row>
    <row r="89" spans="1:6" x14ac:dyDescent="0.25">
      <c r="A89" s="32">
        <f t="shared" si="1"/>
        <v>88</v>
      </c>
      <c r="B89" s="37" t="str">
        <f>IF(INDEX('Template Lookup Lease'!$A$1:$H$131,MATCH($A89,'Template Lookup Lease'!$A$1:$A$141,0),MATCH(C$2,'Template Lookup Lease'!$A$1:$H$1,0))&lt;&gt;0,INDEX('Template Lookup Lease'!$A$1:$H$141,MATCH($A89,'Template Lookup Lease'!$A$1:$A$141,0),MATCH(C$2,'Template Lookup Lease'!$A$1:$H$1,0)),"")</f>
        <v/>
      </c>
      <c r="C89" s="31">
        <f>IFERROR(IF('Lease Data'!$C$2="ATR42",VLOOKUP(B89,'Template SR costs '!B88:C126,2,FALSE),IF('Lease Data'!$C$2="Q400",VLOOKUP(B89,'Template SR costs '!H88:I127,2,FALSE),IF('Lease Data'!$C$2="ATR72",VLOOKUP(B89,'Template SR costs '!E88:F126,2,FALSE),IF('Lease Data'!$C$2="Q300",VLOOKUP(B89,'Template SR costs '!K88:L127,2,FALSE),IF('Lease Data'!$C$2="CRJ900",VLOOKUP(B89,'Template SR costs '!N88:O127,2,FALSE),IF('Lease Data'!$C$2="CRJ1000",VLOOKUP(B89,'Template SR costs '!Q88:R127,2,FALSE),IF('Lease Data'!$C$2="A320_CEO_CFM",VLOOKUP(B89,'Template SR costs '!T88:U134,2,FALSE),"NO"))))))),0)</f>
        <v>0</v>
      </c>
      <c r="D89" s="31">
        <v>0</v>
      </c>
      <c r="E89" s="31">
        <v>0</v>
      </c>
      <c r="F89" s="31">
        <f>IFERROR(IF('Lease Data'!$C$2="ATR42",VLOOKUP(B89,'Template SR costs '!B88:D126,3,FALSE),IF('Lease Data'!$C$2="Q400",VLOOKUP(B89,'Template SR costs '!H88:J127,3,FALSE),IF('Lease Data'!$C$2="ATR72",VLOOKUP(B89,'Template SR costs '!E88:G126,3,FALSE),IF('Lease Data'!$C$2="Q300",VLOOKUP(B89,'Template SR costs '!K88:M127,3,FALSE),IF('Lease Data'!$C$2="CRJ900",VLOOKUP(B89,'Template SR costs '!N88:P127,3,FALSE),IF('Lease Data'!$C$2="CRJ1000",VLOOKUP(B89,'Template SR costs '!Q88:S127,3,FALSE),IF('Lease Data'!$C$2="A320_CEO_CFM",VLOOKUP(B89,'Template SR costs '!T88:V134,3,FALSE),"NO"))))))),0)</f>
        <v>0</v>
      </c>
    </row>
    <row r="90" spans="1:6" x14ac:dyDescent="0.25">
      <c r="A90" s="32">
        <f t="shared" si="1"/>
        <v>89</v>
      </c>
      <c r="B90" s="37" t="str">
        <f>IF(INDEX('Template Lookup Lease'!$A$1:$H$131,MATCH($A90,'Template Lookup Lease'!$A$1:$A$141,0),MATCH(C$2,'Template Lookup Lease'!$A$1:$H$1,0))&lt;&gt;0,INDEX('Template Lookup Lease'!$A$1:$H$141,MATCH($A90,'Template Lookup Lease'!$A$1:$A$141,0),MATCH(C$2,'Template Lookup Lease'!$A$1:$H$1,0)),"")</f>
        <v/>
      </c>
      <c r="C90" s="31">
        <f>IFERROR(IF('Lease Data'!$C$2="ATR42",VLOOKUP(B90,'Template SR costs '!B89:C127,2,FALSE),IF('Lease Data'!$C$2="Q400",VLOOKUP(B90,'Template SR costs '!H89:I128,2,FALSE),IF('Lease Data'!$C$2="ATR72",VLOOKUP(B90,'Template SR costs '!E89:F127,2,FALSE),IF('Lease Data'!$C$2="Q300",VLOOKUP(B90,'Template SR costs '!K89:L128,2,FALSE),IF('Lease Data'!$C$2="CRJ900",VLOOKUP(B90,'Template SR costs '!N89:O128,2,FALSE),IF('Lease Data'!$C$2="CRJ1000",VLOOKUP(B90,'Template SR costs '!Q89:R128,2,FALSE),IF('Lease Data'!$C$2="A320_CEO_CFM",VLOOKUP(B90,'Template SR costs '!T89:U135,2,FALSE),"NO"))))))),0)</f>
        <v>0</v>
      </c>
      <c r="D90" s="31">
        <v>0</v>
      </c>
      <c r="E90" s="31">
        <v>0</v>
      </c>
      <c r="F90" s="31">
        <f>IFERROR(IF('Lease Data'!$C$2="ATR42",VLOOKUP(B90,'Template SR costs '!B89:D127,3,FALSE),IF('Lease Data'!$C$2="Q400",VLOOKUP(B90,'Template SR costs '!H89:J128,3,FALSE),IF('Lease Data'!$C$2="ATR72",VLOOKUP(B90,'Template SR costs '!E89:G127,3,FALSE),IF('Lease Data'!$C$2="Q300",VLOOKUP(B90,'Template SR costs '!K89:M128,3,FALSE),IF('Lease Data'!$C$2="CRJ900",VLOOKUP(B90,'Template SR costs '!N89:P128,3,FALSE),IF('Lease Data'!$C$2="CRJ1000",VLOOKUP(B90,'Template SR costs '!Q89:S128,3,FALSE),IF('Lease Data'!$C$2="A320_CEO_CFM",VLOOKUP(B90,'Template SR costs '!T89:V135,3,FALSE),"NO"))))))),0)</f>
        <v>0</v>
      </c>
    </row>
    <row r="91" spans="1:6" x14ac:dyDescent="0.25">
      <c r="A91" s="32">
        <f t="shared" si="1"/>
        <v>90</v>
      </c>
      <c r="B91" s="37" t="str">
        <f>IF(INDEX('Template Lookup Lease'!$A$1:$H$131,MATCH($A91,'Template Lookup Lease'!$A$1:$A$141,0),MATCH(C$2,'Template Lookup Lease'!$A$1:$H$1,0))&lt;&gt;0,INDEX('Template Lookup Lease'!$A$1:$H$141,MATCH($A91,'Template Lookup Lease'!$A$1:$A$141,0),MATCH(C$2,'Template Lookup Lease'!$A$1:$H$1,0)),"")</f>
        <v/>
      </c>
      <c r="C91" s="31">
        <f>IFERROR(IF('Lease Data'!$C$2="ATR42",VLOOKUP(B91,'Template SR costs '!B90:C128,2,FALSE),IF('Lease Data'!$C$2="Q400",VLOOKUP(B91,'Template SR costs '!H90:I129,2,FALSE),IF('Lease Data'!$C$2="ATR72",VLOOKUP(B91,'Template SR costs '!E90:F128,2,FALSE),IF('Lease Data'!$C$2="Q300",VLOOKUP(B91,'Template SR costs '!K90:L129,2,FALSE),IF('Lease Data'!$C$2="CRJ900",VLOOKUP(B91,'Template SR costs '!N90:O129,2,FALSE),IF('Lease Data'!$C$2="CRJ1000",VLOOKUP(B91,'Template SR costs '!Q90:R129,2,FALSE),IF('Lease Data'!$C$2="A320_CEO_CFM",VLOOKUP(B91,'Template SR costs '!T90:U136,2,FALSE),"NO"))))))),0)</f>
        <v>0</v>
      </c>
      <c r="D91" s="31">
        <v>0</v>
      </c>
      <c r="E91" s="31">
        <v>0</v>
      </c>
      <c r="F91" s="31">
        <f>IFERROR(IF('Lease Data'!$C$2="ATR42",VLOOKUP(B91,'Template SR costs '!B90:D128,3,FALSE),IF('Lease Data'!$C$2="Q400",VLOOKUP(B91,'Template SR costs '!H90:J129,3,FALSE),IF('Lease Data'!$C$2="ATR72",VLOOKUP(B91,'Template SR costs '!E90:G128,3,FALSE),IF('Lease Data'!$C$2="Q300",VLOOKUP(B91,'Template SR costs '!K90:M129,3,FALSE),IF('Lease Data'!$C$2="CRJ900",VLOOKUP(B91,'Template SR costs '!N90:P129,3,FALSE),IF('Lease Data'!$C$2="CRJ1000",VLOOKUP(B91,'Template SR costs '!Q90:S129,3,FALSE),IF('Lease Data'!$C$2="A320_CEO_CFM",VLOOKUP(B91,'Template SR costs '!T90:V136,3,FALSE),"NO"))))))),0)</f>
        <v>0</v>
      </c>
    </row>
    <row r="92" spans="1:6" x14ac:dyDescent="0.25">
      <c r="A92" s="32">
        <f t="shared" si="1"/>
        <v>91</v>
      </c>
      <c r="B92" s="37" t="str">
        <f>IF(INDEX('Template Lookup Lease'!$A$1:$H$131,MATCH($A92,'Template Lookup Lease'!$A$1:$A$141,0),MATCH(C$2,'Template Lookup Lease'!$A$1:$H$1,0))&lt;&gt;0,INDEX('Template Lookup Lease'!$A$1:$H$141,MATCH($A92,'Template Lookup Lease'!$A$1:$A$141,0),MATCH(C$2,'Template Lookup Lease'!$A$1:$H$1,0)),"")</f>
        <v/>
      </c>
      <c r="C92" s="31">
        <f>IFERROR(IF('Lease Data'!$C$2="ATR42",VLOOKUP(B92,'Template SR costs '!B91:C129,2,FALSE),IF('Lease Data'!$C$2="Q400",VLOOKUP(B92,'Template SR costs '!H91:I130,2,FALSE),IF('Lease Data'!$C$2="ATR72",VLOOKUP(B92,'Template SR costs '!E91:F129,2,FALSE),IF('Lease Data'!$C$2="Q300",VLOOKUP(B92,'Template SR costs '!K91:L130,2,FALSE),IF('Lease Data'!$C$2="CRJ900",VLOOKUP(B92,'Template SR costs '!N91:O130,2,FALSE),IF('Lease Data'!$C$2="CRJ1000",VLOOKUP(B92,'Template SR costs '!Q91:R130,2,FALSE),IF('Lease Data'!$C$2="A320_CEO_CFM",VLOOKUP(B92,'Template SR costs '!T91:U137,2,FALSE),"NO"))))))),0)</f>
        <v>0</v>
      </c>
      <c r="D92" s="31">
        <v>0</v>
      </c>
      <c r="E92" s="31">
        <v>0</v>
      </c>
      <c r="F92" s="31">
        <f>IFERROR(IF('Lease Data'!$C$2="ATR42",VLOOKUP(B92,'Template SR costs '!B91:D129,3,FALSE),IF('Lease Data'!$C$2="Q400",VLOOKUP(B92,'Template SR costs '!H91:J130,3,FALSE),IF('Lease Data'!$C$2="ATR72",VLOOKUP(B92,'Template SR costs '!E91:G129,3,FALSE),IF('Lease Data'!$C$2="Q300",VLOOKUP(B92,'Template SR costs '!K91:M130,3,FALSE),IF('Lease Data'!$C$2="CRJ900",VLOOKUP(B92,'Template SR costs '!N91:P130,3,FALSE),IF('Lease Data'!$C$2="CRJ1000",VLOOKUP(B92,'Template SR costs '!Q91:S130,3,FALSE),IF('Lease Data'!$C$2="A320_CEO_CFM",VLOOKUP(B92,'Template SR costs '!T91:V137,3,FALSE),"NO"))))))),0)</f>
        <v>0</v>
      </c>
    </row>
    <row r="93" spans="1:6" x14ac:dyDescent="0.25">
      <c r="A93" s="32">
        <f t="shared" si="1"/>
        <v>92</v>
      </c>
      <c r="B93" s="37" t="str">
        <f>IF(INDEX('Template Lookup Lease'!$A$1:$H$131,MATCH($A93,'Template Lookup Lease'!$A$1:$A$141,0),MATCH(C$2,'Template Lookup Lease'!$A$1:$H$1,0))&lt;&gt;0,INDEX('Template Lookup Lease'!$A$1:$H$141,MATCH($A93,'Template Lookup Lease'!$A$1:$A$141,0),MATCH(C$2,'Template Lookup Lease'!$A$1:$H$1,0)),"")</f>
        <v/>
      </c>
      <c r="C93" s="31">
        <f>IFERROR(IF('Lease Data'!$C$2="ATR42",VLOOKUP(B93,'Template SR costs '!B92:C130,2,FALSE),IF('Lease Data'!$C$2="Q400",VLOOKUP(B93,'Template SR costs '!H92:I131,2,FALSE),IF('Lease Data'!$C$2="ATR72",VLOOKUP(B93,'Template SR costs '!E92:F130,2,FALSE),IF('Lease Data'!$C$2="Q300",VLOOKUP(B93,'Template SR costs '!K92:L131,2,FALSE),IF('Lease Data'!$C$2="CRJ900",VLOOKUP(B93,'Template SR costs '!N92:O131,2,FALSE),IF('Lease Data'!$C$2="CRJ1000",VLOOKUP(B93,'Template SR costs '!Q92:R131,2,FALSE),IF('Lease Data'!$C$2="A320_CEO_CFM",VLOOKUP(B93,'Template SR costs '!T92:U138,2,FALSE),"NO"))))))),0)</f>
        <v>0</v>
      </c>
      <c r="D93" s="31">
        <v>0</v>
      </c>
      <c r="E93" s="31">
        <v>0</v>
      </c>
      <c r="F93" s="31">
        <f>IFERROR(IF('Lease Data'!$C$2="ATR42",VLOOKUP(B93,'Template SR costs '!B92:D130,3,FALSE),IF('Lease Data'!$C$2="Q400",VLOOKUP(B93,'Template SR costs '!H92:J131,3,FALSE),IF('Lease Data'!$C$2="ATR72",VLOOKUP(B93,'Template SR costs '!E92:G130,3,FALSE),IF('Lease Data'!$C$2="Q300",VLOOKUP(B93,'Template SR costs '!K92:M131,3,FALSE),IF('Lease Data'!$C$2="CRJ900",VLOOKUP(B93,'Template SR costs '!N92:P131,3,FALSE),IF('Lease Data'!$C$2="CRJ1000",VLOOKUP(B93,'Template SR costs '!Q92:S131,3,FALSE),IF('Lease Data'!$C$2="A320_CEO_CFM",VLOOKUP(B93,'Template SR costs '!T92:V138,3,FALSE),"NO"))))))),0)</f>
        <v>0</v>
      </c>
    </row>
    <row r="94" spans="1:6" x14ac:dyDescent="0.25">
      <c r="A94" s="32">
        <f t="shared" si="1"/>
        <v>93</v>
      </c>
      <c r="B94" s="37" t="str">
        <f>IF(INDEX('Template Lookup Lease'!$A$1:$H$131,MATCH($A94,'Template Lookup Lease'!$A$1:$A$141,0),MATCH(C$2,'Template Lookup Lease'!$A$1:$H$1,0))&lt;&gt;0,INDEX('Template Lookup Lease'!$A$1:$H$141,MATCH($A94,'Template Lookup Lease'!$A$1:$A$141,0),MATCH(C$2,'Template Lookup Lease'!$A$1:$H$1,0)),"")</f>
        <v/>
      </c>
      <c r="C94" s="31">
        <f>IFERROR(IF('Lease Data'!$C$2="ATR42",VLOOKUP(B94,'Template SR costs '!B93:C131,2,FALSE),IF('Lease Data'!$C$2="Q400",VLOOKUP(B94,'Template SR costs '!H93:I132,2,FALSE),IF('Lease Data'!$C$2="ATR72",VLOOKUP(B94,'Template SR costs '!E93:F131,2,FALSE),IF('Lease Data'!$C$2="Q300",VLOOKUP(B94,'Template SR costs '!K93:L132,2,FALSE),IF('Lease Data'!$C$2="CRJ900",VLOOKUP(B94,'Template SR costs '!N93:O132,2,FALSE),IF('Lease Data'!$C$2="CRJ1000",VLOOKUP(B94,'Template SR costs '!Q93:R132,2,FALSE),IF('Lease Data'!$C$2="A320_CEO_CFM",VLOOKUP(B94,'Template SR costs '!T93:U139,2,FALSE),"NO"))))))),0)</f>
        <v>0</v>
      </c>
      <c r="D94" s="31">
        <v>0</v>
      </c>
      <c r="E94" s="31">
        <v>0</v>
      </c>
      <c r="F94" s="31">
        <f>IFERROR(IF('Lease Data'!$C$2="ATR42",VLOOKUP(B94,'Template SR costs '!B93:D131,3,FALSE),IF('Lease Data'!$C$2="Q400",VLOOKUP(B94,'Template SR costs '!H93:J132,3,FALSE),IF('Lease Data'!$C$2="ATR72",VLOOKUP(B94,'Template SR costs '!E93:G131,3,FALSE),IF('Lease Data'!$C$2="Q300",VLOOKUP(B94,'Template SR costs '!K93:M132,3,FALSE),IF('Lease Data'!$C$2="CRJ900",VLOOKUP(B94,'Template SR costs '!N93:P132,3,FALSE),IF('Lease Data'!$C$2="CRJ1000",VLOOKUP(B94,'Template SR costs '!Q93:S132,3,FALSE),IF('Lease Data'!$C$2="A320_CEO_CFM",VLOOKUP(B94,'Template SR costs '!T93:V139,3,FALSE),"NO"))))))),0)</f>
        <v>0</v>
      </c>
    </row>
    <row r="95" spans="1:6" x14ac:dyDescent="0.25">
      <c r="A95" s="32">
        <f t="shared" si="1"/>
        <v>94</v>
      </c>
      <c r="B95" s="37" t="str">
        <f>IF(INDEX('Template Lookup Lease'!$A$1:$H$131,MATCH($A95,'Template Lookup Lease'!$A$1:$A$141,0),MATCH(C$2,'Template Lookup Lease'!$A$1:$H$1,0))&lt;&gt;0,INDEX('Template Lookup Lease'!$A$1:$H$141,MATCH($A95,'Template Lookup Lease'!$A$1:$A$141,0),MATCH(C$2,'Template Lookup Lease'!$A$1:$H$1,0)),"")</f>
        <v/>
      </c>
      <c r="C95" s="31">
        <f>IFERROR(IF('Lease Data'!$C$2="ATR42",VLOOKUP(B95,'Template SR costs '!B94:C132,2,FALSE),IF('Lease Data'!$C$2="Q400",VLOOKUP(B95,'Template SR costs '!H94:I133,2,FALSE),IF('Lease Data'!$C$2="ATR72",VLOOKUP(B95,'Template SR costs '!E94:F132,2,FALSE),IF('Lease Data'!$C$2="Q300",VLOOKUP(B95,'Template SR costs '!K94:L133,2,FALSE),IF('Lease Data'!$C$2="CRJ900",VLOOKUP(B95,'Template SR costs '!N94:O133,2,FALSE),IF('Lease Data'!$C$2="CRJ1000",VLOOKUP(B95,'Template SR costs '!Q94:R133,2,FALSE),IF('Lease Data'!$C$2="A320_CEO_CFM",VLOOKUP(B95,'Template SR costs '!T94:U140,2,FALSE),"NO"))))))),0)</f>
        <v>0</v>
      </c>
      <c r="D95" s="31">
        <v>0</v>
      </c>
      <c r="E95" s="31">
        <v>0</v>
      </c>
      <c r="F95" s="31">
        <f>IFERROR(IF('Lease Data'!$C$2="ATR42",VLOOKUP(B95,'Template SR costs '!B94:D132,3,FALSE),IF('Lease Data'!$C$2="Q400",VLOOKUP(B95,'Template SR costs '!H94:J133,3,FALSE),IF('Lease Data'!$C$2="ATR72",VLOOKUP(B95,'Template SR costs '!E94:G132,3,FALSE),IF('Lease Data'!$C$2="Q300",VLOOKUP(B95,'Template SR costs '!K94:M133,3,FALSE),IF('Lease Data'!$C$2="CRJ900",VLOOKUP(B95,'Template SR costs '!N94:P133,3,FALSE),IF('Lease Data'!$C$2="CRJ1000",VLOOKUP(B95,'Template SR costs '!Q94:S133,3,FALSE),IF('Lease Data'!$C$2="A320_CEO_CFM",VLOOKUP(B95,'Template SR costs '!T94:V140,3,FALSE),"NO"))))))),0)</f>
        <v>0</v>
      </c>
    </row>
    <row r="96" spans="1:6" x14ac:dyDescent="0.25">
      <c r="A96" s="32">
        <f t="shared" si="1"/>
        <v>95</v>
      </c>
      <c r="B96" s="37" t="str">
        <f>IF(INDEX('Template Lookup Lease'!$A$1:$H$131,MATCH($A96,'Template Lookup Lease'!$A$1:$A$141,0),MATCH(C$2,'Template Lookup Lease'!$A$1:$H$1,0))&lt;&gt;0,INDEX('Template Lookup Lease'!$A$1:$H$141,MATCH($A96,'Template Lookup Lease'!$A$1:$A$141,0),MATCH(C$2,'Template Lookup Lease'!$A$1:$H$1,0)),"")</f>
        <v/>
      </c>
      <c r="C96" s="31">
        <f>IFERROR(IF('Lease Data'!$C$2="ATR42",VLOOKUP(B96,'Template SR costs '!B95:C133,2,FALSE),IF('Lease Data'!$C$2="Q400",VLOOKUP(B96,'Template SR costs '!H95:I134,2,FALSE),IF('Lease Data'!$C$2="ATR72",VLOOKUP(B96,'Template SR costs '!E95:F133,2,FALSE),IF('Lease Data'!$C$2="Q300",VLOOKUP(B96,'Template SR costs '!K95:L134,2,FALSE),IF('Lease Data'!$C$2="CRJ900",VLOOKUP(B96,'Template SR costs '!N95:O134,2,FALSE),IF('Lease Data'!$C$2="CRJ1000",VLOOKUP(B96,'Template SR costs '!Q95:R134,2,FALSE),IF('Lease Data'!$C$2="A320_CEO_CFM",VLOOKUP(B96,'Template SR costs '!T95:U141,2,FALSE),"NO"))))))),0)</f>
        <v>0</v>
      </c>
      <c r="D96" s="31">
        <v>0</v>
      </c>
      <c r="E96" s="31">
        <v>0</v>
      </c>
      <c r="F96" s="31">
        <f>IFERROR(IF('Lease Data'!$C$2="ATR42",VLOOKUP(B96,'Template SR costs '!B95:D133,3,FALSE),IF('Lease Data'!$C$2="Q400",VLOOKUP(B96,'Template SR costs '!H95:J134,3,FALSE),IF('Lease Data'!$C$2="ATR72",VLOOKUP(B96,'Template SR costs '!E95:G133,3,FALSE),IF('Lease Data'!$C$2="Q300",VLOOKUP(B96,'Template SR costs '!K95:M134,3,FALSE),IF('Lease Data'!$C$2="CRJ900",VLOOKUP(B96,'Template SR costs '!N95:P134,3,FALSE),IF('Lease Data'!$C$2="CRJ1000",VLOOKUP(B96,'Template SR costs '!Q95:S134,3,FALSE),IF('Lease Data'!$C$2="A320_CEO_CFM",VLOOKUP(B96,'Template SR costs '!T95:V141,3,FALSE),"NO"))))))),0)</f>
        <v>0</v>
      </c>
    </row>
    <row r="97" spans="1:6" x14ac:dyDescent="0.25">
      <c r="A97" s="32">
        <f t="shared" si="1"/>
        <v>96</v>
      </c>
      <c r="B97" s="37" t="str">
        <f>IF(INDEX('Template Lookup Lease'!$A$1:$H$131,MATCH($A97,'Template Lookup Lease'!$A$1:$A$141,0),MATCH(C$2,'Template Lookup Lease'!$A$1:$H$1,0))&lt;&gt;0,INDEX('Template Lookup Lease'!$A$1:$H$141,MATCH($A97,'Template Lookup Lease'!$A$1:$A$141,0),MATCH(C$2,'Template Lookup Lease'!$A$1:$H$1,0)),"")</f>
        <v/>
      </c>
      <c r="C97" s="31">
        <f>IFERROR(IF('Lease Data'!$C$2="ATR42",VLOOKUP(B97,'Template SR costs '!B96:C134,2,FALSE),IF('Lease Data'!$C$2="Q400",VLOOKUP(B97,'Template SR costs '!H96:I135,2,FALSE),IF('Lease Data'!$C$2="ATR72",VLOOKUP(B97,'Template SR costs '!E96:F134,2,FALSE),IF('Lease Data'!$C$2="Q300",VLOOKUP(B97,'Template SR costs '!K96:L135,2,FALSE),IF('Lease Data'!$C$2="CRJ900",VLOOKUP(B97,'Template SR costs '!N96:O135,2,FALSE),IF('Lease Data'!$C$2="CRJ1000",VLOOKUP(B97,'Template SR costs '!Q96:R135,2,FALSE),IF('Lease Data'!$C$2="A320_CEO_CFM",VLOOKUP(B97,'Template SR costs '!T96:U142,2,FALSE),"NO"))))))),0)</f>
        <v>0</v>
      </c>
      <c r="D97" s="31">
        <v>0</v>
      </c>
      <c r="E97" s="31">
        <v>0</v>
      </c>
      <c r="F97" s="31">
        <f>IFERROR(IF('Lease Data'!$C$2="ATR42",VLOOKUP(B97,'Template SR costs '!B96:D134,3,FALSE),IF('Lease Data'!$C$2="Q400",VLOOKUP(B97,'Template SR costs '!H96:J135,3,FALSE),IF('Lease Data'!$C$2="ATR72",VLOOKUP(B97,'Template SR costs '!E96:G134,3,FALSE),IF('Lease Data'!$C$2="Q300",VLOOKUP(B97,'Template SR costs '!K96:M135,3,FALSE),IF('Lease Data'!$C$2="CRJ900",VLOOKUP(B97,'Template SR costs '!N96:P135,3,FALSE),IF('Lease Data'!$C$2="CRJ1000",VLOOKUP(B97,'Template SR costs '!Q96:S135,3,FALSE),IF('Lease Data'!$C$2="A320_CEO_CFM",VLOOKUP(B97,'Template SR costs '!T96:V142,3,FALSE),"NO"))))))),0)</f>
        <v>0</v>
      </c>
    </row>
    <row r="98" spans="1:6" x14ac:dyDescent="0.25">
      <c r="A98" s="32">
        <f t="shared" si="1"/>
        <v>97</v>
      </c>
      <c r="B98" s="37" t="str">
        <f>IF(INDEX('Template Lookup Lease'!$A$1:$H$131,MATCH($A98,'Template Lookup Lease'!$A$1:$A$141,0),MATCH(C$2,'Template Lookup Lease'!$A$1:$H$1,0))&lt;&gt;0,INDEX('Template Lookup Lease'!$A$1:$H$141,MATCH($A98,'Template Lookup Lease'!$A$1:$A$141,0),MATCH(C$2,'Template Lookup Lease'!$A$1:$H$1,0)),"")</f>
        <v/>
      </c>
      <c r="C98" s="31">
        <f>IFERROR(IF('Lease Data'!$C$2="ATR42",VLOOKUP(B98,'Template SR costs '!B97:C135,2,FALSE),IF('Lease Data'!$C$2="Q400",VLOOKUP(B98,'Template SR costs '!H97:I136,2,FALSE),IF('Lease Data'!$C$2="ATR72",VLOOKUP(B98,'Template SR costs '!E97:F135,2,FALSE),IF('Lease Data'!$C$2="Q300",VLOOKUP(B98,'Template SR costs '!K97:L136,2,FALSE),IF('Lease Data'!$C$2="CRJ900",VLOOKUP(B98,'Template SR costs '!N97:O136,2,FALSE),IF('Lease Data'!$C$2="CRJ1000",VLOOKUP(B98,'Template SR costs '!Q97:R136,2,FALSE),IF('Lease Data'!$C$2="A320_CEO_CFM",VLOOKUP(B98,'Template SR costs '!T97:U143,2,FALSE),"NO"))))))),0)</f>
        <v>0</v>
      </c>
      <c r="D98" s="31">
        <v>0</v>
      </c>
      <c r="E98" s="31">
        <v>0</v>
      </c>
      <c r="F98" s="31">
        <f>IFERROR(IF('Lease Data'!$C$2="ATR42",VLOOKUP(B98,'Template SR costs '!B97:D135,3,FALSE),IF('Lease Data'!$C$2="Q400",VLOOKUP(B98,'Template SR costs '!H97:J136,3,FALSE),IF('Lease Data'!$C$2="ATR72",VLOOKUP(B98,'Template SR costs '!E97:G135,3,FALSE),IF('Lease Data'!$C$2="Q300",VLOOKUP(B98,'Template SR costs '!K97:M136,3,FALSE),IF('Lease Data'!$C$2="CRJ900",VLOOKUP(B98,'Template SR costs '!N97:P136,3,FALSE),IF('Lease Data'!$C$2="CRJ1000",VLOOKUP(B98,'Template SR costs '!Q97:S136,3,FALSE),IF('Lease Data'!$C$2="A320_CEO_CFM",VLOOKUP(B98,'Template SR costs '!T97:V143,3,FALSE),"NO"))))))),0)</f>
        <v>0</v>
      </c>
    </row>
    <row r="99" spans="1:6" x14ac:dyDescent="0.25">
      <c r="A99" s="32">
        <f t="shared" si="1"/>
        <v>98</v>
      </c>
      <c r="B99" s="37" t="str">
        <f>IF(INDEX('Template Lookup Lease'!$A$1:$H$131,MATCH($A99,'Template Lookup Lease'!$A$1:$A$141,0),MATCH(C$2,'Template Lookup Lease'!$A$1:$H$1,0))&lt;&gt;0,INDEX('Template Lookup Lease'!$A$1:$H$141,MATCH($A99,'Template Lookup Lease'!$A$1:$A$141,0),MATCH(C$2,'Template Lookup Lease'!$A$1:$H$1,0)),"")</f>
        <v/>
      </c>
      <c r="C99" s="31">
        <f>IFERROR(IF('Lease Data'!$C$2="ATR42",VLOOKUP(B99,'Template SR costs '!B98:C136,2,FALSE),IF('Lease Data'!$C$2="Q400",VLOOKUP(B99,'Template SR costs '!H98:I137,2,FALSE),IF('Lease Data'!$C$2="ATR72",VLOOKUP(B99,'Template SR costs '!E98:F136,2,FALSE),IF('Lease Data'!$C$2="Q300",VLOOKUP(B99,'Template SR costs '!K98:L137,2,FALSE),IF('Lease Data'!$C$2="CRJ900",VLOOKUP(B99,'Template SR costs '!N98:O137,2,FALSE),IF('Lease Data'!$C$2="CRJ1000",VLOOKUP(B99,'Template SR costs '!Q98:R137,2,FALSE),IF('Lease Data'!$C$2="A320_CEO_CFM",VLOOKUP(B99,'Template SR costs '!T98:U144,2,FALSE),"NO"))))))),0)</f>
        <v>0</v>
      </c>
      <c r="D99" s="31">
        <v>0</v>
      </c>
      <c r="E99" s="31">
        <v>0</v>
      </c>
      <c r="F99" s="31">
        <f>IFERROR(IF('Lease Data'!$C$2="ATR42",VLOOKUP(B99,'Template SR costs '!B98:D136,3,FALSE),IF('Lease Data'!$C$2="Q400",VLOOKUP(B99,'Template SR costs '!H98:J137,3,FALSE),IF('Lease Data'!$C$2="ATR72",VLOOKUP(B99,'Template SR costs '!E98:G136,3,FALSE),IF('Lease Data'!$C$2="Q300",VLOOKUP(B99,'Template SR costs '!K98:M137,3,FALSE),IF('Lease Data'!$C$2="CRJ900",VLOOKUP(B99,'Template SR costs '!N98:P137,3,FALSE),IF('Lease Data'!$C$2="CRJ1000",VLOOKUP(B99,'Template SR costs '!Q98:S137,3,FALSE),IF('Lease Data'!$C$2="A320_CEO_CFM",VLOOKUP(B99,'Template SR costs '!T98:V144,3,FALSE),"NO"))))))),0)</f>
        <v>0</v>
      </c>
    </row>
    <row r="100" spans="1:6" x14ac:dyDescent="0.25">
      <c r="A100" s="32">
        <f t="shared" si="1"/>
        <v>99</v>
      </c>
      <c r="B100" s="37" t="str">
        <f>IF(INDEX('Template Lookup Lease'!$A$1:$H$131,MATCH($A100,'Template Lookup Lease'!$A$1:$A$141,0),MATCH(C$2,'Template Lookup Lease'!$A$1:$H$1,0))&lt;&gt;0,INDEX('Template Lookup Lease'!$A$1:$H$141,MATCH($A100,'Template Lookup Lease'!$A$1:$A$141,0),MATCH(C$2,'Template Lookup Lease'!$A$1:$H$1,0)),"")</f>
        <v/>
      </c>
      <c r="C100" s="31">
        <f>IFERROR(IF('Lease Data'!$C$2="ATR42",VLOOKUP(B100,'Template SR costs '!B99:C137,2,FALSE),IF('Lease Data'!$C$2="Q400",VLOOKUP(B100,'Template SR costs '!H99:I138,2,FALSE),IF('Lease Data'!$C$2="ATR72",VLOOKUP(B100,'Template SR costs '!E99:F137,2,FALSE),IF('Lease Data'!$C$2="Q300",VLOOKUP(B100,'Template SR costs '!K99:L138,2,FALSE),IF('Lease Data'!$C$2="CRJ900",VLOOKUP(B100,'Template SR costs '!N99:O138,2,FALSE),IF('Lease Data'!$C$2="CRJ1000",VLOOKUP(B100,'Template SR costs '!Q99:R138,2,FALSE),IF('Lease Data'!$C$2="A320_CEO_CFM",VLOOKUP(B100,'Template SR costs '!T99:U145,2,FALSE),"NO"))))))),0)</f>
        <v>0</v>
      </c>
      <c r="D100" s="31">
        <v>0</v>
      </c>
      <c r="E100" s="31">
        <v>0</v>
      </c>
      <c r="F100" s="31">
        <f>IFERROR(IF('Lease Data'!$C$2="ATR42",VLOOKUP(B100,'Template SR costs '!B99:D137,3,FALSE),IF('Lease Data'!$C$2="Q400",VLOOKUP(B100,'Template SR costs '!H99:J138,3,FALSE),IF('Lease Data'!$C$2="ATR72",VLOOKUP(B100,'Template SR costs '!E99:G137,3,FALSE),IF('Lease Data'!$C$2="Q300",VLOOKUP(B100,'Template SR costs '!K99:M138,3,FALSE),IF('Lease Data'!$C$2="CRJ900",VLOOKUP(B100,'Template SR costs '!N99:P138,3,FALSE),IF('Lease Data'!$C$2="CRJ1000",VLOOKUP(B100,'Template SR costs '!Q99:S138,3,FALSE),IF('Lease Data'!$C$2="A320_CEO_CFM",VLOOKUP(B100,'Template SR costs '!T99:V145,3,FALSE),"NO"))))))),0)</f>
        <v>0</v>
      </c>
    </row>
    <row r="101" spans="1:6" x14ac:dyDescent="0.25">
      <c r="A101" s="32">
        <f t="shared" si="1"/>
        <v>100</v>
      </c>
      <c r="B101" s="37" t="str">
        <f>IF(INDEX('Template Lookup Lease'!$A$1:$H$131,MATCH($A101,'Template Lookup Lease'!$A$1:$A$141,0),MATCH(C$2,'Template Lookup Lease'!$A$1:$H$1,0))&lt;&gt;0,INDEX('Template Lookup Lease'!$A$1:$H$141,MATCH($A101,'Template Lookup Lease'!$A$1:$A$141,0),MATCH(C$2,'Template Lookup Lease'!$A$1:$H$1,0)),"")</f>
        <v/>
      </c>
      <c r="C101" s="31">
        <f>IFERROR(IF('Lease Data'!$C$2="ATR42",VLOOKUP(B101,'Template SR costs '!B100:C138,2,FALSE),IF('Lease Data'!$C$2="Q400",VLOOKUP(B101,'Template SR costs '!H100:I139,2,FALSE),IF('Lease Data'!$C$2="ATR72",VLOOKUP(B101,'Template SR costs '!E100:F138,2,FALSE),IF('Lease Data'!$C$2="Q300",VLOOKUP(B101,'Template SR costs '!K100:L139,2,FALSE),IF('Lease Data'!$C$2="CRJ900",VLOOKUP(B101,'Template SR costs '!N100:O139,2,FALSE),IF('Lease Data'!$C$2="CRJ1000",VLOOKUP(B101,'Template SR costs '!Q100:R139,2,FALSE),IF('Lease Data'!$C$2="A320_CEO_CFM",VLOOKUP(B101,'Template SR costs '!T100:U146,2,FALSE),"NO"))))))),0)</f>
        <v>0</v>
      </c>
      <c r="D101" s="31">
        <v>0</v>
      </c>
      <c r="E101" s="31">
        <v>0</v>
      </c>
      <c r="F101" s="31">
        <f>IFERROR(IF('Lease Data'!$C$2="ATR42",VLOOKUP(B101,'Template SR costs '!B100:D138,3,FALSE),IF('Lease Data'!$C$2="Q400",VLOOKUP(B101,'Template SR costs '!H100:J139,3,FALSE),IF('Lease Data'!$C$2="ATR72",VLOOKUP(B101,'Template SR costs '!E100:G138,3,FALSE),IF('Lease Data'!$C$2="Q300",VLOOKUP(B101,'Template SR costs '!K100:M139,3,FALSE),IF('Lease Data'!$C$2="CRJ900",VLOOKUP(B101,'Template SR costs '!N100:P139,3,FALSE),IF('Lease Data'!$C$2="CRJ1000",VLOOKUP(B101,'Template SR costs '!Q100:S139,3,FALSE),IF('Lease Data'!$C$2="A320_CEO_CFM",VLOOKUP(B101,'Template SR costs '!T100:V146,3,FALSE),"NO"))))))),0)</f>
        <v>0</v>
      </c>
    </row>
    <row r="102" spans="1:6" x14ac:dyDescent="0.25">
      <c r="A102" s="32">
        <f t="shared" si="1"/>
        <v>101</v>
      </c>
      <c r="B102" s="37" t="str">
        <f>IF(INDEX('Template Lookup Lease'!$A$1:$H$131,MATCH($A102,'Template Lookup Lease'!$A$1:$A$141,0),MATCH(C$2,'Template Lookup Lease'!$A$1:$H$1,0))&lt;&gt;0,INDEX('Template Lookup Lease'!$A$1:$H$141,MATCH($A102,'Template Lookup Lease'!$A$1:$A$141,0),MATCH(C$2,'Template Lookup Lease'!$A$1:$H$1,0)),"")</f>
        <v/>
      </c>
      <c r="C102" s="31">
        <f>IFERROR(IF('Lease Data'!$C$2="ATR42",VLOOKUP(B102,'Template SR costs '!B101:C139,2,FALSE),IF('Lease Data'!$C$2="Q400",VLOOKUP(B102,'Template SR costs '!H101:I140,2,FALSE),IF('Lease Data'!$C$2="ATR72",VLOOKUP(B102,'Template SR costs '!E101:F139,2,FALSE),IF('Lease Data'!$C$2="Q300",VLOOKUP(B102,'Template SR costs '!K101:L140,2,FALSE),IF('Lease Data'!$C$2="CRJ900",VLOOKUP(B102,'Template SR costs '!N101:O140,2,FALSE),IF('Lease Data'!$C$2="CRJ1000",VLOOKUP(B102,'Template SR costs '!Q101:R140,2,FALSE),IF('Lease Data'!$C$2="A320_CEO_CFM",VLOOKUP(B102,'Template SR costs '!T101:U147,2,FALSE),"NO"))))))),0)</f>
        <v>0</v>
      </c>
      <c r="D102" s="31">
        <v>0</v>
      </c>
      <c r="E102" s="31">
        <v>0</v>
      </c>
      <c r="F102" s="31">
        <f>IFERROR(IF('Lease Data'!$C$2="ATR42",VLOOKUP(B102,'Template SR costs '!B101:D139,3,FALSE),IF('Lease Data'!$C$2="Q400",VLOOKUP(B102,'Template SR costs '!H101:J140,3,FALSE),IF('Lease Data'!$C$2="ATR72",VLOOKUP(B102,'Template SR costs '!E101:G139,3,FALSE),IF('Lease Data'!$C$2="Q300",VLOOKUP(B102,'Template SR costs '!K101:M140,3,FALSE),IF('Lease Data'!$C$2="CRJ900",VLOOKUP(B102,'Template SR costs '!N101:P140,3,FALSE),IF('Lease Data'!$C$2="CRJ1000",VLOOKUP(B102,'Template SR costs '!Q101:S140,3,FALSE),IF('Lease Data'!$C$2="A320_CEO_CFM",VLOOKUP(B102,'Template SR costs '!T101:V147,3,FALSE),"NO"))))))),0)</f>
        <v>0</v>
      </c>
    </row>
    <row r="103" spans="1:6" x14ac:dyDescent="0.25">
      <c r="A103" s="32">
        <f t="shared" si="1"/>
        <v>102</v>
      </c>
      <c r="B103" s="37" t="str">
        <f>IF(INDEX('Template Lookup Lease'!$A$1:$H$131,MATCH($A103,'Template Lookup Lease'!$A$1:$A$141,0),MATCH(C$2,'Template Lookup Lease'!$A$1:$H$1,0))&lt;&gt;0,INDEX('Template Lookup Lease'!$A$1:$H$141,MATCH($A103,'Template Lookup Lease'!$A$1:$A$141,0),MATCH(C$2,'Template Lookup Lease'!$A$1:$H$1,0)),"")</f>
        <v/>
      </c>
      <c r="C103" s="31">
        <f>IFERROR(IF('Lease Data'!$C$2="ATR42",VLOOKUP(B103,'Template SR costs '!B102:C140,2,FALSE),IF('Lease Data'!$C$2="Q400",VLOOKUP(B103,'Template SR costs '!H102:I141,2,FALSE),IF('Lease Data'!$C$2="ATR72",VLOOKUP(B103,'Template SR costs '!E102:F140,2,FALSE),IF('Lease Data'!$C$2="Q300",VLOOKUP(B103,'Template SR costs '!K102:L141,2,FALSE),IF('Lease Data'!$C$2="CRJ900",VLOOKUP(B103,'Template SR costs '!N102:O141,2,FALSE),IF('Lease Data'!$C$2="CRJ1000",VLOOKUP(B103,'Template SR costs '!Q102:R141,2,FALSE),IF('Lease Data'!$C$2="A320_CEO_CFM",VLOOKUP(B103,'Template SR costs '!T102:U148,2,FALSE),"NO"))))))),0)</f>
        <v>0</v>
      </c>
      <c r="D103" s="31">
        <v>0</v>
      </c>
      <c r="E103" s="31">
        <v>0</v>
      </c>
      <c r="F103" s="31">
        <f>IFERROR(IF('Lease Data'!$C$2="ATR42",VLOOKUP(B103,'Template SR costs '!B102:D140,3,FALSE),IF('Lease Data'!$C$2="Q400",VLOOKUP(B103,'Template SR costs '!H102:J141,3,FALSE),IF('Lease Data'!$C$2="ATR72",VLOOKUP(B103,'Template SR costs '!E102:G140,3,FALSE),IF('Lease Data'!$C$2="Q300",VLOOKUP(B103,'Template SR costs '!K102:M141,3,FALSE),IF('Lease Data'!$C$2="CRJ900",VLOOKUP(B103,'Template SR costs '!N102:P141,3,FALSE),IF('Lease Data'!$C$2="CRJ1000",VLOOKUP(B103,'Template SR costs '!Q102:S141,3,FALSE),IF('Lease Data'!$C$2="A320_CEO_CFM",VLOOKUP(B103,'Template SR costs '!T102:V148,3,FALSE),"NO"))))))),0)</f>
        <v>0</v>
      </c>
    </row>
    <row r="104" spans="1:6" x14ac:dyDescent="0.25">
      <c r="A104" s="32">
        <f t="shared" si="1"/>
        <v>103</v>
      </c>
      <c r="B104" s="37" t="str">
        <f>IF(INDEX('Template Lookup Lease'!$A$1:$H$131,MATCH($A104,'Template Lookup Lease'!$A$1:$A$141,0),MATCH(C$2,'Template Lookup Lease'!$A$1:$H$1,0))&lt;&gt;0,INDEX('Template Lookup Lease'!$A$1:$H$141,MATCH($A104,'Template Lookup Lease'!$A$1:$A$141,0),MATCH(C$2,'Template Lookup Lease'!$A$1:$H$1,0)),"")</f>
        <v/>
      </c>
      <c r="C104" s="31">
        <f>IFERROR(IF('Lease Data'!$C$2="ATR42",VLOOKUP(B104,'Template SR costs '!B103:C141,2,FALSE),IF('Lease Data'!$C$2="Q400",VLOOKUP(B104,'Template SR costs '!H103:I142,2,FALSE),IF('Lease Data'!$C$2="ATR72",VLOOKUP(B104,'Template SR costs '!E103:F141,2,FALSE),IF('Lease Data'!$C$2="Q300",VLOOKUP(B104,'Template SR costs '!K103:L142,2,FALSE),IF('Lease Data'!$C$2="CRJ900",VLOOKUP(B104,'Template SR costs '!N103:O142,2,FALSE),IF('Lease Data'!$C$2="CRJ1000",VLOOKUP(B104,'Template SR costs '!Q103:R142,2,FALSE),IF('Lease Data'!$C$2="A320_CEO_CFM",VLOOKUP(B104,'Template SR costs '!T103:U149,2,FALSE),"NO"))))))),0)</f>
        <v>0</v>
      </c>
      <c r="D104" s="31">
        <v>0</v>
      </c>
      <c r="E104" s="31">
        <v>0</v>
      </c>
      <c r="F104" s="31">
        <f>IFERROR(IF('Lease Data'!$C$2="ATR42",VLOOKUP(B104,'Template SR costs '!B103:D141,3,FALSE),IF('Lease Data'!$C$2="Q400",VLOOKUP(B104,'Template SR costs '!H103:J142,3,FALSE),IF('Lease Data'!$C$2="ATR72",VLOOKUP(B104,'Template SR costs '!E103:G141,3,FALSE),IF('Lease Data'!$C$2="Q300",VLOOKUP(B104,'Template SR costs '!K103:M142,3,FALSE),IF('Lease Data'!$C$2="CRJ900",VLOOKUP(B104,'Template SR costs '!N103:P142,3,FALSE),IF('Lease Data'!$C$2="CRJ1000",VLOOKUP(B104,'Template SR costs '!Q103:S142,3,FALSE),IF('Lease Data'!$C$2="A320_CEO_CFM",VLOOKUP(B104,'Template SR costs '!T103:V149,3,FALSE),"NO"))))))),0)</f>
        <v>0</v>
      </c>
    </row>
    <row r="105" spans="1:6" x14ac:dyDescent="0.25">
      <c r="A105" s="32">
        <f t="shared" si="1"/>
        <v>104</v>
      </c>
      <c r="B105" s="37" t="str">
        <f>IF(INDEX('Template Lookup Lease'!$A$1:$H$131,MATCH($A105,'Template Lookup Lease'!$A$1:$A$141,0),MATCH(C$2,'Template Lookup Lease'!$A$1:$H$1,0))&lt;&gt;0,INDEX('Template Lookup Lease'!$A$1:$H$141,MATCH($A105,'Template Lookup Lease'!$A$1:$A$141,0),MATCH(C$2,'Template Lookup Lease'!$A$1:$H$1,0)),"")</f>
        <v/>
      </c>
      <c r="C105" s="31">
        <f>IFERROR(IF('Lease Data'!$C$2="ATR42",VLOOKUP(B105,'Template SR costs '!B104:C142,2,FALSE),IF('Lease Data'!$C$2="Q400",VLOOKUP(B105,'Template SR costs '!H104:I143,2,FALSE),IF('Lease Data'!$C$2="ATR72",VLOOKUP(B105,'Template SR costs '!E104:F142,2,FALSE),IF('Lease Data'!$C$2="Q300",VLOOKUP(B105,'Template SR costs '!K104:L143,2,FALSE),IF('Lease Data'!$C$2="CRJ900",VLOOKUP(B105,'Template SR costs '!N104:O143,2,FALSE),IF('Lease Data'!$C$2="CRJ1000",VLOOKUP(B105,'Template SR costs '!Q104:R143,2,FALSE),IF('Lease Data'!$C$2="A320_CEO_CFM",VLOOKUP(B105,'Template SR costs '!T104:U150,2,FALSE),"NO"))))))),0)</f>
        <v>0</v>
      </c>
      <c r="D105" s="31">
        <v>0</v>
      </c>
      <c r="E105" s="31">
        <v>0</v>
      </c>
      <c r="F105" s="31">
        <f>IFERROR(IF('Lease Data'!$C$2="ATR42",VLOOKUP(B105,'Template SR costs '!B104:D142,3,FALSE),IF('Lease Data'!$C$2="Q400",VLOOKUP(B105,'Template SR costs '!H104:J143,3,FALSE),IF('Lease Data'!$C$2="ATR72",VLOOKUP(B105,'Template SR costs '!E104:G142,3,FALSE),IF('Lease Data'!$C$2="Q300",VLOOKUP(B105,'Template SR costs '!K104:M143,3,FALSE),IF('Lease Data'!$C$2="CRJ900",VLOOKUP(B105,'Template SR costs '!N104:P143,3,FALSE),IF('Lease Data'!$C$2="CRJ1000",VLOOKUP(B105,'Template SR costs '!Q104:S143,3,FALSE),IF('Lease Data'!$C$2="A320_CEO_CFM",VLOOKUP(B105,'Template SR costs '!T104:V150,3,FALSE),"NO"))))))),0)</f>
        <v>0</v>
      </c>
    </row>
    <row r="106" spans="1:6" x14ac:dyDescent="0.25">
      <c r="A106" s="32">
        <f t="shared" si="1"/>
        <v>105</v>
      </c>
      <c r="B106" s="37" t="str">
        <f>IF(INDEX('Template Lookup Lease'!$A$1:$H$131,MATCH($A106,'Template Lookup Lease'!$A$1:$A$141,0),MATCH(C$2,'Template Lookup Lease'!$A$1:$H$1,0))&lt;&gt;0,INDEX('Template Lookup Lease'!$A$1:$H$141,MATCH($A106,'Template Lookup Lease'!$A$1:$A$141,0),MATCH(C$2,'Template Lookup Lease'!$A$1:$H$1,0)),"")</f>
        <v/>
      </c>
      <c r="C106" s="31">
        <f>IFERROR(IF('Lease Data'!$C$2="ATR42",VLOOKUP(B106,'Template SR costs '!B105:C143,2,FALSE),IF('Lease Data'!$C$2="Q400",VLOOKUP(B106,'Template SR costs '!H105:I144,2,FALSE),IF('Lease Data'!$C$2="ATR72",VLOOKUP(B106,'Template SR costs '!E105:F143,2,FALSE),IF('Lease Data'!$C$2="Q300",VLOOKUP(B106,'Template SR costs '!K105:L144,2,FALSE),IF('Lease Data'!$C$2="CRJ900",VLOOKUP(B106,'Template SR costs '!N105:O144,2,FALSE),IF('Lease Data'!$C$2="CRJ1000",VLOOKUP(B106,'Template SR costs '!Q105:R144,2,FALSE),IF('Lease Data'!$C$2="A320_CEO_CFM",VLOOKUP(B106,'Template SR costs '!T105:U151,2,FALSE),"NO"))))))),0)</f>
        <v>0</v>
      </c>
      <c r="D106" s="31">
        <v>0</v>
      </c>
      <c r="E106" s="31">
        <v>0</v>
      </c>
      <c r="F106" s="31">
        <f>IFERROR(IF('Lease Data'!$C$2="ATR42",VLOOKUP(B106,'Template SR costs '!B105:D143,3,FALSE),IF('Lease Data'!$C$2="Q400",VLOOKUP(B106,'Template SR costs '!H105:J144,3,FALSE),IF('Lease Data'!$C$2="ATR72",VLOOKUP(B106,'Template SR costs '!E105:G143,3,FALSE),IF('Lease Data'!$C$2="Q300",VLOOKUP(B106,'Template SR costs '!K105:M144,3,FALSE),IF('Lease Data'!$C$2="CRJ900",VLOOKUP(B106,'Template SR costs '!N105:P144,3,FALSE),IF('Lease Data'!$C$2="CRJ1000",VLOOKUP(B106,'Template SR costs '!Q105:S144,3,FALSE),IF('Lease Data'!$C$2="A320_CEO_CFM",VLOOKUP(B106,'Template SR costs '!T105:V151,3,FALSE),"NO"))))))),0)</f>
        <v>0</v>
      </c>
    </row>
    <row r="107" spans="1:6" x14ac:dyDescent="0.25">
      <c r="A107" s="32">
        <f t="shared" si="1"/>
        <v>106</v>
      </c>
      <c r="B107" s="37" t="str">
        <f>IF(INDEX('Template Lookup Lease'!$A$1:$H$131,MATCH($A107,'Template Lookup Lease'!$A$1:$A$141,0),MATCH(C$2,'Template Lookup Lease'!$A$1:$H$1,0))&lt;&gt;0,INDEX('Template Lookup Lease'!$A$1:$H$141,MATCH($A107,'Template Lookup Lease'!$A$1:$A$141,0),MATCH(C$2,'Template Lookup Lease'!$A$1:$H$1,0)),"")</f>
        <v/>
      </c>
      <c r="C107" s="31">
        <f>IFERROR(IF('Lease Data'!$C$2="ATR42",VLOOKUP(B107,'Template SR costs '!B106:C144,2,FALSE),IF('Lease Data'!$C$2="Q400",VLOOKUP(B107,'Template SR costs '!H106:I145,2,FALSE),IF('Lease Data'!$C$2="ATR72",VLOOKUP(B107,'Template SR costs '!E106:F144,2,FALSE),IF('Lease Data'!$C$2="Q300",VLOOKUP(B107,'Template SR costs '!K106:L145,2,FALSE),IF('Lease Data'!$C$2="CRJ900",VLOOKUP(B107,'Template SR costs '!N106:O145,2,FALSE),IF('Lease Data'!$C$2="CRJ1000",VLOOKUP(B107,'Template SR costs '!Q106:R145,2,FALSE),IF('Lease Data'!$C$2="A320_CEO_CFM",VLOOKUP(B107,'Template SR costs '!T106:U152,2,FALSE),"NO"))))))),0)</f>
        <v>0</v>
      </c>
      <c r="D107" s="31">
        <v>0</v>
      </c>
      <c r="E107" s="31">
        <v>0</v>
      </c>
      <c r="F107" s="31">
        <f>IFERROR(IF('Lease Data'!$C$2="ATR42",VLOOKUP(B107,'Template SR costs '!B106:D144,3,FALSE),IF('Lease Data'!$C$2="Q400",VLOOKUP(B107,'Template SR costs '!H106:J145,3,FALSE),IF('Lease Data'!$C$2="ATR72",VLOOKUP(B107,'Template SR costs '!E106:G144,3,FALSE),IF('Lease Data'!$C$2="Q300",VLOOKUP(B107,'Template SR costs '!K106:M145,3,FALSE),IF('Lease Data'!$C$2="CRJ900",VLOOKUP(B107,'Template SR costs '!N106:P145,3,FALSE),IF('Lease Data'!$C$2="CRJ1000",VLOOKUP(B107,'Template SR costs '!Q106:S145,3,FALSE),IF('Lease Data'!$C$2="A320_CEO_CFM",VLOOKUP(B107,'Template SR costs '!T106:V152,3,FALSE),"NO"))))))),0)</f>
        <v>0</v>
      </c>
    </row>
    <row r="108" spans="1:6" x14ac:dyDescent="0.25">
      <c r="A108" s="32">
        <f t="shared" si="1"/>
        <v>107</v>
      </c>
      <c r="B108" s="37" t="str">
        <f>IF(INDEX('Template Lookup Lease'!$A$1:$H$131,MATCH($A108,'Template Lookup Lease'!$A$1:$A$141,0),MATCH(C$2,'Template Lookup Lease'!$A$1:$H$1,0))&lt;&gt;0,INDEX('Template Lookup Lease'!$A$1:$H$141,MATCH($A108,'Template Lookup Lease'!$A$1:$A$141,0),MATCH(C$2,'Template Lookup Lease'!$A$1:$H$1,0)),"")</f>
        <v/>
      </c>
      <c r="C108" s="31">
        <f>IFERROR(IF('Lease Data'!$C$2="ATR42",VLOOKUP(B108,'Template SR costs '!B107:C145,2,FALSE),IF('Lease Data'!$C$2="Q400",VLOOKUP(B108,'Template SR costs '!H107:I146,2,FALSE),IF('Lease Data'!$C$2="ATR72",VLOOKUP(B108,'Template SR costs '!E107:F145,2,FALSE),IF('Lease Data'!$C$2="Q300",VLOOKUP(B108,'Template SR costs '!K107:L146,2,FALSE),IF('Lease Data'!$C$2="CRJ900",VLOOKUP(B108,'Template SR costs '!N107:O146,2,FALSE),IF('Lease Data'!$C$2="CRJ1000",VLOOKUP(B108,'Template SR costs '!Q107:R146,2,FALSE),IF('Lease Data'!$C$2="A320_CEO_CFM",VLOOKUP(B108,'Template SR costs '!T107:U153,2,FALSE),"NO"))))))),0)</f>
        <v>0</v>
      </c>
      <c r="D108" s="31">
        <v>0</v>
      </c>
      <c r="E108" s="31">
        <v>0</v>
      </c>
      <c r="F108" s="31">
        <f>IFERROR(IF('Lease Data'!$C$2="ATR42",VLOOKUP(B108,'Template SR costs '!B107:D145,3,FALSE),IF('Lease Data'!$C$2="Q400",VLOOKUP(B108,'Template SR costs '!H107:J146,3,FALSE),IF('Lease Data'!$C$2="ATR72",VLOOKUP(B108,'Template SR costs '!E107:G145,3,FALSE),IF('Lease Data'!$C$2="Q300",VLOOKUP(B108,'Template SR costs '!K107:M146,3,FALSE),IF('Lease Data'!$C$2="CRJ900",VLOOKUP(B108,'Template SR costs '!N107:P146,3,FALSE),IF('Lease Data'!$C$2="CRJ1000",VLOOKUP(B108,'Template SR costs '!Q107:S146,3,FALSE),IF('Lease Data'!$C$2="A320_CEO_CFM",VLOOKUP(B108,'Template SR costs '!T107:V153,3,FALSE),"NO"))))))),0)</f>
        <v>0</v>
      </c>
    </row>
    <row r="109" spans="1:6" x14ac:dyDescent="0.25">
      <c r="A109" s="32">
        <f t="shared" si="1"/>
        <v>108</v>
      </c>
      <c r="B109" s="37" t="str">
        <f>IF(INDEX('Template Lookup Lease'!$A$1:$H$131,MATCH($A109,'Template Lookup Lease'!$A$1:$A$141,0),MATCH(C$2,'Template Lookup Lease'!$A$1:$H$1,0))&lt;&gt;0,INDEX('Template Lookup Lease'!$A$1:$H$141,MATCH($A109,'Template Lookup Lease'!$A$1:$A$141,0),MATCH(C$2,'Template Lookup Lease'!$A$1:$H$1,0)),"")</f>
        <v/>
      </c>
      <c r="C109" s="31">
        <f>IFERROR(IF('Lease Data'!$C$2="ATR42",VLOOKUP(B109,'Template SR costs '!B108:C146,2,FALSE),IF('Lease Data'!$C$2="Q400",VLOOKUP(B109,'Template SR costs '!H108:I147,2,FALSE),IF('Lease Data'!$C$2="ATR72",VLOOKUP(B109,'Template SR costs '!E108:F146,2,FALSE),IF('Lease Data'!$C$2="Q300",VLOOKUP(B109,'Template SR costs '!K108:L147,2,FALSE),IF('Lease Data'!$C$2="CRJ900",VLOOKUP(B109,'Template SR costs '!N108:O147,2,FALSE),IF('Lease Data'!$C$2="CRJ1000",VLOOKUP(B109,'Template SR costs '!Q108:R147,2,FALSE),IF('Lease Data'!$C$2="A320_CEO_CFM",VLOOKUP(B109,'Template SR costs '!T108:U154,2,FALSE),"NO"))))))),0)</f>
        <v>0</v>
      </c>
      <c r="D109" s="31">
        <v>0</v>
      </c>
      <c r="E109" s="31">
        <v>0</v>
      </c>
      <c r="F109" s="31">
        <f>IFERROR(IF('Lease Data'!$C$2="ATR42",VLOOKUP(B109,'Template SR costs '!B108:D146,3,FALSE),IF('Lease Data'!$C$2="Q400",VLOOKUP(B109,'Template SR costs '!H108:J147,3,FALSE),IF('Lease Data'!$C$2="ATR72",VLOOKUP(B109,'Template SR costs '!E108:G146,3,FALSE),IF('Lease Data'!$C$2="Q300",VLOOKUP(B109,'Template SR costs '!K108:M147,3,FALSE),IF('Lease Data'!$C$2="CRJ900",VLOOKUP(B109,'Template SR costs '!N108:P147,3,FALSE),IF('Lease Data'!$C$2="CRJ1000",VLOOKUP(B109,'Template SR costs '!Q108:S147,3,FALSE),IF('Lease Data'!$C$2="A320_CEO_CFM",VLOOKUP(B109,'Template SR costs '!T108:V154,3,FALSE),"NO"))))))),0)</f>
        <v>0</v>
      </c>
    </row>
    <row r="110" spans="1:6" x14ac:dyDescent="0.25">
      <c r="A110" s="32">
        <f t="shared" si="1"/>
        <v>109</v>
      </c>
      <c r="B110" s="37" t="str">
        <f>IF(INDEX('Template Lookup Lease'!$A$1:$H$131,MATCH($A110,'Template Lookup Lease'!$A$1:$A$141,0),MATCH(C$2,'Template Lookup Lease'!$A$1:$H$1,0))&lt;&gt;0,INDEX('Template Lookup Lease'!$A$1:$H$141,MATCH($A110,'Template Lookup Lease'!$A$1:$A$141,0),MATCH(C$2,'Template Lookup Lease'!$A$1:$H$1,0)),"")</f>
        <v/>
      </c>
      <c r="C110" s="31">
        <f>IFERROR(IF('Lease Data'!$C$2="ATR42",VLOOKUP(B110,'Template SR costs '!B109:C147,2,FALSE),IF('Lease Data'!$C$2="Q400",VLOOKUP(B110,'Template SR costs '!H109:I148,2,FALSE),IF('Lease Data'!$C$2="ATR72",VLOOKUP(B110,'Template SR costs '!E109:F147,2,FALSE),IF('Lease Data'!$C$2="Q300",VLOOKUP(B110,'Template SR costs '!K109:L148,2,FALSE),IF('Lease Data'!$C$2="CRJ900",VLOOKUP(B110,'Template SR costs '!N109:O148,2,FALSE),IF('Lease Data'!$C$2="CRJ1000",VLOOKUP(B110,'Template SR costs '!Q109:R148,2,FALSE),IF('Lease Data'!$C$2="A320_CEO_CFM",VLOOKUP(B110,'Template SR costs '!T109:U155,2,FALSE),"NO"))))))),0)</f>
        <v>0</v>
      </c>
      <c r="D110" s="31">
        <v>0</v>
      </c>
      <c r="E110" s="31">
        <v>0</v>
      </c>
      <c r="F110" s="31">
        <f>IFERROR(IF('Lease Data'!$C$2="ATR42",VLOOKUP(B110,'Template SR costs '!B109:D147,3,FALSE),IF('Lease Data'!$C$2="Q400",VLOOKUP(B110,'Template SR costs '!H109:J148,3,FALSE),IF('Lease Data'!$C$2="ATR72",VLOOKUP(B110,'Template SR costs '!E109:G147,3,FALSE),IF('Lease Data'!$C$2="Q300",VLOOKUP(B110,'Template SR costs '!K109:M148,3,FALSE),IF('Lease Data'!$C$2="CRJ900",VLOOKUP(B110,'Template SR costs '!N109:P148,3,FALSE),IF('Lease Data'!$C$2="CRJ1000",VLOOKUP(B110,'Template SR costs '!Q109:S148,3,FALSE),IF('Lease Data'!$C$2="A320_CEO_CFM",VLOOKUP(B110,'Template SR costs '!T109:V155,3,FALSE),"NO"))))))),0)</f>
        <v>0</v>
      </c>
    </row>
    <row r="111" spans="1:6" x14ac:dyDescent="0.25">
      <c r="A111" s="32">
        <f t="shared" si="1"/>
        <v>110</v>
      </c>
      <c r="B111" s="37" t="str">
        <f>IF(INDEX('Template Lookup Lease'!$A$1:$H$131,MATCH($A111,'Template Lookup Lease'!$A$1:$A$141,0),MATCH(C$2,'Template Lookup Lease'!$A$1:$H$1,0))&lt;&gt;0,INDEX('Template Lookup Lease'!$A$1:$H$141,MATCH($A111,'Template Lookup Lease'!$A$1:$A$141,0),MATCH(C$2,'Template Lookup Lease'!$A$1:$H$1,0)),"")</f>
        <v/>
      </c>
      <c r="C111" s="31">
        <f>IFERROR(IF('Lease Data'!$C$2="ATR42",VLOOKUP(B111,'Template SR costs '!B110:C148,2,FALSE),IF('Lease Data'!$C$2="Q400",VLOOKUP(B111,'Template SR costs '!H110:I149,2,FALSE),IF('Lease Data'!$C$2="ATR72",VLOOKUP(B111,'Template SR costs '!E110:F148,2,FALSE),IF('Lease Data'!$C$2="Q300",VLOOKUP(B111,'Template SR costs '!K110:L149,2,FALSE),IF('Lease Data'!$C$2="CRJ900",VLOOKUP(B111,'Template SR costs '!N110:O149,2,FALSE),IF('Lease Data'!$C$2="CRJ1000",VLOOKUP(B111,'Template SR costs '!Q110:R149,2,FALSE),IF('Lease Data'!$C$2="A320_CEO_CFM",VLOOKUP(B111,'Template SR costs '!T110:U156,2,FALSE),"NO"))))))),0)</f>
        <v>0</v>
      </c>
      <c r="D111" s="31">
        <v>0</v>
      </c>
      <c r="E111" s="31">
        <v>0</v>
      </c>
      <c r="F111" s="31">
        <f>IFERROR(IF('Lease Data'!$C$2="ATR42",VLOOKUP(B111,'Template SR costs '!B110:D148,3,FALSE),IF('Lease Data'!$C$2="Q400",VLOOKUP(B111,'Template SR costs '!H110:J149,3,FALSE),IF('Lease Data'!$C$2="ATR72",VLOOKUP(B111,'Template SR costs '!E110:G148,3,FALSE),IF('Lease Data'!$C$2="Q300",VLOOKUP(B111,'Template SR costs '!K110:M149,3,FALSE),IF('Lease Data'!$C$2="CRJ900",VLOOKUP(B111,'Template SR costs '!N110:P149,3,FALSE),IF('Lease Data'!$C$2="CRJ1000",VLOOKUP(B111,'Template SR costs '!Q110:S149,3,FALSE),IF('Lease Data'!$C$2="A320_CEO_CFM",VLOOKUP(B111,'Template SR costs '!T110:V156,3,FALSE),"NO"))))))),0)</f>
        <v>0</v>
      </c>
    </row>
    <row r="112" spans="1:6" x14ac:dyDescent="0.25">
      <c r="A112" s="32">
        <f t="shared" si="1"/>
        <v>111</v>
      </c>
      <c r="B112" s="37" t="str">
        <f>IF(INDEX('Template Lookup Lease'!$A$1:$H$131,MATCH($A112,'Template Lookup Lease'!$A$1:$A$141,0),MATCH(C$2,'Template Lookup Lease'!$A$1:$H$1,0))&lt;&gt;0,INDEX('Template Lookup Lease'!$A$1:$H$141,MATCH($A112,'Template Lookup Lease'!$A$1:$A$141,0),MATCH(C$2,'Template Lookup Lease'!$A$1:$H$1,0)),"")</f>
        <v/>
      </c>
      <c r="C112" s="38"/>
      <c r="D112" s="38"/>
      <c r="E112" s="38"/>
      <c r="F112" s="33"/>
    </row>
    <row r="113" spans="1:6" x14ac:dyDescent="0.25">
      <c r="A113" s="32">
        <f t="shared" si="1"/>
        <v>112</v>
      </c>
      <c r="B113" s="37" t="str">
        <f>IF(INDEX('Template Lookup Lease'!$A$1:$H$131,MATCH($A113,'Template Lookup Lease'!$A$1:$A$141,0),MATCH(C$2,'Template Lookup Lease'!$A$1:$H$1,0))&lt;&gt;0,INDEX('Template Lookup Lease'!$A$1:$H$141,MATCH($A113,'Template Lookup Lease'!$A$1:$A$141,0),MATCH(C$2,'Template Lookup Lease'!$A$1:$H$1,0)),"")</f>
        <v/>
      </c>
      <c r="C113" s="38"/>
      <c r="D113" s="38"/>
      <c r="E113" s="38"/>
      <c r="F113" s="33"/>
    </row>
    <row r="114" spans="1:6" x14ac:dyDescent="0.25">
      <c r="A114" s="32">
        <f t="shared" si="1"/>
        <v>113</v>
      </c>
      <c r="B114" s="37" t="str">
        <f>IF(INDEX('Template Lookup Lease'!$A$1:$H$131,MATCH($A114,'Template Lookup Lease'!$A$1:$A$141,0),MATCH(C$2,'Template Lookup Lease'!$A$1:$H$1,0))&lt;&gt;0,INDEX('Template Lookup Lease'!$A$1:$H$141,MATCH($A114,'Template Lookup Lease'!$A$1:$A$141,0),MATCH(C$2,'Template Lookup Lease'!$A$1:$H$1,0)),"")</f>
        <v/>
      </c>
      <c r="C114" s="38"/>
      <c r="D114" s="38"/>
      <c r="E114" s="38"/>
      <c r="F114" s="33"/>
    </row>
    <row r="115" spans="1:6" x14ac:dyDescent="0.25">
      <c r="A115" s="32">
        <f t="shared" si="1"/>
        <v>114</v>
      </c>
      <c r="B115" s="37" t="str">
        <f>IF(INDEX('Template Lookup Lease'!$A$1:$H$131,MATCH($A115,'Template Lookup Lease'!$A$1:$A$141,0),MATCH(C$2,'Template Lookup Lease'!$A$1:$H$1,0))&lt;&gt;0,INDEX('Template Lookup Lease'!$A$1:$H$141,MATCH($A115,'Template Lookup Lease'!$A$1:$A$141,0),MATCH(C$2,'Template Lookup Lease'!$A$1:$H$1,0)),"")</f>
        <v/>
      </c>
      <c r="C115" s="38"/>
      <c r="D115" s="38"/>
      <c r="E115" s="38"/>
      <c r="F115" s="33"/>
    </row>
    <row r="116" spans="1:6" x14ac:dyDescent="0.25">
      <c r="A116" s="32">
        <f t="shared" si="1"/>
        <v>115</v>
      </c>
      <c r="B116" s="37" t="str">
        <f>IF(INDEX('Template Lookup Lease'!$A$1:$H$131,MATCH($A116,'Template Lookup Lease'!$A$1:$A$141,0),MATCH(C$2,'Template Lookup Lease'!$A$1:$H$1,0))&lt;&gt;0,INDEX('Template Lookup Lease'!$A$1:$H$141,MATCH($A116,'Template Lookup Lease'!$A$1:$A$141,0),MATCH(C$2,'Template Lookup Lease'!$A$1:$H$1,0)),"")</f>
        <v/>
      </c>
      <c r="C116" s="38"/>
      <c r="D116" s="38"/>
      <c r="E116" s="38"/>
      <c r="F116" s="33"/>
    </row>
    <row r="117" spans="1:6" x14ac:dyDescent="0.25">
      <c r="A117" s="32">
        <f t="shared" si="1"/>
        <v>116</v>
      </c>
      <c r="B117" s="37" t="str">
        <f>IF(INDEX('Template Lookup Lease'!$A$1:$H$131,MATCH($A117,'Template Lookup Lease'!$A$1:$A$141,0),MATCH(C$2,'Template Lookup Lease'!$A$1:$H$1,0))&lt;&gt;0,INDEX('Template Lookup Lease'!$A$1:$H$141,MATCH($A117,'Template Lookup Lease'!$A$1:$A$141,0),MATCH(C$2,'Template Lookup Lease'!$A$1:$H$1,0)),"")</f>
        <v/>
      </c>
      <c r="C117" s="38"/>
      <c r="D117" s="38"/>
      <c r="E117" s="38"/>
      <c r="F117" s="33"/>
    </row>
    <row r="118" spans="1:6" x14ac:dyDescent="0.25">
      <c r="A118" s="32">
        <f t="shared" si="1"/>
        <v>117</v>
      </c>
      <c r="B118" s="37" t="str">
        <f>IF(INDEX('Template Lookup Lease'!$A$1:$H$131,MATCH($A118,'Template Lookup Lease'!$A$1:$A$141,0),MATCH(C$2,'Template Lookup Lease'!$A$1:$H$1,0))&lt;&gt;0,INDEX('Template Lookup Lease'!$A$1:$H$141,MATCH($A118,'Template Lookup Lease'!$A$1:$A$141,0),MATCH(C$2,'Template Lookup Lease'!$A$1:$H$1,0)),"")</f>
        <v/>
      </c>
      <c r="C118" s="38"/>
      <c r="D118" s="38"/>
      <c r="E118" s="38"/>
      <c r="F118" s="33"/>
    </row>
    <row r="119" spans="1:6" x14ac:dyDescent="0.25">
      <c r="A119" s="32">
        <f t="shared" si="1"/>
        <v>118</v>
      </c>
      <c r="B119" s="37" t="str">
        <f>IF(INDEX('Template Lookup Lease'!$A$1:$H$131,MATCH($A119,'Template Lookup Lease'!$A$1:$A$141,0),MATCH(C$2,'Template Lookup Lease'!$A$1:$H$1,0))&lt;&gt;0,INDEX('Template Lookup Lease'!$A$1:$H$141,MATCH($A119,'Template Lookup Lease'!$A$1:$A$141,0),MATCH(C$2,'Template Lookup Lease'!$A$1:$H$1,0)),"")</f>
        <v/>
      </c>
      <c r="C119" s="38"/>
      <c r="D119" s="38"/>
      <c r="E119" s="38"/>
      <c r="F119" s="33"/>
    </row>
    <row r="120" spans="1:6" x14ac:dyDescent="0.25">
      <c r="A120" s="32">
        <f t="shared" si="1"/>
        <v>119</v>
      </c>
      <c r="B120" s="37" t="str">
        <f>IF(INDEX('Template Lookup Lease'!$A$1:$H$131,MATCH($A120,'Template Lookup Lease'!$A$1:$A$141,0),MATCH(C$2,'Template Lookup Lease'!$A$1:$H$1,0))&lt;&gt;0,INDEX('Template Lookup Lease'!$A$1:$H$141,MATCH($A120,'Template Lookup Lease'!$A$1:$A$141,0),MATCH(C$2,'Template Lookup Lease'!$A$1:$H$1,0)),"")</f>
        <v/>
      </c>
      <c r="C120" s="38"/>
      <c r="D120" s="38"/>
      <c r="E120" s="38"/>
      <c r="F120" s="33"/>
    </row>
    <row r="121" spans="1:6" x14ac:dyDescent="0.25">
      <c r="A121" s="32">
        <f t="shared" si="1"/>
        <v>120</v>
      </c>
      <c r="B121" s="37" t="str">
        <f>IF(INDEX('Template Lookup Lease'!$A$1:$H$131,MATCH($A121,'Template Lookup Lease'!$A$1:$A$141,0),MATCH(C$2,'Template Lookup Lease'!$A$1:$H$1,0))&lt;&gt;0,INDEX('Template Lookup Lease'!$A$1:$H$141,MATCH($A121,'Template Lookup Lease'!$A$1:$A$141,0),MATCH(C$2,'Template Lookup Lease'!$A$1:$H$1,0)),"")</f>
        <v/>
      </c>
      <c r="C121" s="38"/>
      <c r="D121" s="38"/>
      <c r="E121" s="38"/>
      <c r="F121" s="33"/>
    </row>
    <row r="122" spans="1:6" x14ac:dyDescent="0.25">
      <c r="A122" s="32">
        <f t="shared" si="1"/>
        <v>121</v>
      </c>
      <c r="B122" s="37" t="str">
        <f>IF(INDEX('Template Lookup Lease'!$A$1:$H$131,MATCH($A122,'Template Lookup Lease'!$A$1:$A$141,0),MATCH(C$2,'Template Lookup Lease'!$A$1:$H$1,0))&lt;&gt;0,INDEX('Template Lookup Lease'!$A$1:$H$141,MATCH($A122,'Template Lookup Lease'!$A$1:$A$141,0),MATCH(C$2,'Template Lookup Lease'!$A$1:$H$1,0)),"")</f>
        <v/>
      </c>
      <c r="C122" s="38"/>
      <c r="D122" s="38"/>
      <c r="E122" s="38"/>
      <c r="F122" s="33"/>
    </row>
    <row r="123" spans="1:6" x14ac:dyDescent="0.25">
      <c r="A123" s="32">
        <f t="shared" si="1"/>
        <v>122</v>
      </c>
      <c r="B123" s="37" t="str">
        <f>IF(INDEX('Template Lookup Lease'!$A$1:$H$131,MATCH($A123,'Template Lookup Lease'!$A$1:$A$141,0),MATCH(C$2,'Template Lookup Lease'!$A$1:$H$1,0))&lt;&gt;0,INDEX('Template Lookup Lease'!$A$1:$H$141,MATCH($A123,'Template Lookup Lease'!$A$1:$A$141,0),MATCH(C$2,'Template Lookup Lease'!$A$1:$H$1,0)),"")</f>
        <v/>
      </c>
      <c r="C123" s="38"/>
      <c r="D123" s="38"/>
      <c r="E123" s="38"/>
      <c r="F123" s="33"/>
    </row>
    <row r="124" spans="1:6" x14ac:dyDescent="0.25">
      <c r="A124" s="32">
        <f t="shared" si="1"/>
        <v>123</v>
      </c>
      <c r="B124" s="37" t="str">
        <f>IF(INDEX('Template Lookup Lease'!$A$1:$H$131,MATCH($A124,'Template Lookup Lease'!$A$1:$A$141,0),MATCH(C$2,'Template Lookup Lease'!$A$1:$H$1,0))&lt;&gt;0,INDEX('Template Lookup Lease'!$A$1:$H$141,MATCH($A124,'Template Lookup Lease'!$A$1:$A$141,0),MATCH(C$2,'Template Lookup Lease'!$A$1:$H$1,0)),"")</f>
        <v/>
      </c>
      <c r="C124" s="38"/>
      <c r="D124" s="38"/>
      <c r="E124" s="38"/>
      <c r="F124" s="33"/>
    </row>
    <row r="125" spans="1:6" ht="15.75" thickBot="1" x14ac:dyDescent="0.3">
      <c r="A125" s="32">
        <f t="shared" si="1"/>
        <v>124</v>
      </c>
      <c r="B125" s="37" t="str">
        <f>IF(INDEX('Template Lookup Lease'!$A$1:$H$131,MATCH($A125,'Template Lookup Lease'!$A$1:$A$141,0),MATCH(C$2,'Template Lookup Lease'!$A$1:$H$1,0))&lt;&gt;0,INDEX('Template Lookup Lease'!$A$1:$H$141,MATCH($A125,'Template Lookup Lease'!$A$1:$A$141,0),MATCH(C$2,'Template Lookup Lease'!$A$1:$H$1,0)),"")</f>
        <v/>
      </c>
      <c r="C125" s="39"/>
      <c r="D125" s="39"/>
      <c r="E125" s="39"/>
      <c r="F125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N124"/>
  <sheetViews>
    <sheetView topLeftCell="A3" zoomScaleNormal="100" workbookViewId="0">
      <selection activeCell="E1" sqref="E1"/>
    </sheetView>
  </sheetViews>
  <sheetFormatPr defaultRowHeight="15" x14ac:dyDescent="0.25"/>
  <cols>
    <col min="2" max="2" width="29" bestFit="1" customWidth="1"/>
    <col min="3" max="3" width="29" customWidth="1"/>
    <col min="4" max="4" width="29" bestFit="1" customWidth="1"/>
    <col min="5" max="6" width="35.28515625" customWidth="1"/>
    <col min="7" max="7" width="40" customWidth="1"/>
    <col min="8" max="11" width="29" customWidth="1"/>
    <col min="12" max="14" width="26.7109375" customWidth="1"/>
  </cols>
  <sheetData>
    <row r="1" spans="1:14" x14ac:dyDescent="0.25">
      <c r="A1" s="20"/>
      <c r="B1" s="12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51" t="s">
        <v>4</v>
      </c>
      <c r="H1" s="12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57" t="s">
        <v>26</v>
      </c>
    </row>
    <row r="2" spans="1:14" x14ac:dyDescent="0.25">
      <c r="A2">
        <f>1</f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</row>
    <row r="3" spans="1:14" x14ac:dyDescent="0.25">
      <c r="A3">
        <f>A2+1</f>
        <v>2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</row>
    <row r="4" spans="1:14" x14ac:dyDescent="0.25">
      <c r="A4">
        <f t="shared" ref="A4:A10" si="0">A3+1</f>
        <v>3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</row>
    <row r="5" spans="1:14" x14ac:dyDescent="0.25">
      <c r="A5">
        <f t="shared" si="0"/>
        <v>4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</row>
    <row r="6" spans="1:14" x14ac:dyDescent="0.25">
      <c r="A6">
        <f t="shared" si="0"/>
        <v>5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</row>
    <row r="7" spans="1:14" x14ac:dyDescent="0.25">
      <c r="A7">
        <f t="shared" si="0"/>
        <v>6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</row>
    <row r="8" spans="1:14" x14ac:dyDescent="0.25">
      <c r="A8">
        <f t="shared" si="0"/>
        <v>7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34</v>
      </c>
      <c r="N8" s="63" t="s">
        <v>35</v>
      </c>
    </row>
    <row r="9" spans="1:14" x14ac:dyDescent="0.25">
      <c r="A9">
        <f t="shared" si="0"/>
        <v>8</v>
      </c>
      <c r="B9" t="s">
        <v>36</v>
      </c>
      <c r="C9" t="s">
        <v>36</v>
      </c>
      <c r="D9" t="s">
        <v>36</v>
      </c>
      <c r="E9" t="s">
        <v>37</v>
      </c>
      <c r="F9" t="s">
        <v>37</v>
      </c>
      <c r="G9" t="s">
        <v>38</v>
      </c>
      <c r="L9" s="63" t="s">
        <v>35</v>
      </c>
      <c r="M9" s="63" t="s">
        <v>35</v>
      </c>
      <c r="N9" s="63" t="s">
        <v>35</v>
      </c>
    </row>
    <row r="10" spans="1:14" x14ac:dyDescent="0.25">
      <c r="A10">
        <f t="shared" si="0"/>
        <v>9</v>
      </c>
      <c r="B10" t="s">
        <v>39</v>
      </c>
      <c r="C10" t="s">
        <v>39</v>
      </c>
      <c r="D10" t="s">
        <v>34</v>
      </c>
      <c r="E10" t="s">
        <v>40</v>
      </c>
      <c r="F10" t="s">
        <v>41</v>
      </c>
      <c r="G10" t="s">
        <v>42</v>
      </c>
      <c r="J10" s="63" t="s">
        <v>35</v>
      </c>
      <c r="K10" s="63" t="s">
        <v>35</v>
      </c>
    </row>
    <row r="11" spans="1:14" x14ac:dyDescent="0.25">
      <c r="A11">
        <f>A10+1</f>
        <v>10</v>
      </c>
      <c r="B11" s="56" t="s">
        <v>43</v>
      </c>
      <c r="C11" s="56" t="s">
        <v>43</v>
      </c>
      <c r="D11" t="s">
        <v>37</v>
      </c>
      <c r="E11" t="s">
        <v>42</v>
      </c>
      <c r="F11" t="s">
        <v>42</v>
      </c>
      <c r="G11" t="s">
        <v>44</v>
      </c>
      <c r="H11" s="63" t="s">
        <v>35</v>
      </c>
      <c r="I11" s="63" t="s">
        <v>35</v>
      </c>
      <c r="J11" s="63" t="s">
        <v>35</v>
      </c>
      <c r="K11" s="63" t="s">
        <v>35</v>
      </c>
    </row>
    <row r="12" spans="1:14" x14ac:dyDescent="0.25">
      <c r="A12">
        <f t="shared" ref="A12:A75" si="1">A11+1</f>
        <v>11</v>
      </c>
      <c r="B12" t="s">
        <v>45</v>
      </c>
      <c r="C12" t="s">
        <v>45</v>
      </c>
      <c r="D12" t="s">
        <v>40</v>
      </c>
      <c r="E12" t="s">
        <v>44</v>
      </c>
      <c r="F12" t="s">
        <v>44</v>
      </c>
      <c r="G12" t="s">
        <v>46</v>
      </c>
      <c r="H12" s="63" t="s">
        <v>35</v>
      </c>
      <c r="I12" s="63" t="s">
        <v>35</v>
      </c>
    </row>
    <row r="13" spans="1:14" x14ac:dyDescent="0.25">
      <c r="A13">
        <f t="shared" si="1"/>
        <v>12</v>
      </c>
      <c r="B13" t="s">
        <v>47</v>
      </c>
      <c r="C13" t="s">
        <v>47</v>
      </c>
      <c r="D13" t="s">
        <v>42</v>
      </c>
      <c r="E13" t="s">
        <v>46</v>
      </c>
      <c r="F13" t="s">
        <v>46</v>
      </c>
      <c r="G13" t="s">
        <v>48</v>
      </c>
      <c r="H13" s="63" t="s">
        <v>35</v>
      </c>
      <c r="I13" s="63" t="s">
        <v>35</v>
      </c>
    </row>
    <row r="14" spans="1:14" x14ac:dyDescent="0.25">
      <c r="A14">
        <f t="shared" si="1"/>
        <v>13</v>
      </c>
      <c r="B14" t="s">
        <v>49</v>
      </c>
      <c r="C14" t="s">
        <v>49</v>
      </c>
      <c r="D14" t="s">
        <v>44</v>
      </c>
      <c r="E14" t="s">
        <v>48</v>
      </c>
      <c r="F14" t="s">
        <v>48</v>
      </c>
      <c r="G14" t="s">
        <v>50</v>
      </c>
    </row>
    <row r="15" spans="1:14" x14ac:dyDescent="0.25">
      <c r="A15">
        <f t="shared" si="1"/>
        <v>14</v>
      </c>
      <c r="B15" t="s">
        <v>42</v>
      </c>
      <c r="C15" t="s">
        <v>42</v>
      </c>
      <c r="D15" t="s">
        <v>46</v>
      </c>
      <c r="E15" t="s">
        <v>50</v>
      </c>
      <c r="F15" t="s">
        <v>50</v>
      </c>
      <c r="G15" t="s">
        <v>51</v>
      </c>
    </row>
    <row r="16" spans="1:14" x14ac:dyDescent="0.25">
      <c r="A16">
        <f t="shared" si="1"/>
        <v>15</v>
      </c>
      <c r="B16" t="s">
        <v>44</v>
      </c>
      <c r="C16" t="s">
        <v>44</v>
      </c>
      <c r="D16" t="s">
        <v>48</v>
      </c>
      <c r="E16" t="s">
        <v>51</v>
      </c>
      <c r="F16" t="s">
        <v>51</v>
      </c>
      <c r="G16" t="s">
        <v>52</v>
      </c>
    </row>
    <row r="17" spans="1:7" x14ac:dyDescent="0.25">
      <c r="A17">
        <f t="shared" si="1"/>
        <v>16</v>
      </c>
      <c r="B17" t="s">
        <v>46</v>
      </c>
      <c r="C17" t="s">
        <v>46</v>
      </c>
      <c r="D17" t="s">
        <v>50</v>
      </c>
      <c r="E17" t="s">
        <v>53</v>
      </c>
      <c r="F17" t="s">
        <v>53</v>
      </c>
      <c r="G17" t="s">
        <v>54</v>
      </c>
    </row>
    <row r="18" spans="1:7" x14ac:dyDescent="0.25">
      <c r="A18">
        <f t="shared" si="1"/>
        <v>17</v>
      </c>
      <c r="B18" t="s">
        <v>48</v>
      </c>
      <c r="C18" t="s">
        <v>48</v>
      </c>
      <c r="D18" t="s">
        <v>51</v>
      </c>
      <c r="E18" t="s">
        <v>55</v>
      </c>
      <c r="F18" t="s">
        <v>55</v>
      </c>
      <c r="G18" t="s">
        <v>56</v>
      </c>
    </row>
    <row r="19" spans="1:7" x14ac:dyDescent="0.25">
      <c r="A19">
        <f t="shared" si="1"/>
        <v>18</v>
      </c>
      <c r="B19" t="s">
        <v>50</v>
      </c>
      <c r="C19" t="s">
        <v>50</v>
      </c>
      <c r="D19" t="s">
        <v>57</v>
      </c>
      <c r="E19" t="s">
        <v>56</v>
      </c>
      <c r="F19" t="s">
        <v>56</v>
      </c>
      <c r="G19" t="s">
        <v>58</v>
      </c>
    </row>
    <row r="20" spans="1:7" x14ac:dyDescent="0.25">
      <c r="A20">
        <f t="shared" si="1"/>
        <v>19</v>
      </c>
      <c r="B20" t="s">
        <v>51</v>
      </c>
      <c r="C20" t="s">
        <v>51</v>
      </c>
      <c r="D20" t="s">
        <v>59</v>
      </c>
      <c r="E20" t="s">
        <v>60</v>
      </c>
      <c r="F20" t="s">
        <v>60</v>
      </c>
      <c r="G20" t="s">
        <v>61</v>
      </c>
    </row>
    <row r="21" spans="1:7" x14ac:dyDescent="0.25">
      <c r="A21">
        <f t="shared" si="1"/>
        <v>20</v>
      </c>
      <c r="B21" t="s">
        <v>57</v>
      </c>
      <c r="C21" t="s">
        <v>57</v>
      </c>
      <c r="D21" t="s">
        <v>62</v>
      </c>
      <c r="E21" t="s">
        <v>63</v>
      </c>
      <c r="F21" t="s">
        <v>63</v>
      </c>
      <c r="G21" t="s">
        <v>64</v>
      </c>
    </row>
    <row r="22" spans="1:7" x14ac:dyDescent="0.25">
      <c r="A22">
        <f t="shared" si="1"/>
        <v>21</v>
      </c>
      <c r="B22" t="s">
        <v>59</v>
      </c>
      <c r="C22" t="s">
        <v>59</v>
      </c>
      <c r="D22" t="s">
        <v>65</v>
      </c>
      <c r="E22" t="s">
        <v>66</v>
      </c>
      <c r="F22" t="s">
        <v>66</v>
      </c>
      <c r="G22" t="s">
        <v>67</v>
      </c>
    </row>
    <row r="23" spans="1:7" x14ac:dyDescent="0.25">
      <c r="A23">
        <f t="shared" si="1"/>
        <v>22</v>
      </c>
      <c r="B23" t="s">
        <v>68</v>
      </c>
      <c r="C23" t="s">
        <v>68</v>
      </c>
      <c r="D23" t="s">
        <v>69</v>
      </c>
      <c r="E23" t="s">
        <v>70</v>
      </c>
      <c r="F23" t="s">
        <v>70</v>
      </c>
      <c r="G23" t="s">
        <v>71</v>
      </c>
    </row>
    <row r="24" spans="1:7" x14ac:dyDescent="0.25">
      <c r="A24">
        <f t="shared" si="1"/>
        <v>23</v>
      </c>
      <c r="B24" t="s">
        <v>72</v>
      </c>
      <c r="C24" t="s">
        <v>72</v>
      </c>
      <c r="D24" t="s">
        <v>68</v>
      </c>
      <c r="E24" t="s">
        <v>73</v>
      </c>
      <c r="F24" t="s">
        <v>73</v>
      </c>
      <c r="G24" t="s">
        <v>74</v>
      </c>
    </row>
    <row r="25" spans="1:7" x14ac:dyDescent="0.25">
      <c r="A25">
        <f t="shared" si="1"/>
        <v>24</v>
      </c>
      <c r="B25" t="s">
        <v>75</v>
      </c>
      <c r="C25" t="s">
        <v>75</v>
      </c>
      <c r="D25" t="s">
        <v>75</v>
      </c>
      <c r="E25" t="s">
        <v>76</v>
      </c>
      <c r="F25" t="s">
        <v>76</v>
      </c>
      <c r="G25" t="s">
        <v>77</v>
      </c>
    </row>
    <row r="26" spans="1:7" x14ac:dyDescent="0.25">
      <c r="A26">
        <f t="shared" si="1"/>
        <v>25</v>
      </c>
      <c r="B26" t="s">
        <v>78</v>
      </c>
      <c r="C26" t="s">
        <v>78</v>
      </c>
      <c r="D26" t="s">
        <v>78</v>
      </c>
      <c r="E26" t="s">
        <v>79</v>
      </c>
      <c r="F26" t="s">
        <v>79</v>
      </c>
      <c r="G26" t="s">
        <v>80</v>
      </c>
    </row>
    <row r="27" spans="1:7" x14ac:dyDescent="0.25">
      <c r="A27">
        <f t="shared" si="1"/>
        <v>26</v>
      </c>
      <c r="B27" t="s">
        <v>81</v>
      </c>
      <c r="C27" t="s">
        <v>81</v>
      </c>
      <c r="D27" t="s">
        <v>81</v>
      </c>
      <c r="E27" t="s">
        <v>82</v>
      </c>
      <c r="F27" t="s">
        <v>82</v>
      </c>
      <c r="G27" t="s">
        <v>83</v>
      </c>
    </row>
    <row r="28" spans="1:7" x14ac:dyDescent="0.25">
      <c r="A28">
        <f t="shared" si="1"/>
        <v>27</v>
      </c>
      <c r="B28" t="s">
        <v>84</v>
      </c>
      <c r="C28" t="s">
        <v>84</v>
      </c>
      <c r="D28" t="s">
        <v>84</v>
      </c>
      <c r="E28" t="s">
        <v>85</v>
      </c>
      <c r="F28" t="s">
        <v>85</v>
      </c>
      <c r="G28" t="s">
        <v>86</v>
      </c>
    </row>
    <row r="29" spans="1:7" x14ac:dyDescent="0.25">
      <c r="A29">
        <f t="shared" si="1"/>
        <v>28</v>
      </c>
      <c r="B29" t="s">
        <v>87</v>
      </c>
      <c r="C29" t="s">
        <v>87</v>
      </c>
      <c r="D29" t="s">
        <v>88</v>
      </c>
      <c r="E29" t="s">
        <v>89</v>
      </c>
      <c r="F29" t="s">
        <v>89</v>
      </c>
      <c r="G29" t="s">
        <v>90</v>
      </c>
    </row>
    <row r="30" spans="1:7" x14ac:dyDescent="0.25">
      <c r="A30">
        <f t="shared" si="1"/>
        <v>29</v>
      </c>
      <c r="B30" t="s">
        <v>91</v>
      </c>
      <c r="C30" t="s">
        <v>91</v>
      </c>
      <c r="D30" t="s">
        <v>92</v>
      </c>
      <c r="E30" t="s">
        <v>93</v>
      </c>
      <c r="F30" t="s">
        <v>93</v>
      </c>
      <c r="G30" t="s">
        <v>94</v>
      </c>
    </row>
    <row r="31" spans="1:7" x14ac:dyDescent="0.25">
      <c r="A31">
        <f t="shared" si="1"/>
        <v>30</v>
      </c>
      <c r="B31" t="s">
        <v>95</v>
      </c>
      <c r="C31" t="s">
        <v>95</v>
      </c>
      <c r="D31" t="s">
        <v>96</v>
      </c>
      <c r="E31" t="s">
        <v>97</v>
      </c>
      <c r="F31" t="s">
        <v>97</v>
      </c>
      <c r="G31" t="s">
        <v>98</v>
      </c>
    </row>
    <row r="32" spans="1:7" x14ac:dyDescent="0.25">
      <c r="A32">
        <f t="shared" si="1"/>
        <v>31</v>
      </c>
      <c r="B32" t="s">
        <v>99</v>
      </c>
      <c r="C32" t="s">
        <v>99</v>
      </c>
      <c r="D32" t="s">
        <v>99</v>
      </c>
      <c r="E32" t="s">
        <v>100</v>
      </c>
      <c r="F32" t="s">
        <v>100</v>
      </c>
      <c r="G32" t="s">
        <v>101</v>
      </c>
    </row>
    <row r="33" spans="1:11" x14ac:dyDescent="0.25">
      <c r="A33">
        <f t="shared" si="1"/>
        <v>32</v>
      </c>
      <c r="B33" t="s">
        <v>102</v>
      </c>
      <c r="C33" t="s">
        <v>102</v>
      </c>
      <c r="D33" t="s">
        <v>102</v>
      </c>
      <c r="E33" t="s">
        <v>103</v>
      </c>
      <c r="F33" t="s">
        <v>103</v>
      </c>
      <c r="G33" t="s">
        <v>104</v>
      </c>
    </row>
    <row r="34" spans="1:11" x14ac:dyDescent="0.25">
      <c r="A34">
        <f t="shared" si="1"/>
        <v>33</v>
      </c>
      <c r="B34" t="s">
        <v>105</v>
      </c>
      <c r="C34" t="s">
        <v>105</v>
      </c>
      <c r="D34" t="s">
        <v>106</v>
      </c>
      <c r="E34" t="s">
        <v>107</v>
      </c>
      <c r="F34" t="s">
        <v>107</v>
      </c>
      <c r="G34" t="s">
        <v>108</v>
      </c>
    </row>
    <row r="35" spans="1:11" x14ac:dyDescent="0.25">
      <c r="A35">
        <f t="shared" si="1"/>
        <v>34</v>
      </c>
      <c r="B35" t="s">
        <v>109</v>
      </c>
      <c r="C35" t="s">
        <v>109</v>
      </c>
      <c r="D35" t="s">
        <v>110</v>
      </c>
      <c r="E35" t="s">
        <v>111</v>
      </c>
      <c r="F35" t="s">
        <v>111</v>
      </c>
      <c r="G35" t="s">
        <v>112</v>
      </c>
    </row>
    <row r="36" spans="1:11" x14ac:dyDescent="0.25">
      <c r="A36">
        <f t="shared" si="1"/>
        <v>35</v>
      </c>
      <c r="B36" t="s">
        <v>113</v>
      </c>
      <c r="C36" t="s">
        <v>113</v>
      </c>
      <c r="D36" t="s">
        <v>114</v>
      </c>
      <c r="E36" t="s">
        <v>115</v>
      </c>
      <c r="F36" t="s">
        <v>115</v>
      </c>
      <c r="G36" t="s">
        <v>116</v>
      </c>
    </row>
    <row r="37" spans="1:11" x14ac:dyDescent="0.25">
      <c r="A37">
        <f t="shared" si="1"/>
        <v>36</v>
      </c>
      <c r="B37" t="s">
        <v>117</v>
      </c>
      <c r="C37" t="s">
        <v>117</v>
      </c>
      <c r="D37" t="s">
        <v>105</v>
      </c>
      <c r="E37" t="s">
        <v>118</v>
      </c>
      <c r="F37" t="s">
        <v>118</v>
      </c>
      <c r="G37" t="s">
        <v>119</v>
      </c>
    </row>
    <row r="38" spans="1:11" x14ac:dyDescent="0.25">
      <c r="A38">
        <f t="shared" si="1"/>
        <v>37</v>
      </c>
      <c r="B38" t="s">
        <v>120</v>
      </c>
      <c r="C38" t="s">
        <v>120</v>
      </c>
      <c r="D38" t="s">
        <v>113</v>
      </c>
      <c r="E38" t="s">
        <v>121</v>
      </c>
      <c r="F38" t="s">
        <v>121</v>
      </c>
      <c r="G38" t="s">
        <v>122</v>
      </c>
    </row>
    <row r="39" spans="1:11" x14ac:dyDescent="0.25">
      <c r="A39">
        <f t="shared" si="1"/>
        <v>38</v>
      </c>
      <c r="B39" t="s">
        <v>123</v>
      </c>
      <c r="C39" t="s">
        <v>123</v>
      </c>
      <c r="D39" t="s">
        <v>117</v>
      </c>
      <c r="E39" t="s">
        <v>124</v>
      </c>
      <c r="F39" t="s">
        <v>124</v>
      </c>
      <c r="G39" t="s">
        <v>125</v>
      </c>
    </row>
    <row r="40" spans="1:11" x14ac:dyDescent="0.25">
      <c r="A40">
        <f t="shared" si="1"/>
        <v>39</v>
      </c>
      <c r="B40" t="s">
        <v>126</v>
      </c>
      <c r="C40" t="s">
        <v>126</v>
      </c>
      <c r="D40" t="s">
        <v>120</v>
      </c>
      <c r="E40" t="s">
        <v>127</v>
      </c>
      <c r="F40" t="s">
        <v>127</v>
      </c>
      <c r="G40" t="s">
        <v>128</v>
      </c>
    </row>
    <row r="41" spans="1:11" x14ac:dyDescent="0.25">
      <c r="A41">
        <f t="shared" si="1"/>
        <v>40</v>
      </c>
      <c r="B41" t="s">
        <v>129</v>
      </c>
      <c r="C41" t="s">
        <v>129</v>
      </c>
      <c r="D41" t="s">
        <v>123</v>
      </c>
      <c r="E41" t="s">
        <v>130</v>
      </c>
      <c r="F41" t="s">
        <v>130</v>
      </c>
      <c r="G41" t="s">
        <v>131</v>
      </c>
    </row>
    <row r="42" spans="1:11" x14ac:dyDescent="0.25">
      <c r="A42">
        <f t="shared" si="1"/>
        <v>41</v>
      </c>
      <c r="B42" t="s">
        <v>132</v>
      </c>
      <c r="C42" t="s">
        <v>132</v>
      </c>
      <c r="D42" t="s">
        <v>133</v>
      </c>
      <c r="E42" t="s">
        <v>134</v>
      </c>
      <c r="F42" t="s">
        <v>134</v>
      </c>
      <c r="G42" t="s">
        <v>135</v>
      </c>
    </row>
    <row r="43" spans="1:11" x14ac:dyDescent="0.25">
      <c r="A43">
        <f t="shared" si="1"/>
        <v>42</v>
      </c>
      <c r="B43" t="s">
        <v>136</v>
      </c>
      <c r="C43" t="s">
        <v>136</v>
      </c>
      <c r="D43" t="s">
        <v>137</v>
      </c>
      <c r="E43" t="s">
        <v>138</v>
      </c>
      <c r="F43" t="s">
        <v>138</v>
      </c>
      <c r="G43" t="s">
        <v>139</v>
      </c>
    </row>
    <row r="44" spans="1:11" x14ac:dyDescent="0.25">
      <c r="A44">
        <f t="shared" si="1"/>
        <v>43</v>
      </c>
      <c r="B44" t="s">
        <v>140</v>
      </c>
      <c r="C44" t="s">
        <v>140</v>
      </c>
      <c r="D44" t="s">
        <v>141</v>
      </c>
      <c r="E44" t="s">
        <v>142</v>
      </c>
      <c r="F44" t="s">
        <v>142</v>
      </c>
      <c r="G44" t="s">
        <v>143</v>
      </c>
    </row>
    <row r="45" spans="1:11" x14ac:dyDescent="0.25">
      <c r="A45">
        <f t="shared" si="1"/>
        <v>44</v>
      </c>
      <c r="B45" t="s">
        <v>144</v>
      </c>
      <c r="C45" t="s">
        <v>144</v>
      </c>
      <c r="D45" t="s">
        <v>136</v>
      </c>
      <c r="E45" t="s">
        <v>119</v>
      </c>
      <c r="F45" t="s">
        <v>119</v>
      </c>
      <c r="G45" t="s">
        <v>145</v>
      </c>
    </row>
    <row r="46" spans="1:11" x14ac:dyDescent="0.25">
      <c r="A46">
        <f t="shared" si="1"/>
        <v>45</v>
      </c>
      <c r="B46" t="s">
        <v>146</v>
      </c>
      <c r="C46" t="s">
        <v>146</v>
      </c>
      <c r="D46" t="s">
        <v>140</v>
      </c>
      <c r="E46" t="s">
        <v>147</v>
      </c>
      <c r="F46" t="s">
        <v>147</v>
      </c>
      <c r="G46" t="s">
        <v>148</v>
      </c>
      <c r="H46" s="63" t="s">
        <v>35</v>
      </c>
      <c r="I46" s="63" t="s">
        <v>35</v>
      </c>
    </row>
    <row r="47" spans="1:11" x14ac:dyDescent="0.25">
      <c r="A47">
        <f t="shared" si="1"/>
        <v>46</v>
      </c>
      <c r="B47" t="s">
        <v>149</v>
      </c>
      <c r="C47" t="s">
        <v>149</v>
      </c>
      <c r="D47" t="s">
        <v>144</v>
      </c>
      <c r="E47" t="s">
        <v>150</v>
      </c>
      <c r="F47" t="s">
        <v>150</v>
      </c>
      <c r="G47" t="s">
        <v>151</v>
      </c>
      <c r="H47" s="63" t="s">
        <v>35</v>
      </c>
      <c r="I47" s="63" t="s">
        <v>35</v>
      </c>
    </row>
    <row r="48" spans="1:11" x14ac:dyDescent="0.25">
      <c r="A48">
        <f t="shared" si="1"/>
        <v>47</v>
      </c>
      <c r="B48" t="s">
        <v>152</v>
      </c>
      <c r="C48" t="s">
        <v>152</v>
      </c>
      <c r="D48" t="s">
        <v>146</v>
      </c>
      <c r="E48" t="s">
        <v>153</v>
      </c>
      <c r="F48" t="s">
        <v>153</v>
      </c>
      <c r="G48" t="s">
        <v>154</v>
      </c>
      <c r="H48" s="63" t="s">
        <v>35</v>
      </c>
      <c r="I48" s="63" t="s">
        <v>35</v>
      </c>
      <c r="J48" s="63" t="s">
        <v>35</v>
      </c>
      <c r="K48" s="63" t="s">
        <v>35</v>
      </c>
    </row>
    <row r="49" spans="1:14" x14ac:dyDescent="0.25">
      <c r="A49">
        <f t="shared" si="1"/>
        <v>48</v>
      </c>
      <c r="B49" t="s">
        <v>155</v>
      </c>
      <c r="C49" t="s">
        <v>155</v>
      </c>
      <c r="D49" t="s">
        <v>149</v>
      </c>
      <c r="E49" t="s">
        <v>156</v>
      </c>
      <c r="F49" t="s">
        <v>156</v>
      </c>
      <c r="G49" t="s">
        <v>157</v>
      </c>
      <c r="J49" s="63" t="s">
        <v>35</v>
      </c>
      <c r="K49" s="63" t="s">
        <v>35</v>
      </c>
    </row>
    <row r="50" spans="1:14" x14ac:dyDescent="0.25">
      <c r="A50">
        <f t="shared" si="1"/>
        <v>49</v>
      </c>
      <c r="B50" t="s">
        <v>158</v>
      </c>
      <c r="C50" t="s">
        <v>158</v>
      </c>
      <c r="D50" t="s">
        <v>152</v>
      </c>
      <c r="E50" t="s">
        <v>159</v>
      </c>
      <c r="F50" t="s">
        <v>159</v>
      </c>
      <c r="G50" t="s">
        <v>160</v>
      </c>
      <c r="J50" s="63" t="s">
        <v>35</v>
      </c>
      <c r="K50" s="63" t="s">
        <v>35</v>
      </c>
    </row>
    <row r="51" spans="1:14" x14ac:dyDescent="0.25">
      <c r="A51">
        <f t="shared" si="1"/>
        <v>50</v>
      </c>
      <c r="B51" t="s">
        <v>161</v>
      </c>
      <c r="C51" t="s">
        <v>161</v>
      </c>
      <c r="D51" t="s">
        <v>155</v>
      </c>
      <c r="E51" t="s">
        <v>162</v>
      </c>
      <c r="F51" t="s">
        <v>162</v>
      </c>
      <c r="G51" t="s">
        <v>163</v>
      </c>
      <c r="H51" s="63" t="s">
        <v>35</v>
      </c>
      <c r="I51" s="63" t="s">
        <v>35</v>
      </c>
    </row>
    <row r="52" spans="1:14" x14ac:dyDescent="0.25">
      <c r="A52">
        <f t="shared" si="1"/>
        <v>51</v>
      </c>
      <c r="B52" t="s">
        <v>164</v>
      </c>
      <c r="C52" t="s">
        <v>164</v>
      </c>
      <c r="D52" t="s">
        <v>158</v>
      </c>
      <c r="E52" t="s">
        <v>165</v>
      </c>
      <c r="F52" t="s">
        <v>165</v>
      </c>
      <c r="G52" t="s">
        <v>166</v>
      </c>
      <c r="H52" s="63" t="s">
        <v>35</v>
      </c>
      <c r="I52" s="63" t="s">
        <v>35</v>
      </c>
    </row>
    <row r="53" spans="1:14" x14ac:dyDescent="0.25">
      <c r="A53">
        <f t="shared" si="1"/>
        <v>52</v>
      </c>
      <c r="B53" t="s">
        <v>167</v>
      </c>
      <c r="C53" t="s">
        <v>167</v>
      </c>
      <c r="D53" t="s">
        <v>161</v>
      </c>
      <c r="E53" t="s">
        <v>168</v>
      </c>
      <c r="F53" t="s">
        <v>168</v>
      </c>
      <c r="G53" t="s">
        <v>169</v>
      </c>
    </row>
    <row r="54" spans="1:14" x14ac:dyDescent="0.25">
      <c r="A54">
        <f t="shared" si="1"/>
        <v>53</v>
      </c>
      <c r="D54" t="s">
        <v>164</v>
      </c>
      <c r="E54" t="s">
        <v>170</v>
      </c>
      <c r="F54" t="s">
        <v>170</v>
      </c>
      <c r="G54" t="s">
        <v>171</v>
      </c>
    </row>
    <row r="55" spans="1:14" x14ac:dyDescent="0.25">
      <c r="A55">
        <f t="shared" si="1"/>
        <v>54</v>
      </c>
      <c r="D55" t="s">
        <v>171</v>
      </c>
      <c r="E55" t="s">
        <v>172</v>
      </c>
      <c r="F55" t="s">
        <v>172</v>
      </c>
      <c r="G55" t="s">
        <v>173</v>
      </c>
    </row>
    <row r="56" spans="1:14" x14ac:dyDescent="0.25">
      <c r="A56">
        <f t="shared" si="1"/>
        <v>55</v>
      </c>
      <c r="D56" t="s">
        <v>173</v>
      </c>
      <c r="E56" t="s">
        <v>174</v>
      </c>
      <c r="F56" t="s">
        <v>174</v>
      </c>
      <c r="G56" t="s">
        <v>136</v>
      </c>
    </row>
    <row r="57" spans="1:14" x14ac:dyDescent="0.25">
      <c r="A57">
        <f t="shared" si="1"/>
        <v>56</v>
      </c>
      <c r="D57" t="s">
        <v>167</v>
      </c>
      <c r="E57" t="s">
        <v>175</v>
      </c>
      <c r="F57" t="s">
        <v>175</v>
      </c>
      <c r="G57" t="s">
        <v>140</v>
      </c>
    </row>
    <row r="58" spans="1:14" x14ac:dyDescent="0.25">
      <c r="A58">
        <f t="shared" si="1"/>
        <v>57</v>
      </c>
      <c r="E58" t="s">
        <v>176</v>
      </c>
      <c r="F58" t="s">
        <v>176</v>
      </c>
      <c r="G58" t="s">
        <v>144</v>
      </c>
    </row>
    <row r="59" spans="1:14" x14ac:dyDescent="0.25">
      <c r="A59">
        <f t="shared" si="1"/>
        <v>58</v>
      </c>
      <c r="E59" t="s">
        <v>177</v>
      </c>
      <c r="F59" t="s">
        <v>177</v>
      </c>
      <c r="G59" t="s">
        <v>146</v>
      </c>
      <c r="N59" s="63" t="s">
        <v>35</v>
      </c>
    </row>
    <row r="60" spans="1:14" x14ac:dyDescent="0.25">
      <c r="A60">
        <f t="shared" si="1"/>
        <v>59</v>
      </c>
      <c r="E60" t="s">
        <v>178</v>
      </c>
      <c r="F60" t="s">
        <v>178</v>
      </c>
      <c r="G60" t="s">
        <v>149</v>
      </c>
      <c r="N60" s="63" t="s">
        <v>35</v>
      </c>
    </row>
    <row r="61" spans="1:14" x14ac:dyDescent="0.25">
      <c r="A61">
        <f t="shared" si="1"/>
        <v>60</v>
      </c>
      <c r="E61" t="s">
        <v>179</v>
      </c>
      <c r="F61" t="s">
        <v>179</v>
      </c>
      <c r="G61" t="s">
        <v>152</v>
      </c>
      <c r="N61" s="63" t="s">
        <v>35</v>
      </c>
    </row>
    <row r="62" spans="1:14" x14ac:dyDescent="0.25">
      <c r="A62">
        <f t="shared" si="1"/>
        <v>61</v>
      </c>
      <c r="E62" t="s">
        <v>180</v>
      </c>
      <c r="F62" t="s">
        <v>180</v>
      </c>
      <c r="G62" t="s">
        <v>167</v>
      </c>
    </row>
    <row r="63" spans="1:14" x14ac:dyDescent="0.25">
      <c r="A63">
        <f t="shared" si="1"/>
        <v>62</v>
      </c>
      <c r="E63" t="s">
        <v>181</v>
      </c>
      <c r="F63" t="s">
        <v>181</v>
      </c>
    </row>
    <row r="64" spans="1:14" x14ac:dyDescent="0.25">
      <c r="A64">
        <f t="shared" si="1"/>
        <v>63</v>
      </c>
      <c r="E64" t="s">
        <v>182</v>
      </c>
      <c r="F64" t="s">
        <v>182</v>
      </c>
    </row>
    <row r="65" spans="1:6" x14ac:dyDescent="0.25">
      <c r="A65">
        <f t="shared" si="1"/>
        <v>64</v>
      </c>
      <c r="E65" t="s">
        <v>183</v>
      </c>
      <c r="F65" t="s">
        <v>183</v>
      </c>
    </row>
    <row r="66" spans="1:6" x14ac:dyDescent="0.25">
      <c r="A66">
        <f t="shared" si="1"/>
        <v>65</v>
      </c>
      <c r="E66" t="s">
        <v>184</v>
      </c>
      <c r="F66" t="s">
        <v>184</v>
      </c>
    </row>
    <row r="67" spans="1:6" x14ac:dyDescent="0.25">
      <c r="A67">
        <f t="shared" si="1"/>
        <v>66</v>
      </c>
      <c r="E67" t="s">
        <v>185</v>
      </c>
      <c r="F67" t="s">
        <v>185</v>
      </c>
    </row>
    <row r="68" spans="1:6" x14ac:dyDescent="0.25">
      <c r="A68">
        <f t="shared" si="1"/>
        <v>67</v>
      </c>
      <c r="E68" t="s">
        <v>186</v>
      </c>
      <c r="F68" t="s">
        <v>186</v>
      </c>
    </row>
    <row r="69" spans="1:6" x14ac:dyDescent="0.25">
      <c r="A69">
        <f t="shared" si="1"/>
        <v>68</v>
      </c>
      <c r="E69" t="s">
        <v>171</v>
      </c>
      <c r="F69" t="s">
        <v>171</v>
      </c>
    </row>
    <row r="70" spans="1:6" x14ac:dyDescent="0.25">
      <c r="A70">
        <f t="shared" si="1"/>
        <v>69</v>
      </c>
      <c r="E70" t="s">
        <v>173</v>
      </c>
      <c r="F70" t="s">
        <v>173</v>
      </c>
    </row>
    <row r="71" spans="1:6" x14ac:dyDescent="0.25">
      <c r="A71">
        <f t="shared" si="1"/>
        <v>70</v>
      </c>
      <c r="E71" t="s">
        <v>136</v>
      </c>
      <c r="F71" t="s">
        <v>136</v>
      </c>
    </row>
    <row r="72" spans="1:6" x14ac:dyDescent="0.25">
      <c r="A72">
        <f t="shared" si="1"/>
        <v>71</v>
      </c>
      <c r="E72" t="s">
        <v>140</v>
      </c>
      <c r="F72" t="s">
        <v>140</v>
      </c>
    </row>
    <row r="73" spans="1:6" x14ac:dyDescent="0.25">
      <c r="A73">
        <f t="shared" si="1"/>
        <v>72</v>
      </c>
      <c r="E73" t="s">
        <v>144</v>
      </c>
      <c r="F73" t="s">
        <v>144</v>
      </c>
    </row>
    <row r="74" spans="1:6" x14ac:dyDescent="0.25">
      <c r="A74">
        <f t="shared" si="1"/>
        <v>73</v>
      </c>
      <c r="E74" t="s">
        <v>146</v>
      </c>
      <c r="F74" t="s">
        <v>146</v>
      </c>
    </row>
    <row r="75" spans="1:6" x14ac:dyDescent="0.25">
      <c r="A75">
        <f t="shared" si="1"/>
        <v>74</v>
      </c>
      <c r="E75" t="s">
        <v>149</v>
      </c>
      <c r="F75" t="s">
        <v>149</v>
      </c>
    </row>
    <row r="76" spans="1:6" x14ac:dyDescent="0.25">
      <c r="A76">
        <f t="shared" ref="A76:A124" si="2">A75+1</f>
        <v>75</v>
      </c>
      <c r="E76" t="s">
        <v>152</v>
      </c>
      <c r="F76" t="s">
        <v>152</v>
      </c>
    </row>
    <row r="77" spans="1:6" x14ac:dyDescent="0.25">
      <c r="A77">
        <f t="shared" si="2"/>
        <v>76</v>
      </c>
      <c r="E77" t="s">
        <v>167</v>
      </c>
      <c r="F77" t="s">
        <v>167</v>
      </c>
    </row>
    <row r="78" spans="1:6" x14ac:dyDescent="0.25">
      <c r="A78">
        <f t="shared" si="2"/>
        <v>77</v>
      </c>
    </row>
    <row r="79" spans="1:6" x14ac:dyDescent="0.25">
      <c r="A79">
        <f t="shared" si="2"/>
        <v>78</v>
      </c>
    </row>
    <row r="80" spans="1:6" x14ac:dyDescent="0.25">
      <c r="A80">
        <f t="shared" si="2"/>
        <v>79</v>
      </c>
    </row>
    <row r="81" spans="1:1" x14ac:dyDescent="0.25">
      <c r="A81">
        <f t="shared" si="2"/>
        <v>80</v>
      </c>
    </row>
    <row r="82" spans="1:1" x14ac:dyDescent="0.25">
      <c r="A82">
        <f t="shared" si="2"/>
        <v>81</v>
      </c>
    </row>
    <row r="83" spans="1:1" x14ac:dyDescent="0.25">
      <c r="A83">
        <f t="shared" si="2"/>
        <v>82</v>
      </c>
    </row>
    <row r="84" spans="1:1" x14ac:dyDescent="0.25">
      <c r="A84">
        <f t="shared" si="2"/>
        <v>83</v>
      </c>
    </row>
    <row r="85" spans="1:1" x14ac:dyDescent="0.25">
      <c r="A85">
        <f t="shared" si="2"/>
        <v>84</v>
      </c>
    </row>
    <row r="86" spans="1:1" x14ac:dyDescent="0.25">
      <c r="A86">
        <f t="shared" si="2"/>
        <v>85</v>
      </c>
    </row>
    <row r="87" spans="1:1" x14ac:dyDescent="0.25">
      <c r="A87">
        <f t="shared" si="2"/>
        <v>86</v>
      </c>
    </row>
    <row r="88" spans="1:1" x14ac:dyDescent="0.25">
      <c r="A88">
        <f t="shared" si="2"/>
        <v>87</v>
      </c>
    </row>
    <row r="89" spans="1:1" x14ac:dyDescent="0.25">
      <c r="A89">
        <f t="shared" si="2"/>
        <v>88</v>
      </c>
    </row>
    <row r="90" spans="1:1" x14ac:dyDescent="0.25">
      <c r="A90">
        <f t="shared" si="2"/>
        <v>89</v>
      </c>
    </row>
    <row r="91" spans="1:1" x14ac:dyDescent="0.25">
      <c r="A91">
        <f t="shared" si="2"/>
        <v>90</v>
      </c>
    </row>
    <row r="92" spans="1:1" x14ac:dyDescent="0.25">
      <c r="A92">
        <f t="shared" si="2"/>
        <v>91</v>
      </c>
    </row>
    <row r="93" spans="1:1" x14ac:dyDescent="0.25">
      <c r="A93">
        <f t="shared" si="2"/>
        <v>92</v>
      </c>
    </row>
    <row r="94" spans="1:1" x14ac:dyDescent="0.25">
      <c r="A94">
        <f t="shared" si="2"/>
        <v>93</v>
      </c>
    </row>
    <row r="95" spans="1:1" x14ac:dyDescent="0.25">
      <c r="A95">
        <f t="shared" si="2"/>
        <v>94</v>
      </c>
    </row>
    <row r="96" spans="1:1" x14ac:dyDescent="0.25">
      <c r="A96">
        <f t="shared" si="2"/>
        <v>95</v>
      </c>
    </row>
    <row r="97" spans="1:1" x14ac:dyDescent="0.25">
      <c r="A97">
        <f t="shared" si="2"/>
        <v>96</v>
      </c>
    </row>
    <row r="98" spans="1:1" x14ac:dyDescent="0.25">
      <c r="A98">
        <f t="shared" si="2"/>
        <v>97</v>
      </c>
    </row>
    <row r="99" spans="1:1" x14ac:dyDescent="0.25">
      <c r="A99">
        <f t="shared" si="2"/>
        <v>98</v>
      </c>
    </row>
    <row r="100" spans="1:1" x14ac:dyDescent="0.25">
      <c r="A100">
        <f t="shared" si="2"/>
        <v>99</v>
      </c>
    </row>
    <row r="101" spans="1:1" x14ac:dyDescent="0.25">
      <c r="A101">
        <f t="shared" si="2"/>
        <v>100</v>
      </c>
    </row>
    <row r="102" spans="1:1" x14ac:dyDescent="0.25">
      <c r="A102">
        <f t="shared" si="2"/>
        <v>101</v>
      </c>
    </row>
    <row r="103" spans="1:1" x14ac:dyDescent="0.25">
      <c r="A103">
        <f t="shared" si="2"/>
        <v>102</v>
      </c>
    </row>
    <row r="104" spans="1:1" x14ac:dyDescent="0.25">
      <c r="A104">
        <f t="shared" si="2"/>
        <v>103</v>
      </c>
    </row>
    <row r="105" spans="1:1" x14ac:dyDescent="0.25">
      <c r="A105">
        <f t="shared" si="2"/>
        <v>104</v>
      </c>
    </row>
    <row r="106" spans="1:1" x14ac:dyDescent="0.25">
      <c r="A106">
        <f t="shared" si="2"/>
        <v>105</v>
      </c>
    </row>
    <row r="107" spans="1:1" x14ac:dyDescent="0.25">
      <c r="A107">
        <f t="shared" si="2"/>
        <v>106</v>
      </c>
    </row>
    <row r="108" spans="1:1" x14ac:dyDescent="0.25">
      <c r="A108">
        <f t="shared" si="2"/>
        <v>107</v>
      </c>
    </row>
    <row r="109" spans="1:1" x14ac:dyDescent="0.25">
      <c r="A109">
        <f t="shared" si="2"/>
        <v>108</v>
      </c>
    </row>
    <row r="110" spans="1:1" x14ac:dyDescent="0.25">
      <c r="A110">
        <f t="shared" si="2"/>
        <v>109</v>
      </c>
    </row>
    <row r="111" spans="1:1" x14ac:dyDescent="0.25">
      <c r="A111">
        <f t="shared" si="2"/>
        <v>110</v>
      </c>
    </row>
    <row r="112" spans="1:1" x14ac:dyDescent="0.25">
      <c r="A112">
        <f t="shared" si="2"/>
        <v>111</v>
      </c>
    </row>
    <row r="113" spans="1:1" x14ac:dyDescent="0.25">
      <c r="A113">
        <f t="shared" si="2"/>
        <v>112</v>
      </c>
    </row>
    <row r="114" spans="1:1" x14ac:dyDescent="0.25">
      <c r="A114">
        <f t="shared" si="2"/>
        <v>113</v>
      </c>
    </row>
    <row r="115" spans="1:1" x14ac:dyDescent="0.25">
      <c r="A115">
        <f t="shared" si="2"/>
        <v>114</v>
      </c>
    </row>
    <row r="116" spans="1:1" x14ac:dyDescent="0.25">
      <c r="A116">
        <f t="shared" si="2"/>
        <v>115</v>
      </c>
    </row>
    <row r="117" spans="1:1" x14ac:dyDescent="0.25">
      <c r="A117">
        <f t="shared" si="2"/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8"/>
  <sheetViews>
    <sheetView topLeftCell="A25" workbookViewId="0">
      <selection activeCell="F11" sqref="F11"/>
    </sheetView>
  </sheetViews>
  <sheetFormatPr defaultRowHeight="15" x14ac:dyDescent="0.25"/>
  <cols>
    <col min="1" max="1" width="8.85546875" style="31"/>
    <col min="2" max="3" width="17.28515625" style="31" customWidth="1"/>
    <col min="4" max="4" width="24.28515625" style="41" bestFit="1" customWidth="1"/>
    <col min="5" max="5" width="20.85546875" style="31" bestFit="1" customWidth="1"/>
    <col min="6" max="6" width="30.7109375" style="31" customWidth="1"/>
    <col min="7" max="7" width="29.28515625" style="31" customWidth="1"/>
    <col min="8" max="8" width="35.85546875" customWidth="1"/>
  </cols>
  <sheetData>
    <row r="1" spans="1:8" x14ac:dyDescent="0.25">
      <c r="A1" s="24"/>
      <c r="B1" s="24" t="s">
        <v>15</v>
      </c>
      <c r="C1" s="24" t="s">
        <v>16</v>
      </c>
      <c r="D1" s="24" t="s">
        <v>17</v>
      </c>
      <c r="E1" s="46" t="s">
        <v>187</v>
      </c>
      <c r="F1" s="24" t="s">
        <v>18</v>
      </c>
      <c r="G1" s="24" t="s">
        <v>19</v>
      </c>
      <c r="H1" s="51" t="s">
        <v>4</v>
      </c>
    </row>
    <row r="2" spans="1:8" x14ac:dyDescent="0.25">
      <c r="A2" s="41">
        <f>1</f>
        <v>1</v>
      </c>
      <c r="B2" s="24" t="s">
        <v>10</v>
      </c>
      <c r="C2" s="24" t="s">
        <v>10</v>
      </c>
      <c r="D2" s="24" t="s">
        <v>10</v>
      </c>
      <c r="E2" s="46" t="s">
        <v>10</v>
      </c>
      <c r="F2" s="24" t="s">
        <v>188</v>
      </c>
      <c r="G2" s="24" t="s">
        <v>10</v>
      </c>
      <c r="H2" s="24" t="s">
        <v>10</v>
      </c>
    </row>
    <row r="3" spans="1:8" x14ac:dyDescent="0.25">
      <c r="A3" s="41">
        <f>A2+1</f>
        <v>2</v>
      </c>
      <c r="B3" s="41" t="s">
        <v>189</v>
      </c>
      <c r="C3" s="41" t="s">
        <v>189</v>
      </c>
      <c r="D3" s="41" t="s">
        <v>189</v>
      </c>
      <c r="E3" s="47" t="s">
        <v>189</v>
      </c>
      <c r="F3" s="41" t="s">
        <v>189</v>
      </c>
      <c r="G3" s="58" t="s">
        <v>189</v>
      </c>
      <c r="H3" s="54" t="s">
        <v>190</v>
      </c>
    </row>
    <row r="4" spans="1:8" x14ac:dyDescent="0.25">
      <c r="A4" s="41">
        <f t="shared" ref="A4:A7" si="0">A3+1</f>
        <v>3</v>
      </c>
      <c r="B4" s="41" t="s">
        <v>191</v>
      </c>
      <c r="C4" s="41" t="s">
        <v>191</v>
      </c>
      <c r="D4" s="41" t="s">
        <v>191</v>
      </c>
      <c r="E4" s="47" t="s">
        <v>191</v>
      </c>
      <c r="F4" s="41" t="s">
        <v>192</v>
      </c>
      <c r="G4" s="58" t="s">
        <v>192</v>
      </c>
      <c r="H4" s="54" t="s">
        <v>193</v>
      </c>
    </row>
    <row r="5" spans="1:8" x14ac:dyDescent="0.25">
      <c r="A5" s="41">
        <f t="shared" si="0"/>
        <v>4</v>
      </c>
      <c r="B5" s="41" t="s">
        <v>194</v>
      </c>
      <c r="C5" s="41" t="s">
        <v>194</v>
      </c>
      <c r="D5" s="41" t="s">
        <v>195</v>
      </c>
      <c r="E5" s="47" t="s">
        <v>40</v>
      </c>
      <c r="F5" s="43" t="s">
        <v>195</v>
      </c>
      <c r="G5" s="59" t="s">
        <v>196</v>
      </c>
      <c r="H5" s="54" t="s">
        <v>197</v>
      </c>
    </row>
    <row r="6" spans="1:8" x14ac:dyDescent="0.25">
      <c r="A6" s="41">
        <f t="shared" si="0"/>
        <v>5</v>
      </c>
      <c r="B6" s="41" t="s">
        <v>198</v>
      </c>
      <c r="C6" s="41" t="s">
        <v>198</v>
      </c>
      <c r="D6" s="41" t="s">
        <v>190</v>
      </c>
      <c r="E6" s="47" t="s">
        <v>199</v>
      </c>
      <c r="F6" s="43" t="s">
        <v>200</v>
      </c>
      <c r="G6" s="59" t="s">
        <v>200</v>
      </c>
      <c r="H6" s="54" t="s">
        <v>201</v>
      </c>
    </row>
    <row r="7" spans="1:8" x14ac:dyDescent="0.25">
      <c r="A7" s="41">
        <f t="shared" si="0"/>
        <v>6</v>
      </c>
      <c r="B7" s="41" t="s">
        <v>202</v>
      </c>
      <c r="C7" s="41" t="s">
        <v>202</v>
      </c>
      <c r="D7" s="41" t="s">
        <v>192</v>
      </c>
      <c r="E7" s="47" t="s">
        <v>200</v>
      </c>
      <c r="F7" s="43" t="s">
        <v>203</v>
      </c>
      <c r="G7" s="58" t="s">
        <v>203</v>
      </c>
      <c r="H7" s="54" t="s">
        <v>204</v>
      </c>
    </row>
    <row r="8" spans="1:8" x14ac:dyDescent="0.25">
      <c r="A8" s="41">
        <f>A7+1</f>
        <v>7</v>
      </c>
      <c r="B8" s="41" t="s">
        <v>205</v>
      </c>
      <c r="C8" s="41" t="s">
        <v>205</v>
      </c>
      <c r="D8" s="41" t="s">
        <v>200</v>
      </c>
      <c r="E8" s="47" t="s">
        <v>206</v>
      </c>
      <c r="F8" s="43" t="s">
        <v>207</v>
      </c>
      <c r="G8" s="58" t="s">
        <v>207</v>
      </c>
      <c r="H8" s="54" t="s">
        <v>208</v>
      </c>
    </row>
    <row r="9" spans="1:8" x14ac:dyDescent="0.25">
      <c r="A9" s="41">
        <f t="shared" ref="A9:A72" si="1">A8+1</f>
        <v>8</v>
      </c>
      <c r="B9" s="41" t="s">
        <v>209</v>
      </c>
      <c r="C9" s="41" t="s">
        <v>209</v>
      </c>
      <c r="D9" s="41" t="s">
        <v>203</v>
      </c>
      <c r="E9" s="47" t="s">
        <v>203</v>
      </c>
      <c r="F9" s="43" t="s">
        <v>210</v>
      </c>
      <c r="G9" s="58" t="s">
        <v>210</v>
      </c>
      <c r="H9" s="54" t="s">
        <v>211</v>
      </c>
    </row>
    <row r="10" spans="1:8" x14ac:dyDescent="0.25">
      <c r="A10" s="41">
        <f t="shared" si="1"/>
        <v>9</v>
      </c>
      <c r="B10" s="41" t="s">
        <v>212</v>
      </c>
      <c r="C10" s="41" t="s">
        <v>212</v>
      </c>
      <c r="D10" s="41" t="s">
        <v>207</v>
      </c>
      <c r="E10" s="47" t="s">
        <v>213</v>
      </c>
      <c r="F10" s="50" t="s">
        <v>214</v>
      </c>
      <c r="G10" s="58" t="s">
        <v>214</v>
      </c>
      <c r="H10" s="54" t="s">
        <v>215</v>
      </c>
    </row>
    <row r="11" spans="1:8" x14ac:dyDescent="0.25">
      <c r="A11" s="41">
        <f t="shared" si="1"/>
        <v>10</v>
      </c>
      <c r="B11" s="41" t="s">
        <v>216</v>
      </c>
      <c r="C11" s="41" t="s">
        <v>216</v>
      </c>
      <c r="D11" s="41" t="s">
        <v>199</v>
      </c>
      <c r="E11" s="47" t="s">
        <v>207</v>
      </c>
      <c r="F11" s="50" t="s">
        <v>204</v>
      </c>
      <c r="G11" s="58" t="s">
        <v>204</v>
      </c>
      <c r="H11" s="54" t="s">
        <v>217</v>
      </c>
    </row>
    <row r="12" spans="1:8" x14ac:dyDescent="0.25">
      <c r="A12" s="41">
        <f t="shared" si="1"/>
        <v>11</v>
      </c>
      <c r="B12" s="41" t="s">
        <v>218</v>
      </c>
      <c r="C12" s="41" t="s">
        <v>218</v>
      </c>
      <c r="D12" s="41" t="s">
        <v>206</v>
      </c>
      <c r="E12" s="47" t="s">
        <v>212</v>
      </c>
      <c r="F12" s="43" t="s">
        <v>219</v>
      </c>
      <c r="G12" s="58" t="s">
        <v>219</v>
      </c>
      <c r="H12" s="54" t="s">
        <v>220</v>
      </c>
    </row>
    <row r="13" spans="1:8" x14ac:dyDescent="0.25">
      <c r="A13" s="41">
        <f t="shared" si="1"/>
        <v>12</v>
      </c>
      <c r="B13" s="41" t="s">
        <v>221</v>
      </c>
      <c r="C13" s="41" t="s">
        <v>221</v>
      </c>
      <c r="D13" s="41" t="s">
        <v>213</v>
      </c>
      <c r="E13" s="47" t="s">
        <v>216</v>
      </c>
      <c r="F13" s="43" t="s">
        <v>222</v>
      </c>
      <c r="G13" s="58" t="s">
        <v>222</v>
      </c>
      <c r="H13" s="54" t="s">
        <v>223</v>
      </c>
    </row>
    <row r="14" spans="1:8" x14ac:dyDescent="0.25">
      <c r="A14" s="41">
        <f t="shared" si="1"/>
        <v>13</v>
      </c>
      <c r="B14" s="41" t="s">
        <v>224</v>
      </c>
      <c r="C14" s="41" t="s">
        <v>224</v>
      </c>
      <c r="D14" s="41" t="s">
        <v>212</v>
      </c>
      <c r="E14" s="47" t="s">
        <v>218</v>
      </c>
      <c r="F14" s="43" t="s">
        <v>225</v>
      </c>
      <c r="G14" s="58" t="s">
        <v>225</v>
      </c>
      <c r="H14" s="54" t="s">
        <v>226</v>
      </c>
    </row>
    <row r="15" spans="1:8" x14ac:dyDescent="0.25">
      <c r="A15" s="41">
        <f t="shared" si="1"/>
        <v>14</v>
      </c>
      <c r="B15" s="41" t="s">
        <v>227</v>
      </c>
      <c r="C15" s="41" t="s">
        <v>227</v>
      </c>
      <c r="D15" s="41" t="s">
        <v>216</v>
      </c>
      <c r="E15" s="47" t="s">
        <v>221</v>
      </c>
      <c r="F15" s="43" t="s">
        <v>228</v>
      </c>
      <c r="G15" s="58" t="s">
        <v>228</v>
      </c>
      <c r="H15" s="54" t="s">
        <v>229</v>
      </c>
    </row>
    <row r="16" spans="1:8" x14ac:dyDescent="0.25">
      <c r="A16" s="41">
        <f t="shared" si="1"/>
        <v>15</v>
      </c>
      <c r="B16" s="41" t="s">
        <v>230</v>
      </c>
      <c r="C16" s="41" t="s">
        <v>230</v>
      </c>
      <c r="D16" s="41" t="s">
        <v>231</v>
      </c>
      <c r="E16" s="47" t="s">
        <v>224</v>
      </c>
      <c r="F16" s="43" t="s">
        <v>232</v>
      </c>
      <c r="G16" s="58" t="s">
        <v>232</v>
      </c>
      <c r="H16" s="54" t="s">
        <v>233</v>
      </c>
    </row>
    <row r="17" spans="1:8" x14ac:dyDescent="0.25">
      <c r="A17" s="41">
        <f t="shared" si="1"/>
        <v>16</v>
      </c>
      <c r="B17" s="41" t="s">
        <v>234</v>
      </c>
      <c r="C17" s="41" t="s">
        <v>234</v>
      </c>
      <c r="D17" s="41" t="s">
        <v>235</v>
      </c>
      <c r="E17" s="47" t="s">
        <v>227</v>
      </c>
      <c r="F17" s="43" t="s">
        <v>236</v>
      </c>
      <c r="G17" s="58" t="s">
        <v>236</v>
      </c>
      <c r="H17" s="54" t="s">
        <v>237</v>
      </c>
    </row>
    <row r="18" spans="1:8" x14ac:dyDescent="0.25">
      <c r="A18" s="41">
        <f t="shared" si="1"/>
        <v>17</v>
      </c>
      <c r="B18" s="41" t="s">
        <v>238</v>
      </c>
      <c r="C18" s="41" t="s">
        <v>238</v>
      </c>
      <c r="D18" s="41" t="s">
        <v>239</v>
      </c>
      <c r="E18" s="47" t="s">
        <v>230</v>
      </c>
      <c r="F18" s="43" t="s">
        <v>240</v>
      </c>
      <c r="G18" s="58" t="s">
        <v>240</v>
      </c>
      <c r="H18" s="54" t="s">
        <v>241</v>
      </c>
    </row>
    <row r="19" spans="1:8" x14ac:dyDescent="0.25">
      <c r="A19" s="41">
        <f t="shared" si="1"/>
        <v>18</v>
      </c>
      <c r="B19" s="41" t="s">
        <v>242</v>
      </c>
      <c r="C19" s="41" t="s">
        <v>242</v>
      </c>
      <c r="D19" s="41" t="s">
        <v>218</v>
      </c>
      <c r="E19" s="47" t="s">
        <v>234</v>
      </c>
      <c r="F19" s="43" t="s">
        <v>243</v>
      </c>
      <c r="G19" s="58" t="s">
        <v>243</v>
      </c>
      <c r="H19" s="54" t="s">
        <v>244</v>
      </c>
    </row>
    <row r="20" spans="1:8" x14ac:dyDescent="0.25">
      <c r="A20" s="41">
        <f t="shared" si="1"/>
        <v>19</v>
      </c>
      <c r="B20" s="41" t="s">
        <v>245</v>
      </c>
      <c r="C20" s="41" t="s">
        <v>245</v>
      </c>
      <c r="D20" s="41" t="s">
        <v>224</v>
      </c>
      <c r="E20" s="47" t="s">
        <v>238</v>
      </c>
      <c r="F20" s="43" t="s">
        <v>246</v>
      </c>
      <c r="G20" s="58" t="s">
        <v>246</v>
      </c>
      <c r="H20" s="54" t="s">
        <v>247</v>
      </c>
    </row>
    <row r="21" spans="1:8" x14ac:dyDescent="0.25">
      <c r="A21" s="41">
        <f t="shared" si="1"/>
        <v>20</v>
      </c>
      <c r="B21" s="41" t="s">
        <v>248</v>
      </c>
      <c r="C21" s="41" t="s">
        <v>248</v>
      </c>
      <c r="D21" s="41" t="s">
        <v>227</v>
      </c>
      <c r="E21" s="47" t="s">
        <v>242</v>
      </c>
      <c r="F21" s="43" t="s">
        <v>249</v>
      </c>
      <c r="G21" s="58" t="s">
        <v>249</v>
      </c>
      <c r="H21" s="54" t="s">
        <v>250</v>
      </c>
    </row>
    <row r="22" spans="1:8" x14ac:dyDescent="0.25">
      <c r="A22" s="41">
        <f t="shared" si="1"/>
        <v>21</v>
      </c>
      <c r="B22" s="41" t="s">
        <v>251</v>
      </c>
      <c r="C22" s="41" t="s">
        <v>251</v>
      </c>
      <c r="D22" s="41" t="s">
        <v>230</v>
      </c>
      <c r="E22" s="47" t="s">
        <v>245</v>
      </c>
      <c r="F22" s="43" t="s">
        <v>252</v>
      </c>
      <c r="G22" s="58" t="s">
        <v>252</v>
      </c>
      <c r="H22" s="54" t="s">
        <v>253</v>
      </c>
    </row>
    <row r="23" spans="1:8" x14ac:dyDescent="0.25">
      <c r="A23" s="41">
        <f t="shared" si="1"/>
        <v>22</v>
      </c>
      <c r="B23" s="41" t="s">
        <v>254</v>
      </c>
      <c r="C23" s="41" t="s">
        <v>254</v>
      </c>
      <c r="D23" s="41" t="s">
        <v>234</v>
      </c>
      <c r="E23" s="47" t="s">
        <v>255</v>
      </c>
      <c r="F23" s="43" t="s">
        <v>256</v>
      </c>
      <c r="G23" s="58" t="s">
        <v>256</v>
      </c>
      <c r="H23" s="54" t="s">
        <v>257</v>
      </c>
    </row>
    <row r="24" spans="1:8" x14ac:dyDescent="0.25">
      <c r="A24" s="41">
        <f t="shared" si="1"/>
        <v>23</v>
      </c>
      <c r="B24" s="41" t="s">
        <v>258</v>
      </c>
      <c r="C24" s="41" t="s">
        <v>258</v>
      </c>
      <c r="D24" s="41" t="s">
        <v>259</v>
      </c>
      <c r="E24" s="47" t="s">
        <v>248</v>
      </c>
      <c r="F24" s="43" t="s">
        <v>260</v>
      </c>
      <c r="G24" s="58" t="s">
        <v>260</v>
      </c>
      <c r="H24" s="54" t="s">
        <v>261</v>
      </c>
    </row>
    <row r="25" spans="1:8" x14ac:dyDescent="0.25">
      <c r="A25" s="41">
        <f t="shared" si="1"/>
        <v>24</v>
      </c>
      <c r="B25" s="41" t="s">
        <v>262</v>
      </c>
      <c r="C25" s="41" t="s">
        <v>262</v>
      </c>
      <c r="D25" s="41" t="s">
        <v>263</v>
      </c>
      <c r="E25" s="47" t="s">
        <v>251</v>
      </c>
      <c r="F25" s="43" t="s">
        <v>264</v>
      </c>
      <c r="G25" s="58" t="s">
        <v>264</v>
      </c>
      <c r="H25" s="54" t="s">
        <v>265</v>
      </c>
    </row>
    <row r="26" spans="1:8" x14ac:dyDescent="0.25">
      <c r="A26" s="41">
        <f t="shared" si="1"/>
        <v>25</v>
      </c>
      <c r="B26" s="41" t="s">
        <v>266</v>
      </c>
      <c r="C26" s="41" t="s">
        <v>266</v>
      </c>
      <c r="D26" s="41" t="s">
        <v>267</v>
      </c>
      <c r="E26" s="47" t="s">
        <v>254</v>
      </c>
      <c r="F26" s="43" t="s">
        <v>268</v>
      </c>
      <c r="G26" s="58" t="s">
        <v>268</v>
      </c>
      <c r="H26" s="54" t="s">
        <v>269</v>
      </c>
    </row>
    <row r="27" spans="1:8" x14ac:dyDescent="0.25">
      <c r="A27" s="41">
        <f t="shared" si="1"/>
        <v>26</v>
      </c>
      <c r="B27" s="41" t="s">
        <v>270</v>
      </c>
      <c r="C27" s="41" t="s">
        <v>270</v>
      </c>
      <c r="D27" s="41" t="s">
        <v>248</v>
      </c>
      <c r="E27" s="47" t="s">
        <v>258</v>
      </c>
      <c r="F27" s="43" t="s">
        <v>271</v>
      </c>
      <c r="G27" s="58" t="s">
        <v>271</v>
      </c>
      <c r="H27" s="54" t="s">
        <v>272</v>
      </c>
    </row>
    <row r="28" spans="1:8" x14ac:dyDescent="0.25">
      <c r="A28" s="41">
        <f t="shared" si="1"/>
        <v>27</v>
      </c>
      <c r="B28" s="41" t="s">
        <v>273</v>
      </c>
      <c r="C28" s="41" t="s">
        <v>273</v>
      </c>
      <c r="D28" s="41" t="s">
        <v>251</v>
      </c>
      <c r="E28" s="47" t="s">
        <v>262</v>
      </c>
      <c r="F28" s="43" t="s">
        <v>274</v>
      </c>
      <c r="G28" s="58" t="s">
        <v>274</v>
      </c>
      <c r="H28" s="54" t="s">
        <v>275</v>
      </c>
    </row>
    <row r="29" spans="1:8" x14ac:dyDescent="0.25">
      <c r="A29" s="41">
        <f t="shared" si="1"/>
        <v>28</v>
      </c>
      <c r="B29" s="41" t="s">
        <v>276</v>
      </c>
      <c r="C29" s="41" t="s">
        <v>276</v>
      </c>
      <c r="D29" s="41" t="s">
        <v>277</v>
      </c>
      <c r="E29" s="47" t="s">
        <v>266</v>
      </c>
      <c r="F29" s="43" t="s">
        <v>278</v>
      </c>
      <c r="G29" s="58" t="s">
        <v>278</v>
      </c>
      <c r="H29" s="54" t="s">
        <v>279</v>
      </c>
    </row>
    <row r="30" spans="1:8" x14ac:dyDescent="0.25">
      <c r="A30" s="41">
        <f t="shared" si="1"/>
        <v>29</v>
      </c>
      <c r="B30" s="41" t="s">
        <v>280</v>
      </c>
      <c r="C30" s="41" t="s">
        <v>280</v>
      </c>
      <c r="D30" s="41" t="s">
        <v>281</v>
      </c>
      <c r="E30" s="47" t="s">
        <v>270</v>
      </c>
      <c r="F30" s="43" t="s">
        <v>282</v>
      </c>
      <c r="G30" s="58" t="s">
        <v>282</v>
      </c>
      <c r="H30" s="54" t="s">
        <v>283</v>
      </c>
    </row>
    <row r="31" spans="1:8" x14ac:dyDescent="0.25">
      <c r="A31" s="41">
        <f t="shared" si="1"/>
        <v>30</v>
      </c>
      <c r="B31" s="41" t="s">
        <v>284</v>
      </c>
      <c r="C31" s="41" t="s">
        <v>284</v>
      </c>
      <c r="D31" s="41" t="s">
        <v>285</v>
      </c>
      <c r="E31" s="47" t="s">
        <v>273</v>
      </c>
      <c r="F31" s="43" t="s">
        <v>286</v>
      </c>
      <c r="G31" s="58" t="s">
        <v>286</v>
      </c>
      <c r="H31" s="54" t="s">
        <v>287</v>
      </c>
    </row>
    <row r="32" spans="1:8" x14ac:dyDescent="0.25">
      <c r="A32" s="41">
        <f t="shared" si="1"/>
        <v>31</v>
      </c>
      <c r="B32" s="41" t="s">
        <v>288</v>
      </c>
      <c r="C32" s="41" t="s">
        <v>288</v>
      </c>
      <c r="D32" s="41" t="s">
        <v>254</v>
      </c>
      <c r="E32" s="47" t="s">
        <v>276</v>
      </c>
      <c r="F32" s="43" t="s">
        <v>289</v>
      </c>
      <c r="G32" s="58" t="s">
        <v>289</v>
      </c>
      <c r="H32" s="54" t="s">
        <v>290</v>
      </c>
    </row>
    <row r="33" spans="1:8" x14ac:dyDescent="0.25">
      <c r="A33" s="41">
        <f t="shared" si="1"/>
        <v>32</v>
      </c>
      <c r="B33" s="41" t="s">
        <v>291</v>
      </c>
      <c r="C33" s="41" t="s">
        <v>291</v>
      </c>
      <c r="D33" s="41" t="s">
        <v>262</v>
      </c>
      <c r="E33" s="47" t="s">
        <v>280</v>
      </c>
      <c r="F33" s="43" t="s">
        <v>292</v>
      </c>
      <c r="G33" s="58" t="s">
        <v>292</v>
      </c>
      <c r="H33" s="54" t="s">
        <v>293</v>
      </c>
    </row>
    <row r="34" spans="1:8" x14ac:dyDescent="0.25">
      <c r="A34" s="41">
        <f t="shared" si="1"/>
        <v>33</v>
      </c>
      <c r="B34" s="41" t="s">
        <v>294</v>
      </c>
      <c r="C34" s="41" t="s">
        <v>294</v>
      </c>
      <c r="D34" s="41" t="s">
        <v>266</v>
      </c>
      <c r="E34" s="47" t="s">
        <v>284</v>
      </c>
      <c r="F34" s="43" t="s">
        <v>295</v>
      </c>
      <c r="G34" s="58" t="s">
        <v>295</v>
      </c>
      <c r="H34" s="54" t="s">
        <v>296</v>
      </c>
    </row>
    <row r="35" spans="1:8" x14ac:dyDescent="0.25">
      <c r="A35" s="41">
        <f t="shared" si="1"/>
        <v>34</v>
      </c>
      <c r="B35" s="41" t="s">
        <v>297</v>
      </c>
      <c r="C35" s="41" t="s">
        <v>297</v>
      </c>
      <c r="D35" s="41" t="s">
        <v>270</v>
      </c>
      <c r="E35" s="47" t="s">
        <v>298</v>
      </c>
      <c r="F35" s="43" t="s">
        <v>299</v>
      </c>
      <c r="G35" s="58" t="s">
        <v>299</v>
      </c>
      <c r="H35" s="54" t="s">
        <v>300</v>
      </c>
    </row>
    <row r="36" spans="1:8" x14ac:dyDescent="0.25">
      <c r="A36" s="41">
        <f t="shared" si="1"/>
        <v>35</v>
      </c>
      <c r="B36" s="41" t="s">
        <v>200</v>
      </c>
      <c r="C36" s="41" t="s">
        <v>200</v>
      </c>
      <c r="D36" s="41" t="s">
        <v>273</v>
      </c>
      <c r="E36" s="47" t="s">
        <v>294</v>
      </c>
      <c r="F36" s="43" t="s">
        <v>301</v>
      </c>
      <c r="G36" s="58" t="s">
        <v>301</v>
      </c>
      <c r="H36" s="54" t="s">
        <v>302</v>
      </c>
    </row>
    <row r="37" spans="1:8" x14ac:dyDescent="0.25">
      <c r="A37" s="41">
        <f t="shared" si="1"/>
        <v>36</v>
      </c>
      <c r="B37" s="41" t="s">
        <v>203</v>
      </c>
      <c r="C37" s="41" t="s">
        <v>203</v>
      </c>
      <c r="D37" s="41" t="s">
        <v>303</v>
      </c>
      <c r="E37" s="47" t="s">
        <v>288</v>
      </c>
      <c r="F37" s="43" t="s">
        <v>269</v>
      </c>
      <c r="G37" s="58" t="s">
        <v>269</v>
      </c>
      <c r="H37" s="54" t="s">
        <v>304</v>
      </c>
    </row>
    <row r="38" spans="1:8" x14ac:dyDescent="0.25">
      <c r="A38" s="41">
        <f t="shared" si="1"/>
        <v>37</v>
      </c>
      <c r="B38" s="41" t="s">
        <v>207</v>
      </c>
      <c r="C38" s="41" t="s">
        <v>207</v>
      </c>
      <c r="D38" s="41" t="s">
        <v>305</v>
      </c>
      <c r="E38" s="47" t="s">
        <v>306</v>
      </c>
      <c r="F38" s="43" t="s">
        <v>307</v>
      </c>
      <c r="G38" s="58" t="s">
        <v>307</v>
      </c>
      <c r="H38" s="54" t="s">
        <v>308</v>
      </c>
    </row>
    <row r="39" spans="1:8" x14ac:dyDescent="0.25">
      <c r="A39" s="41">
        <f t="shared" si="1"/>
        <v>38</v>
      </c>
      <c r="B39" s="41" t="s">
        <v>199</v>
      </c>
      <c r="C39" s="41" t="s">
        <v>199</v>
      </c>
      <c r="D39" s="41" t="s">
        <v>309</v>
      </c>
      <c r="E39" s="47" t="s">
        <v>310</v>
      </c>
      <c r="F39" s="43" t="s">
        <v>311</v>
      </c>
      <c r="G39" s="58" t="s">
        <v>311</v>
      </c>
      <c r="H39" s="54" t="s">
        <v>312</v>
      </c>
    </row>
    <row r="40" spans="1:8" x14ac:dyDescent="0.25">
      <c r="A40" s="41">
        <f t="shared" si="1"/>
        <v>39</v>
      </c>
      <c r="B40" s="41" t="s">
        <v>206</v>
      </c>
      <c r="C40" s="41" t="s">
        <v>206</v>
      </c>
      <c r="D40" s="41" t="s">
        <v>313</v>
      </c>
      <c r="E40" s="47" t="s">
        <v>313</v>
      </c>
      <c r="F40" s="43" t="s">
        <v>314</v>
      </c>
      <c r="G40" s="58" t="s">
        <v>314</v>
      </c>
      <c r="H40" s="54" t="s">
        <v>315</v>
      </c>
    </row>
    <row r="41" spans="1:8" x14ac:dyDescent="0.25">
      <c r="A41" s="41">
        <f t="shared" si="1"/>
        <v>40</v>
      </c>
      <c r="B41" s="41" t="s">
        <v>213</v>
      </c>
      <c r="C41" s="41" t="s">
        <v>213</v>
      </c>
      <c r="D41" s="41" t="s">
        <v>288</v>
      </c>
      <c r="E41" s="48"/>
      <c r="F41" s="43" t="s">
        <v>316</v>
      </c>
      <c r="G41" s="58" t="s">
        <v>316</v>
      </c>
      <c r="H41" s="54" t="s">
        <v>317</v>
      </c>
    </row>
    <row r="42" spans="1:8" x14ac:dyDescent="0.25">
      <c r="A42" s="41">
        <f t="shared" si="1"/>
        <v>41</v>
      </c>
      <c r="B42" s="35"/>
      <c r="C42" s="35"/>
      <c r="D42" s="41" t="s">
        <v>291</v>
      </c>
      <c r="E42" s="48"/>
      <c r="F42" s="43" t="s">
        <v>318</v>
      </c>
      <c r="G42" s="58" t="s">
        <v>318</v>
      </c>
      <c r="H42" s="54" t="s">
        <v>319</v>
      </c>
    </row>
    <row r="43" spans="1:8" x14ac:dyDescent="0.25">
      <c r="A43" s="41">
        <f t="shared" si="1"/>
        <v>42</v>
      </c>
      <c r="B43" s="35"/>
      <c r="C43" s="35"/>
      <c r="E43" s="48"/>
      <c r="F43" s="43" t="s">
        <v>320</v>
      </c>
      <c r="G43" s="58" t="s">
        <v>320</v>
      </c>
      <c r="H43" s="54" t="s">
        <v>200</v>
      </c>
    </row>
    <row r="44" spans="1:8" x14ac:dyDescent="0.25">
      <c r="A44" s="41">
        <f t="shared" si="1"/>
        <v>43</v>
      </c>
      <c r="B44" s="41"/>
      <c r="C44" s="35"/>
      <c r="E44" s="48"/>
      <c r="F44" s="43" t="s">
        <v>321</v>
      </c>
      <c r="G44" s="58" t="s">
        <v>321</v>
      </c>
      <c r="H44" s="54" t="s">
        <v>203</v>
      </c>
    </row>
    <row r="45" spans="1:8" x14ac:dyDescent="0.25">
      <c r="A45" s="41">
        <f t="shared" si="1"/>
        <v>44</v>
      </c>
      <c r="B45" s="41"/>
      <c r="C45" s="35"/>
      <c r="D45" s="44"/>
      <c r="E45" s="48"/>
      <c r="F45" s="43" t="s">
        <v>322</v>
      </c>
      <c r="G45" s="58" t="s">
        <v>322</v>
      </c>
      <c r="H45" s="54" t="s">
        <v>207</v>
      </c>
    </row>
    <row r="46" spans="1:8" x14ac:dyDescent="0.25">
      <c r="A46" s="41">
        <f t="shared" si="1"/>
        <v>45</v>
      </c>
      <c r="B46" s="41"/>
      <c r="C46" s="35"/>
      <c r="D46" s="44"/>
      <c r="E46" s="48"/>
      <c r="F46" s="43" t="s">
        <v>323</v>
      </c>
      <c r="G46" s="58" t="s">
        <v>323</v>
      </c>
      <c r="H46" s="54" t="s">
        <v>199</v>
      </c>
    </row>
    <row r="47" spans="1:8" x14ac:dyDescent="0.25">
      <c r="A47" s="41">
        <f t="shared" si="1"/>
        <v>46</v>
      </c>
      <c r="B47" s="41"/>
      <c r="C47" s="35"/>
      <c r="D47" s="44"/>
      <c r="E47" s="48"/>
      <c r="F47" s="43" t="s">
        <v>324</v>
      </c>
      <c r="G47" s="58" t="s">
        <v>324</v>
      </c>
      <c r="H47" s="54" t="s">
        <v>206</v>
      </c>
    </row>
    <row r="48" spans="1:8" x14ac:dyDescent="0.25">
      <c r="A48" s="41">
        <f t="shared" si="1"/>
        <v>47</v>
      </c>
      <c r="B48" s="41"/>
      <c r="C48" s="41"/>
      <c r="D48" s="44"/>
      <c r="E48" s="48"/>
      <c r="F48" s="43" t="s">
        <v>325</v>
      </c>
      <c r="G48" s="58" t="s">
        <v>325</v>
      </c>
      <c r="H48" s="54" t="s">
        <v>213</v>
      </c>
    </row>
    <row r="49" spans="1:8" x14ac:dyDescent="0.25">
      <c r="A49" s="41">
        <f t="shared" si="1"/>
        <v>48</v>
      </c>
      <c r="B49" s="41"/>
      <c r="C49" s="41"/>
      <c r="D49" s="44"/>
      <c r="E49" s="48"/>
      <c r="F49" s="43" t="s">
        <v>326</v>
      </c>
      <c r="G49" s="58" t="s">
        <v>326</v>
      </c>
      <c r="H49" s="54" t="s">
        <v>313</v>
      </c>
    </row>
    <row r="50" spans="1:8" x14ac:dyDescent="0.25">
      <c r="A50" s="41">
        <f t="shared" si="1"/>
        <v>49</v>
      </c>
      <c r="B50" s="41"/>
      <c r="C50" s="41"/>
      <c r="D50" s="44"/>
      <c r="E50" s="48"/>
      <c r="F50" s="43" t="s">
        <v>327</v>
      </c>
      <c r="G50" s="60" t="s">
        <v>327</v>
      </c>
    </row>
    <row r="51" spans="1:8" x14ac:dyDescent="0.25">
      <c r="A51" s="41">
        <f t="shared" si="1"/>
        <v>50</v>
      </c>
      <c r="B51" s="41"/>
      <c r="C51" s="41"/>
      <c r="D51" s="44"/>
      <c r="E51" s="48"/>
      <c r="F51" s="43" t="s">
        <v>328</v>
      </c>
      <c r="G51" s="60" t="s">
        <v>328</v>
      </c>
    </row>
    <row r="52" spans="1:8" x14ac:dyDescent="0.25">
      <c r="A52" s="41">
        <f t="shared" si="1"/>
        <v>51</v>
      </c>
      <c r="B52" s="41"/>
      <c r="C52" s="41"/>
      <c r="D52" s="44"/>
      <c r="E52" s="48"/>
      <c r="F52" s="43" t="s">
        <v>329</v>
      </c>
      <c r="G52" s="60" t="s">
        <v>329</v>
      </c>
    </row>
    <row r="53" spans="1:8" x14ac:dyDescent="0.25">
      <c r="A53" s="41">
        <f t="shared" si="1"/>
        <v>52</v>
      </c>
      <c r="B53" s="41"/>
      <c r="C53" s="41"/>
      <c r="D53" s="44"/>
      <c r="E53" s="48"/>
      <c r="F53" s="43" t="s">
        <v>330</v>
      </c>
      <c r="G53" s="60" t="s">
        <v>330</v>
      </c>
    </row>
    <row r="54" spans="1:8" x14ac:dyDescent="0.25">
      <c r="A54" s="41">
        <f t="shared" si="1"/>
        <v>53</v>
      </c>
      <c r="B54" s="41"/>
      <c r="C54" s="41"/>
      <c r="D54" s="44"/>
      <c r="E54" s="48"/>
      <c r="F54" s="43" t="s">
        <v>331</v>
      </c>
      <c r="G54" s="60" t="s">
        <v>331</v>
      </c>
    </row>
    <row r="55" spans="1:8" x14ac:dyDescent="0.25">
      <c r="A55" s="41">
        <f t="shared" si="1"/>
        <v>54</v>
      </c>
      <c r="B55" s="41"/>
      <c r="C55" s="41"/>
      <c r="D55" s="44"/>
      <c r="E55" s="48"/>
      <c r="F55" s="43" t="s">
        <v>332</v>
      </c>
      <c r="G55" s="60" t="s">
        <v>332</v>
      </c>
    </row>
    <row r="56" spans="1:8" x14ac:dyDescent="0.25">
      <c r="A56" s="41">
        <f t="shared" si="1"/>
        <v>55</v>
      </c>
      <c r="B56" s="41"/>
      <c r="C56" s="41"/>
      <c r="D56" s="44"/>
      <c r="E56" s="48"/>
      <c r="F56" s="43" t="s">
        <v>333</v>
      </c>
      <c r="G56" s="60" t="s">
        <v>333</v>
      </c>
    </row>
    <row r="57" spans="1:8" x14ac:dyDescent="0.25">
      <c r="A57" s="41">
        <f t="shared" si="1"/>
        <v>56</v>
      </c>
      <c r="B57" s="41"/>
      <c r="C57" s="41"/>
      <c r="D57" s="44"/>
      <c r="E57" s="48"/>
      <c r="F57" s="43" t="s">
        <v>334</v>
      </c>
      <c r="G57" s="60" t="s">
        <v>334</v>
      </c>
    </row>
    <row r="58" spans="1:8" x14ac:dyDescent="0.25">
      <c r="A58" s="41">
        <f t="shared" si="1"/>
        <v>57</v>
      </c>
      <c r="B58" s="41"/>
      <c r="C58" s="41"/>
      <c r="D58" s="44"/>
      <c r="E58" s="48"/>
      <c r="F58" s="43" t="s">
        <v>335</v>
      </c>
      <c r="G58" s="60" t="s">
        <v>335</v>
      </c>
    </row>
    <row r="59" spans="1:8" x14ac:dyDescent="0.25">
      <c r="A59" s="41">
        <f t="shared" si="1"/>
        <v>58</v>
      </c>
      <c r="B59" s="41"/>
      <c r="C59" s="41"/>
      <c r="D59" s="44"/>
      <c r="E59" s="48"/>
      <c r="F59" s="43" t="s">
        <v>336</v>
      </c>
      <c r="G59" s="60" t="s">
        <v>336</v>
      </c>
    </row>
    <row r="60" spans="1:8" x14ac:dyDescent="0.25">
      <c r="A60" s="41">
        <f t="shared" si="1"/>
        <v>59</v>
      </c>
      <c r="B60" s="41"/>
      <c r="C60" s="41"/>
      <c r="D60" s="44"/>
      <c r="E60" s="48"/>
      <c r="F60" s="43" t="s">
        <v>337</v>
      </c>
      <c r="G60" s="60" t="s">
        <v>337</v>
      </c>
    </row>
    <row r="61" spans="1:8" x14ac:dyDescent="0.25">
      <c r="A61" s="41">
        <f t="shared" si="1"/>
        <v>60</v>
      </c>
      <c r="B61" s="41"/>
      <c r="C61" s="41"/>
      <c r="D61" s="44"/>
      <c r="E61" s="48"/>
      <c r="F61" s="43" t="s">
        <v>313</v>
      </c>
      <c r="G61" s="60" t="s">
        <v>313</v>
      </c>
    </row>
    <row r="62" spans="1:8" x14ac:dyDescent="0.25">
      <c r="A62" s="41">
        <f t="shared" si="1"/>
        <v>61</v>
      </c>
      <c r="B62" s="41"/>
      <c r="C62" s="41"/>
      <c r="D62" s="44"/>
      <c r="E62" s="48"/>
      <c r="F62" s="43"/>
      <c r="G62" s="61"/>
    </row>
    <row r="63" spans="1:8" x14ac:dyDescent="0.25">
      <c r="A63" s="41">
        <f t="shared" si="1"/>
        <v>62</v>
      </c>
      <c r="B63" s="41"/>
      <c r="C63" s="41"/>
      <c r="D63" s="44"/>
      <c r="E63" s="48"/>
      <c r="F63" s="43"/>
      <c r="G63" s="61"/>
    </row>
    <row r="64" spans="1:8" x14ac:dyDescent="0.25">
      <c r="A64" s="41">
        <f t="shared" si="1"/>
        <v>63</v>
      </c>
      <c r="B64" s="41"/>
      <c r="C64" s="41"/>
      <c r="D64" s="44"/>
      <c r="E64" s="48"/>
      <c r="F64" s="43"/>
      <c r="G64" s="61"/>
    </row>
    <row r="65" spans="1:7" x14ac:dyDescent="0.25">
      <c r="A65" s="41">
        <f t="shared" si="1"/>
        <v>64</v>
      </c>
      <c r="B65" s="41"/>
      <c r="C65" s="41"/>
      <c r="D65" s="44"/>
      <c r="E65" s="48"/>
      <c r="G65" s="61"/>
    </row>
    <row r="66" spans="1:7" x14ac:dyDescent="0.25">
      <c r="A66" s="41">
        <f t="shared" si="1"/>
        <v>65</v>
      </c>
      <c r="B66" s="41"/>
      <c r="C66" s="41"/>
      <c r="D66" s="44"/>
      <c r="E66" s="48"/>
      <c r="F66" s="44"/>
      <c r="G66" s="61"/>
    </row>
    <row r="67" spans="1:7" x14ac:dyDescent="0.25">
      <c r="A67" s="41">
        <f t="shared" si="1"/>
        <v>66</v>
      </c>
      <c r="B67" s="41"/>
      <c r="C67" s="41"/>
      <c r="D67" s="44"/>
      <c r="E67" s="48"/>
      <c r="F67" s="44"/>
      <c r="G67" s="61"/>
    </row>
    <row r="68" spans="1:7" x14ac:dyDescent="0.25">
      <c r="A68" s="41">
        <f t="shared" si="1"/>
        <v>67</v>
      </c>
      <c r="B68" s="41"/>
      <c r="C68" s="41"/>
      <c r="D68" s="44"/>
      <c r="E68" s="48"/>
      <c r="F68" s="44"/>
      <c r="G68" s="61"/>
    </row>
    <row r="69" spans="1:7" x14ac:dyDescent="0.25">
      <c r="A69" s="41">
        <f t="shared" si="1"/>
        <v>68</v>
      </c>
      <c r="B69" s="41"/>
      <c r="C69" s="41"/>
      <c r="D69" s="44"/>
      <c r="E69" s="48"/>
      <c r="F69" s="44"/>
      <c r="G69" s="61"/>
    </row>
    <row r="70" spans="1:7" x14ac:dyDescent="0.25">
      <c r="A70" s="41">
        <f t="shared" si="1"/>
        <v>69</v>
      </c>
      <c r="B70" s="41"/>
      <c r="C70" s="41"/>
      <c r="D70" s="44"/>
      <c r="E70" s="48"/>
      <c r="F70" s="44"/>
      <c r="G70" s="61"/>
    </row>
    <row r="71" spans="1:7" x14ac:dyDescent="0.25">
      <c r="A71" s="41">
        <f t="shared" si="1"/>
        <v>70</v>
      </c>
      <c r="B71" s="41"/>
      <c r="C71" s="41"/>
      <c r="D71" s="44"/>
      <c r="E71" s="48"/>
      <c r="F71" s="44"/>
      <c r="G71" s="61"/>
    </row>
    <row r="72" spans="1:7" x14ac:dyDescent="0.25">
      <c r="A72" s="41">
        <f t="shared" si="1"/>
        <v>71</v>
      </c>
      <c r="B72" s="41"/>
      <c r="C72" s="41"/>
      <c r="D72" s="44"/>
      <c r="E72" s="48"/>
      <c r="F72" s="44"/>
      <c r="G72" s="61"/>
    </row>
    <row r="73" spans="1:7" x14ac:dyDescent="0.25">
      <c r="A73" s="41">
        <f t="shared" ref="A73:A128" si="2">A72+1</f>
        <v>72</v>
      </c>
      <c r="B73" s="41"/>
      <c r="C73" s="41"/>
      <c r="D73" s="44"/>
      <c r="E73" s="48"/>
      <c r="F73" s="44"/>
      <c r="G73" s="61"/>
    </row>
    <row r="74" spans="1:7" x14ac:dyDescent="0.25">
      <c r="A74" s="41">
        <f t="shared" si="2"/>
        <v>73</v>
      </c>
      <c r="B74" s="41"/>
      <c r="C74" s="41"/>
      <c r="D74" s="44"/>
      <c r="E74" s="48"/>
      <c r="F74" s="44"/>
      <c r="G74" s="61"/>
    </row>
    <row r="75" spans="1:7" x14ac:dyDescent="0.25">
      <c r="A75" s="41">
        <f t="shared" si="2"/>
        <v>74</v>
      </c>
      <c r="B75" s="41"/>
      <c r="C75" s="41"/>
      <c r="E75" s="48"/>
      <c r="F75" s="44"/>
      <c r="G75" s="61"/>
    </row>
    <row r="76" spans="1:7" x14ac:dyDescent="0.25">
      <c r="A76" s="41">
        <f t="shared" si="2"/>
        <v>75</v>
      </c>
      <c r="B76" s="41"/>
      <c r="C76" s="41"/>
      <c r="E76" s="48"/>
      <c r="F76" s="44"/>
      <c r="G76" s="61"/>
    </row>
    <row r="77" spans="1:7" x14ac:dyDescent="0.25">
      <c r="A77" s="41">
        <f t="shared" si="2"/>
        <v>76</v>
      </c>
      <c r="B77" s="41"/>
      <c r="C77" s="41"/>
      <c r="E77" s="48"/>
      <c r="F77" s="44"/>
      <c r="G77" s="61"/>
    </row>
    <row r="78" spans="1:7" x14ac:dyDescent="0.25">
      <c r="A78" s="41">
        <f t="shared" si="2"/>
        <v>77</v>
      </c>
      <c r="B78" s="41"/>
      <c r="C78" s="41"/>
      <c r="E78" s="49"/>
      <c r="F78" s="41"/>
    </row>
    <row r="79" spans="1:7" x14ac:dyDescent="0.25">
      <c r="A79" s="41">
        <f t="shared" si="2"/>
        <v>78</v>
      </c>
      <c r="B79" s="41"/>
      <c r="C79" s="41"/>
      <c r="E79" s="49"/>
      <c r="F79" s="41"/>
    </row>
    <row r="80" spans="1:7" x14ac:dyDescent="0.25">
      <c r="A80" s="41">
        <f t="shared" si="2"/>
        <v>79</v>
      </c>
      <c r="B80" s="41"/>
      <c r="C80" s="41"/>
      <c r="E80" s="49"/>
      <c r="F80" s="41"/>
    </row>
    <row r="81" spans="1:6" x14ac:dyDescent="0.25">
      <c r="A81" s="41">
        <f t="shared" si="2"/>
        <v>80</v>
      </c>
      <c r="B81" s="41"/>
      <c r="C81" s="41"/>
      <c r="E81" s="49"/>
      <c r="F81" s="41"/>
    </row>
    <row r="82" spans="1:6" x14ac:dyDescent="0.25">
      <c r="A82" s="41">
        <f t="shared" si="2"/>
        <v>81</v>
      </c>
      <c r="B82" s="41"/>
      <c r="C82" s="41"/>
      <c r="E82" s="49"/>
      <c r="F82" s="41"/>
    </row>
    <row r="83" spans="1:6" x14ac:dyDescent="0.25">
      <c r="A83" s="41">
        <f t="shared" si="2"/>
        <v>82</v>
      </c>
      <c r="B83" s="41"/>
      <c r="C83" s="41"/>
      <c r="E83" s="49"/>
      <c r="F83" s="41"/>
    </row>
    <row r="84" spans="1:6" x14ac:dyDescent="0.25">
      <c r="A84" s="41">
        <f t="shared" si="2"/>
        <v>83</v>
      </c>
      <c r="B84" s="41"/>
      <c r="C84" s="41"/>
      <c r="E84" s="49"/>
      <c r="F84" s="41"/>
    </row>
    <row r="85" spans="1:6" x14ac:dyDescent="0.25">
      <c r="A85" s="41">
        <f t="shared" si="2"/>
        <v>84</v>
      </c>
      <c r="B85" s="41"/>
      <c r="C85" s="41"/>
      <c r="E85" s="49"/>
      <c r="F85" s="41"/>
    </row>
    <row r="86" spans="1:6" x14ac:dyDescent="0.25">
      <c r="A86" s="31">
        <f t="shared" si="2"/>
        <v>85</v>
      </c>
      <c r="C86" s="45"/>
    </row>
    <row r="87" spans="1:6" x14ac:dyDescent="0.25">
      <c r="A87" s="31">
        <f t="shared" si="2"/>
        <v>86</v>
      </c>
      <c r="C87" s="41"/>
    </row>
    <row r="88" spans="1:6" x14ac:dyDescent="0.25">
      <c r="A88" s="31">
        <f t="shared" si="2"/>
        <v>87</v>
      </c>
      <c r="C88" s="41"/>
    </row>
    <row r="89" spans="1:6" x14ac:dyDescent="0.25">
      <c r="A89" s="31">
        <f t="shared" si="2"/>
        <v>88</v>
      </c>
    </row>
    <row r="90" spans="1:6" x14ac:dyDescent="0.25">
      <c r="A90" s="31">
        <f t="shared" si="2"/>
        <v>89</v>
      </c>
    </row>
    <row r="91" spans="1:6" x14ac:dyDescent="0.25">
      <c r="A91" s="31">
        <f t="shared" si="2"/>
        <v>90</v>
      </c>
    </row>
    <row r="92" spans="1:6" x14ac:dyDescent="0.25">
      <c r="A92" s="31">
        <f t="shared" si="2"/>
        <v>91</v>
      </c>
    </row>
    <row r="93" spans="1:6" x14ac:dyDescent="0.25">
      <c r="A93" s="31">
        <f t="shared" si="2"/>
        <v>92</v>
      </c>
    </row>
    <row r="94" spans="1:6" x14ac:dyDescent="0.25">
      <c r="A94" s="31">
        <f t="shared" si="2"/>
        <v>93</v>
      </c>
    </row>
    <row r="95" spans="1:6" x14ac:dyDescent="0.25">
      <c r="A95" s="31">
        <f t="shared" si="2"/>
        <v>94</v>
      </c>
    </row>
    <row r="96" spans="1:6" x14ac:dyDescent="0.25">
      <c r="A96" s="31">
        <f t="shared" si="2"/>
        <v>95</v>
      </c>
    </row>
    <row r="97" spans="1:1" x14ac:dyDescent="0.25">
      <c r="A97" s="31">
        <f t="shared" si="2"/>
        <v>96</v>
      </c>
    </row>
    <row r="98" spans="1:1" x14ac:dyDescent="0.25">
      <c r="A98" s="31">
        <f t="shared" si="2"/>
        <v>97</v>
      </c>
    </row>
    <row r="99" spans="1:1" x14ac:dyDescent="0.25">
      <c r="A99" s="31">
        <f t="shared" si="2"/>
        <v>98</v>
      </c>
    </row>
    <row r="100" spans="1:1" x14ac:dyDescent="0.25">
      <c r="A100" s="31">
        <f t="shared" si="2"/>
        <v>99</v>
      </c>
    </row>
    <row r="101" spans="1:1" x14ac:dyDescent="0.25">
      <c r="A101" s="31">
        <f t="shared" si="2"/>
        <v>100</v>
      </c>
    </row>
    <row r="102" spans="1:1" x14ac:dyDescent="0.25">
      <c r="A102" s="31">
        <f t="shared" si="2"/>
        <v>101</v>
      </c>
    </row>
    <row r="103" spans="1:1" x14ac:dyDescent="0.25">
      <c r="A103" s="31">
        <f t="shared" si="2"/>
        <v>102</v>
      </c>
    </row>
    <row r="104" spans="1:1" x14ac:dyDescent="0.25">
      <c r="A104" s="31">
        <f t="shared" si="2"/>
        <v>103</v>
      </c>
    </row>
    <row r="105" spans="1:1" x14ac:dyDescent="0.25">
      <c r="A105" s="31">
        <f t="shared" si="2"/>
        <v>104</v>
      </c>
    </row>
    <row r="106" spans="1:1" x14ac:dyDescent="0.25">
      <c r="A106" s="31">
        <f t="shared" si="2"/>
        <v>105</v>
      </c>
    </row>
    <row r="107" spans="1:1" x14ac:dyDescent="0.25">
      <c r="A107" s="31">
        <f t="shared" si="2"/>
        <v>106</v>
      </c>
    </row>
    <row r="108" spans="1:1" x14ac:dyDescent="0.25">
      <c r="A108" s="31">
        <f t="shared" si="2"/>
        <v>107</v>
      </c>
    </row>
    <row r="109" spans="1:1" x14ac:dyDescent="0.25">
      <c r="A109" s="31">
        <f t="shared" si="2"/>
        <v>108</v>
      </c>
    </row>
    <row r="110" spans="1:1" x14ac:dyDescent="0.25">
      <c r="A110" s="31">
        <f t="shared" si="2"/>
        <v>109</v>
      </c>
    </row>
    <row r="111" spans="1:1" x14ac:dyDescent="0.25">
      <c r="A111" s="31">
        <f t="shared" si="2"/>
        <v>110</v>
      </c>
    </row>
    <row r="112" spans="1:1" x14ac:dyDescent="0.25">
      <c r="A112" s="31">
        <f t="shared" si="2"/>
        <v>111</v>
      </c>
    </row>
    <row r="113" spans="1:1" x14ac:dyDescent="0.25">
      <c r="A113" s="31">
        <f t="shared" si="2"/>
        <v>112</v>
      </c>
    </row>
    <row r="114" spans="1:1" x14ac:dyDescent="0.25">
      <c r="A114" s="31">
        <f t="shared" si="2"/>
        <v>113</v>
      </c>
    </row>
    <row r="115" spans="1:1" x14ac:dyDescent="0.25">
      <c r="A115" s="31">
        <f t="shared" si="2"/>
        <v>114</v>
      </c>
    </row>
    <row r="116" spans="1:1" x14ac:dyDescent="0.25">
      <c r="A116" s="31">
        <f t="shared" si="2"/>
        <v>115</v>
      </c>
    </row>
    <row r="117" spans="1:1" x14ac:dyDescent="0.25">
      <c r="A117" s="31">
        <f t="shared" si="2"/>
        <v>116</v>
      </c>
    </row>
    <row r="118" spans="1:1" x14ac:dyDescent="0.25">
      <c r="A118" s="31">
        <f t="shared" si="2"/>
        <v>117</v>
      </c>
    </row>
    <row r="119" spans="1:1" x14ac:dyDescent="0.25">
      <c r="A119" s="31">
        <f t="shared" si="2"/>
        <v>118</v>
      </c>
    </row>
    <row r="120" spans="1:1" x14ac:dyDescent="0.25">
      <c r="A120" s="31">
        <f t="shared" si="2"/>
        <v>119</v>
      </c>
    </row>
    <row r="121" spans="1:1" x14ac:dyDescent="0.25">
      <c r="A121" s="31">
        <f t="shared" si="2"/>
        <v>120</v>
      </c>
    </row>
    <row r="122" spans="1:1" x14ac:dyDescent="0.25">
      <c r="A122" s="31">
        <f t="shared" si="2"/>
        <v>121</v>
      </c>
    </row>
    <row r="123" spans="1:1" x14ac:dyDescent="0.25">
      <c r="A123" s="31">
        <f t="shared" si="2"/>
        <v>122</v>
      </c>
    </row>
    <row r="124" spans="1:1" x14ac:dyDescent="0.25">
      <c r="A124" s="31">
        <f t="shared" si="2"/>
        <v>123</v>
      </c>
    </row>
    <row r="125" spans="1:1" x14ac:dyDescent="0.25">
      <c r="A125" s="31">
        <f t="shared" si="2"/>
        <v>124</v>
      </c>
    </row>
    <row r="126" spans="1:1" x14ac:dyDescent="0.25">
      <c r="A126" s="31">
        <f t="shared" si="2"/>
        <v>125</v>
      </c>
    </row>
    <row r="127" spans="1:1" x14ac:dyDescent="0.25">
      <c r="A127" s="31">
        <f t="shared" si="2"/>
        <v>126</v>
      </c>
    </row>
    <row r="128" spans="1:1" x14ac:dyDescent="0.25">
      <c r="A128" s="31">
        <f t="shared" si="2"/>
        <v>127</v>
      </c>
    </row>
  </sheetData>
  <phoneticPr fontId="7" type="noConversion"/>
  <pageMargins left="0.7" right="0.7" top="0.75" bottom="0.75" header="0.3" footer="0.3"/>
  <pageSetup paperSize="8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zoomScale="120" zoomScaleNormal="120" workbookViewId="0">
      <selection activeCell="D47" sqref="D47"/>
    </sheetView>
  </sheetViews>
  <sheetFormatPr defaultRowHeight="15" x14ac:dyDescent="0.25"/>
  <cols>
    <col min="1" max="1" width="8.85546875" style="41"/>
    <col min="2" max="2" width="27.28515625" style="41" customWidth="1"/>
    <col min="3" max="3" width="23.42578125" style="41" customWidth="1"/>
    <col min="4" max="7" width="30.5703125" style="41" customWidth="1"/>
    <col min="8" max="8" width="18" style="41" bestFit="1" customWidth="1"/>
    <col min="9" max="9" width="24.42578125" style="41" customWidth="1"/>
    <col min="10" max="10" width="28.85546875" style="41" customWidth="1"/>
    <col min="11" max="11" width="19.28515625" style="41" customWidth="1"/>
    <col min="12" max="12" width="23" style="41" customWidth="1"/>
    <col min="13" max="13" width="29.7109375" style="41" customWidth="1"/>
    <col min="14" max="14" width="28.42578125" style="41" customWidth="1"/>
    <col min="15" max="15" width="26.85546875" style="41" customWidth="1"/>
    <col min="16" max="16" width="26.28515625" style="41" customWidth="1"/>
    <col min="17" max="17" width="28.42578125" style="41" customWidth="1"/>
    <col min="18" max="18" width="26.5703125" style="41" customWidth="1"/>
    <col min="19" max="19" width="29.42578125" style="41" customWidth="1"/>
    <col min="20" max="20" width="38.28515625" customWidth="1"/>
    <col min="21" max="21" width="33.7109375" customWidth="1"/>
    <col min="22" max="22" width="35.5703125" customWidth="1"/>
  </cols>
  <sheetData>
    <row r="1" spans="1:22" x14ac:dyDescent="0.25">
      <c r="A1" s="24"/>
      <c r="B1" s="51" t="s">
        <v>15</v>
      </c>
      <c r="C1" s="51" t="s">
        <v>338</v>
      </c>
      <c r="D1" s="51" t="s">
        <v>339</v>
      </c>
      <c r="E1" s="51" t="s">
        <v>16</v>
      </c>
      <c r="F1" s="51" t="s">
        <v>340</v>
      </c>
      <c r="G1" s="51" t="s">
        <v>341</v>
      </c>
      <c r="H1" s="51" t="s">
        <v>17</v>
      </c>
      <c r="I1" s="51" t="s">
        <v>342</v>
      </c>
      <c r="J1" s="51" t="s">
        <v>343</v>
      </c>
      <c r="K1" s="51" t="s">
        <v>187</v>
      </c>
      <c r="L1" s="51" t="s">
        <v>344</v>
      </c>
      <c r="M1" s="51" t="s">
        <v>345</v>
      </c>
      <c r="N1" s="51" t="s">
        <v>18</v>
      </c>
      <c r="O1" s="51" t="s">
        <v>346</v>
      </c>
      <c r="P1" s="51" t="s">
        <v>347</v>
      </c>
      <c r="Q1" s="51" t="s">
        <v>19</v>
      </c>
      <c r="R1" s="51" t="s">
        <v>348</v>
      </c>
      <c r="S1" s="51" t="s">
        <v>349</v>
      </c>
      <c r="T1" s="51" t="s">
        <v>4</v>
      </c>
      <c r="U1" s="51" t="s">
        <v>350</v>
      </c>
      <c r="V1" s="51" t="s">
        <v>351</v>
      </c>
    </row>
    <row r="2" spans="1:22" x14ac:dyDescent="0.25">
      <c r="A2" s="41">
        <f>1</f>
        <v>1</v>
      </c>
      <c r="B2" s="41" t="s">
        <v>189</v>
      </c>
      <c r="C2" s="41">
        <v>16.57</v>
      </c>
      <c r="D2" s="41">
        <v>4000</v>
      </c>
      <c r="E2" s="41" t="s">
        <v>189</v>
      </c>
      <c r="F2" s="41">
        <v>16.57</v>
      </c>
      <c r="G2" s="41">
        <v>4000</v>
      </c>
      <c r="H2" s="41" t="s">
        <v>189</v>
      </c>
      <c r="I2" s="41">
        <v>56.28</v>
      </c>
      <c r="J2" s="41">
        <v>4000</v>
      </c>
      <c r="K2" s="41" t="s">
        <v>189</v>
      </c>
      <c r="L2" s="41">
        <v>56.28</v>
      </c>
      <c r="M2" s="41">
        <v>4000</v>
      </c>
      <c r="N2" s="41" t="s">
        <v>189</v>
      </c>
      <c r="O2" s="41">
        <v>32</v>
      </c>
      <c r="P2" s="41">
        <v>4000</v>
      </c>
      <c r="Q2" s="41" t="s">
        <v>189</v>
      </c>
      <c r="R2" s="41">
        <v>32</v>
      </c>
      <c r="S2" s="41">
        <v>4000</v>
      </c>
      <c r="T2" s="54" t="s">
        <v>190</v>
      </c>
      <c r="U2" s="55">
        <v>13190.64</v>
      </c>
      <c r="V2" s="55">
        <v>24</v>
      </c>
    </row>
    <row r="3" spans="1:22" x14ac:dyDescent="0.25">
      <c r="A3" s="41">
        <f>A2+1</f>
        <v>2</v>
      </c>
      <c r="B3" s="41" t="s">
        <v>191</v>
      </c>
      <c r="C3" s="41">
        <v>8</v>
      </c>
      <c r="D3" s="41">
        <v>4000</v>
      </c>
      <c r="E3" s="41" t="s">
        <v>191</v>
      </c>
      <c r="F3" s="41">
        <v>9.83</v>
      </c>
      <c r="G3" s="41">
        <v>4000</v>
      </c>
      <c r="H3" s="41" t="s">
        <v>191</v>
      </c>
      <c r="I3" s="41">
        <v>25</v>
      </c>
      <c r="J3" s="41">
        <v>4000</v>
      </c>
      <c r="K3" s="41" t="s">
        <v>191</v>
      </c>
      <c r="L3" s="41">
        <v>25</v>
      </c>
      <c r="M3" s="41">
        <v>4000</v>
      </c>
      <c r="N3" s="41" t="s">
        <v>192</v>
      </c>
      <c r="O3" s="41">
        <v>3981.4814814814813</v>
      </c>
      <c r="P3" s="41">
        <v>24</v>
      </c>
      <c r="Q3" s="41" t="s">
        <v>192</v>
      </c>
      <c r="R3" s="41">
        <v>3981.4814814814813</v>
      </c>
      <c r="S3" s="41">
        <v>24</v>
      </c>
      <c r="T3" s="54" t="s">
        <v>193</v>
      </c>
      <c r="U3" s="55">
        <v>5283.52</v>
      </c>
      <c r="V3" s="55">
        <v>24</v>
      </c>
    </row>
    <row r="4" spans="1:22" x14ac:dyDescent="0.25">
      <c r="A4" s="41">
        <f t="shared" ref="A4:A7" si="0">A3+1</f>
        <v>3</v>
      </c>
      <c r="B4" s="41" t="s">
        <v>194</v>
      </c>
      <c r="C4" s="41">
        <v>3.6</v>
      </c>
      <c r="D4" s="41">
        <v>4000</v>
      </c>
      <c r="E4" s="41" t="s">
        <v>194</v>
      </c>
      <c r="F4" s="41">
        <v>3.6</v>
      </c>
      <c r="G4" s="41">
        <v>4000</v>
      </c>
      <c r="H4" s="41" t="s">
        <v>195</v>
      </c>
      <c r="I4" s="41">
        <v>6.68</v>
      </c>
      <c r="J4" s="41">
        <v>4000</v>
      </c>
      <c r="K4" s="41" t="s">
        <v>195</v>
      </c>
      <c r="L4" s="41">
        <v>6.68</v>
      </c>
      <c r="M4" s="41">
        <v>4000</v>
      </c>
      <c r="N4" s="41" t="s">
        <v>195</v>
      </c>
      <c r="O4" s="41">
        <v>14.95</v>
      </c>
      <c r="P4" s="41">
        <v>4000</v>
      </c>
      <c r="Q4" s="41" t="s">
        <v>196</v>
      </c>
      <c r="R4" s="41">
        <v>19.93</v>
      </c>
      <c r="S4" s="41">
        <v>4000</v>
      </c>
      <c r="T4" s="54" t="s">
        <v>197</v>
      </c>
      <c r="U4" s="55">
        <v>184</v>
      </c>
      <c r="V4" s="55">
        <v>6000</v>
      </c>
    </row>
    <row r="5" spans="1:22" x14ac:dyDescent="0.25">
      <c r="A5" s="41">
        <f t="shared" si="0"/>
        <v>4</v>
      </c>
      <c r="B5" s="41" t="s">
        <v>198</v>
      </c>
      <c r="C5" s="41">
        <v>5000</v>
      </c>
      <c r="D5" s="41">
        <v>24</v>
      </c>
      <c r="E5" s="41" t="s">
        <v>198</v>
      </c>
      <c r="F5" s="41">
        <v>5000</v>
      </c>
      <c r="G5" s="41">
        <v>24</v>
      </c>
      <c r="H5" s="41" t="s">
        <v>190</v>
      </c>
      <c r="I5" s="31">
        <v>2638.89</v>
      </c>
      <c r="J5" s="41">
        <v>24</v>
      </c>
      <c r="K5" s="41" t="s">
        <v>190</v>
      </c>
      <c r="L5" s="31">
        <v>2638.89</v>
      </c>
      <c r="M5" s="41">
        <v>24</v>
      </c>
      <c r="N5" s="41" t="s">
        <v>200</v>
      </c>
      <c r="O5" s="41">
        <v>8.48</v>
      </c>
      <c r="P5" s="41">
        <v>4000</v>
      </c>
      <c r="Q5" s="41" t="s">
        <v>200</v>
      </c>
      <c r="R5" s="41">
        <v>8.48</v>
      </c>
      <c r="S5" s="41">
        <v>4000</v>
      </c>
      <c r="T5" s="54" t="s">
        <v>201</v>
      </c>
      <c r="U5" s="55">
        <v>18.203333333333333</v>
      </c>
      <c r="V5" s="55">
        <v>6000</v>
      </c>
    </row>
    <row r="6" spans="1:22" x14ac:dyDescent="0.25">
      <c r="A6" s="41">
        <f t="shared" si="0"/>
        <v>5</v>
      </c>
      <c r="B6" s="41" t="s">
        <v>202</v>
      </c>
      <c r="C6" s="41">
        <v>4023.5693400000005</v>
      </c>
      <c r="D6" s="41">
        <v>24</v>
      </c>
      <c r="E6" s="41" t="s">
        <v>202</v>
      </c>
      <c r="F6" s="41">
        <v>4762.8999999999996</v>
      </c>
      <c r="G6" s="41">
        <v>24</v>
      </c>
      <c r="H6" s="41" t="s">
        <v>192</v>
      </c>
      <c r="I6" s="31">
        <v>2685.19</v>
      </c>
      <c r="J6" s="41">
        <v>24</v>
      </c>
      <c r="K6" s="41" t="s">
        <v>192</v>
      </c>
      <c r="L6" s="31">
        <v>2685.19</v>
      </c>
      <c r="M6" s="41">
        <v>24</v>
      </c>
      <c r="N6" s="41" t="s">
        <v>203</v>
      </c>
      <c r="O6" s="41">
        <v>7.1550000000000002</v>
      </c>
      <c r="P6" s="41">
        <v>4000</v>
      </c>
      <c r="Q6" s="41" t="s">
        <v>203</v>
      </c>
      <c r="R6" s="41">
        <v>7.1550000000000002</v>
      </c>
      <c r="S6" s="41">
        <v>4000</v>
      </c>
      <c r="T6" s="54" t="s">
        <v>204</v>
      </c>
      <c r="U6" s="55">
        <v>12.486666666666666</v>
      </c>
      <c r="V6" s="55">
        <v>6000</v>
      </c>
    </row>
    <row r="7" spans="1:22" x14ac:dyDescent="0.25">
      <c r="A7" s="41">
        <f t="shared" si="0"/>
        <v>6</v>
      </c>
      <c r="B7" s="41" t="s">
        <v>205</v>
      </c>
      <c r="C7" s="41">
        <v>2244.5567390000001</v>
      </c>
      <c r="D7" s="41">
        <v>24</v>
      </c>
      <c r="E7" s="41" t="s">
        <v>205</v>
      </c>
      <c r="F7" s="41">
        <v>2894.87</v>
      </c>
      <c r="G7" s="41">
        <v>24</v>
      </c>
      <c r="H7" s="41" t="s">
        <v>200</v>
      </c>
      <c r="I7" s="41">
        <v>6.65</v>
      </c>
      <c r="J7" s="41">
        <v>4000</v>
      </c>
      <c r="K7" s="41" t="s">
        <v>200</v>
      </c>
      <c r="L7" s="41">
        <v>6.65</v>
      </c>
      <c r="M7" s="41">
        <v>4000</v>
      </c>
      <c r="N7" s="41" t="s">
        <v>207</v>
      </c>
      <c r="O7" s="41">
        <v>7.1550000000000002</v>
      </c>
      <c r="P7" s="41">
        <v>4000</v>
      </c>
      <c r="Q7" s="41" t="s">
        <v>207</v>
      </c>
      <c r="R7" s="41">
        <v>7.1550000000000002</v>
      </c>
      <c r="S7" s="41">
        <v>4000</v>
      </c>
      <c r="T7" s="54" t="s">
        <v>208</v>
      </c>
      <c r="U7" s="55">
        <v>9.0466666666666669</v>
      </c>
      <c r="V7" s="55">
        <v>6000</v>
      </c>
    </row>
    <row r="8" spans="1:22" x14ac:dyDescent="0.25">
      <c r="A8" s="41">
        <f>A7+1</f>
        <v>7</v>
      </c>
      <c r="B8" s="41" t="s">
        <v>209</v>
      </c>
      <c r="C8" s="41">
        <v>11.91</v>
      </c>
      <c r="D8" s="41">
        <v>4000</v>
      </c>
      <c r="E8" s="41" t="s">
        <v>209</v>
      </c>
      <c r="F8" s="41">
        <v>14.96</v>
      </c>
      <c r="G8" s="41">
        <v>4000</v>
      </c>
      <c r="H8" s="41" t="s">
        <v>203</v>
      </c>
      <c r="I8" s="41">
        <v>4.87</v>
      </c>
      <c r="J8" s="41">
        <v>4000</v>
      </c>
      <c r="K8" s="41" t="s">
        <v>203</v>
      </c>
      <c r="L8" s="41">
        <v>4.87</v>
      </c>
      <c r="M8" s="41">
        <v>4000</v>
      </c>
      <c r="N8" s="41" t="s">
        <v>210</v>
      </c>
      <c r="O8" s="41">
        <v>144.73846153846154</v>
      </c>
      <c r="P8" s="41">
        <v>4000</v>
      </c>
      <c r="Q8" s="41" t="s">
        <v>210</v>
      </c>
      <c r="R8" s="41">
        <v>144.73846153846154</v>
      </c>
      <c r="S8" s="41">
        <v>4000</v>
      </c>
      <c r="T8" s="54" t="s">
        <v>211</v>
      </c>
      <c r="U8" s="55">
        <v>9.9049999999999994</v>
      </c>
      <c r="V8" s="55">
        <v>6000</v>
      </c>
    </row>
    <row r="9" spans="1:22" x14ac:dyDescent="0.25">
      <c r="A9" s="41">
        <f t="shared" ref="A9:A72" si="1">A8+1</f>
        <v>8</v>
      </c>
      <c r="B9" s="41" t="s">
        <v>212</v>
      </c>
      <c r="C9" s="41">
        <v>97</v>
      </c>
      <c r="D9" s="41">
        <v>4000</v>
      </c>
      <c r="E9" s="41" t="s">
        <v>212</v>
      </c>
      <c r="F9" s="41">
        <v>97</v>
      </c>
      <c r="G9" s="41">
        <v>4000</v>
      </c>
      <c r="H9" s="41" t="s">
        <v>207</v>
      </c>
      <c r="I9" s="41">
        <v>4.87</v>
      </c>
      <c r="J9" s="41">
        <v>4000</v>
      </c>
      <c r="K9" s="41" t="s">
        <v>207</v>
      </c>
      <c r="L9" s="41">
        <v>4.87</v>
      </c>
      <c r="M9" s="41">
        <v>4000</v>
      </c>
      <c r="N9" s="41" t="s">
        <v>214</v>
      </c>
      <c r="O9" s="41">
        <v>235.78947368421052</v>
      </c>
      <c r="P9" s="41">
        <v>4000</v>
      </c>
      <c r="Q9" s="41" t="s">
        <v>214</v>
      </c>
      <c r="R9" s="41">
        <v>235.78947368421052</v>
      </c>
      <c r="S9" s="41">
        <v>4000</v>
      </c>
      <c r="T9" s="54" t="s">
        <v>215</v>
      </c>
      <c r="U9" s="55">
        <v>14.125</v>
      </c>
      <c r="V9" s="55">
        <v>6000</v>
      </c>
    </row>
    <row r="10" spans="1:22" x14ac:dyDescent="0.25">
      <c r="A10" s="41">
        <f t="shared" si="1"/>
        <v>9</v>
      </c>
      <c r="B10" s="41" t="s">
        <v>216</v>
      </c>
      <c r="C10" s="41">
        <v>64</v>
      </c>
      <c r="D10" s="41">
        <v>4000</v>
      </c>
      <c r="E10" s="41" t="s">
        <v>216</v>
      </c>
      <c r="F10" s="41">
        <v>64</v>
      </c>
      <c r="G10" s="41">
        <v>4000</v>
      </c>
      <c r="H10" s="41" t="s">
        <v>199</v>
      </c>
      <c r="I10" s="41">
        <v>1108.54</v>
      </c>
      <c r="J10" s="41">
        <v>24</v>
      </c>
      <c r="K10" s="41" t="s">
        <v>199</v>
      </c>
      <c r="L10" s="41">
        <v>1108.54</v>
      </c>
      <c r="M10" s="41">
        <v>24</v>
      </c>
      <c r="N10" s="41" t="s">
        <v>204</v>
      </c>
      <c r="O10" s="41">
        <v>18.82</v>
      </c>
      <c r="P10" s="41">
        <v>4000</v>
      </c>
      <c r="Q10" s="41" t="s">
        <v>204</v>
      </c>
      <c r="R10" s="41">
        <v>18.82</v>
      </c>
      <c r="S10" s="41">
        <v>4000</v>
      </c>
      <c r="T10" s="54" t="s">
        <v>217</v>
      </c>
      <c r="U10" s="55">
        <v>4.3765000000000001</v>
      </c>
      <c r="V10" s="55">
        <v>6000</v>
      </c>
    </row>
    <row r="11" spans="1:22" x14ac:dyDescent="0.25">
      <c r="A11" s="41">
        <f t="shared" si="1"/>
        <v>10</v>
      </c>
      <c r="B11" s="41" t="s">
        <v>218</v>
      </c>
      <c r="C11" s="41">
        <v>6.81</v>
      </c>
      <c r="D11" s="41">
        <v>4000</v>
      </c>
      <c r="E11" s="41" t="s">
        <v>218</v>
      </c>
      <c r="F11" s="41">
        <v>6.81</v>
      </c>
      <c r="G11" s="41">
        <v>4000</v>
      </c>
      <c r="H11" s="41" t="s">
        <v>206</v>
      </c>
      <c r="I11" s="41">
        <v>869.06</v>
      </c>
      <c r="J11" s="41">
        <v>24</v>
      </c>
      <c r="K11" s="41" t="s">
        <v>206</v>
      </c>
      <c r="L11" s="41">
        <v>869.06</v>
      </c>
      <c r="M11" s="41">
        <v>24</v>
      </c>
      <c r="N11" s="41" t="s">
        <v>219</v>
      </c>
      <c r="O11" s="41">
        <v>10.02</v>
      </c>
      <c r="P11" s="41">
        <v>4000</v>
      </c>
      <c r="Q11" s="41" t="s">
        <v>219</v>
      </c>
      <c r="R11" s="41">
        <v>10.02</v>
      </c>
      <c r="S11" s="41">
        <v>4000</v>
      </c>
      <c r="T11" s="54" t="s">
        <v>220</v>
      </c>
      <c r="U11" s="55">
        <v>31.195</v>
      </c>
      <c r="V11" s="55">
        <v>6000</v>
      </c>
    </row>
    <row r="12" spans="1:22" x14ac:dyDescent="0.25">
      <c r="A12" s="41">
        <f t="shared" si="1"/>
        <v>11</v>
      </c>
      <c r="B12" s="41" t="s">
        <v>221</v>
      </c>
      <c r="C12" s="41">
        <v>6.11</v>
      </c>
      <c r="D12" s="41">
        <v>4000</v>
      </c>
      <c r="E12" s="41" t="s">
        <v>221</v>
      </c>
      <c r="F12" s="41">
        <v>6.11</v>
      </c>
      <c r="G12" s="41">
        <v>4000</v>
      </c>
      <c r="H12" s="41" t="s">
        <v>213</v>
      </c>
      <c r="I12" s="41">
        <v>869.06</v>
      </c>
      <c r="J12" s="41">
        <v>24</v>
      </c>
      <c r="K12" s="41" t="s">
        <v>213</v>
      </c>
      <c r="L12" s="41">
        <v>869.06</v>
      </c>
      <c r="M12" s="41">
        <v>24</v>
      </c>
      <c r="N12" s="41" t="s">
        <v>222</v>
      </c>
      <c r="O12" s="41">
        <v>16.88</v>
      </c>
      <c r="P12" s="41">
        <v>4000</v>
      </c>
      <c r="Q12" s="41" t="s">
        <v>222</v>
      </c>
      <c r="R12" s="41">
        <v>16.88</v>
      </c>
      <c r="S12" s="41">
        <v>4000</v>
      </c>
      <c r="T12" s="54" t="s">
        <v>223</v>
      </c>
      <c r="U12" s="55">
        <v>5.9850000000000003</v>
      </c>
      <c r="V12" s="55">
        <v>6000</v>
      </c>
    </row>
    <row r="13" spans="1:22" x14ac:dyDescent="0.25">
      <c r="A13" s="41">
        <f t="shared" si="1"/>
        <v>12</v>
      </c>
      <c r="B13" s="41" t="s">
        <v>224</v>
      </c>
      <c r="C13" s="41">
        <v>1.92</v>
      </c>
      <c r="D13" s="41">
        <v>4000</v>
      </c>
      <c r="E13" s="41" t="s">
        <v>224</v>
      </c>
      <c r="F13" s="41">
        <v>1.92</v>
      </c>
      <c r="G13" s="41">
        <v>4000</v>
      </c>
      <c r="H13" s="41" t="s">
        <v>212</v>
      </c>
      <c r="I13" s="41">
        <v>166.41</v>
      </c>
      <c r="J13" s="41">
        <v>4000</v>
      </c>
      <c r="K13" s="41" t="s">
        <v>212</v>
      </c>
      <c r="L13" s="41">
        <v>166.41</v>
      </c>
      <c r="M13" s="41">
        <v>4000</v>
      </c>
      <c r="N13" s="41" t="s">
        <v>225</v>
      </c>
      <c r="O13" s="41">
        <v>5.03</v>
      </c>
      <c r="P13" s="41">
        <v>4000</v>
      </c>
      <c r="Q13" s="41" t="s">
        <v>225</v>
      </c>
      <c r="R13" s="41">
        <v>5.03</v>
      </c>
      <c r="S13" s="41">
        <v>4000</v>
      </c>
      <c r="T13" s="54" t="s">
        <v>226</v>
      </c>
      <c r="U13" s="55">
        <v>11.61</v>
      </c>
      <c r="V13" s="55">
        <v>6000</v>
      </c>
    </row>
    <row r="14" spans="1:22" x14ac:dyDescent="0.25">
      <c r="A14" s="41">
        <f t="shared" si="1"/>
        <v>13</v>
      </c>
      <c r="B14" s="41" t="s">
        <v>227</v>
      </c>
      <c r="C14" s="41">
        <v>2.11</v>
      </c>
      <c r="D14" s="41">
        <v>4000</v>
      </c>
      <c r="E14" s="41" t="s">
        <v>227</v>
      </c>
      <c r="F14" s="41">
        <v>2.11</v>
      </c>
      <c r="G14" s="41">
        <v>4000</v>
      </c>
      <c r="H14" s="41" t="s">
        <v>216</v>
      </c>
      <c r="I14" s="41">
        <v>68.709999999999994</v>
      </c>
      <c r="J14" s="41">
        <v>4000</v>
      </c>
      <c r="K14" s="41" t="s">
        <v>216</v>
      </c>
      <c r="L14" s="41">
        <v>68.709999999999994</v>
      </c>
      <c r="M14" s="41">
        <v>4000</v>
      </c>
      <c r="N14" s="41" t="s">
        <v>228</v>
      </c>
      <c r="O14" s="41">
        <v>5.6</v>
      </c>
      <c r="P14" s="41">
        <v>4000</v>
      </c>
      <c r="Q14" s="41" t="s">
        <v>228</v>
      </c>
      <c r="R14" s="41">
        <v>5.6</v>
      </c>
      <c r="S14" s="41">
        <v>4000</v>
      </c>
      <c r="T14" s="54" t="s">
        <v>229</v>
      </c>
      <c r="U14" s="55">
        <v>23.785</v>
      </c>
      <c r="V14" s="55">
        <v>6000</v>
      </c>
    </row>
    <row r="15" spans="1:22" x14ac:dyDescent="0.25">
      <c r="A15" s="41">
        <f t="shared" si="1"/>
        <v>14</v>
      </c>
      <c r="B15" s="41" t="s">
        <v>230</v>
      </c>
      <c r="C15" s="41">
        <v>2.11</v>
      </c>
      <c r="D15" s="41">
        <v>4000</v>
      </c>
      <c r="E15" s="41" t="s">
        <v>230</v>
      </c>
      <c r="F15" s="41">
        <v>2.11</v>
      </c>
      <c r="G15" s="41">
        <v>4000</v>
      </c>
      <c r="H15" s="41" t="s">
        <v>231</v>
      </c>
      <c r="I15" s="41">
        <v>3.68</v>
      </c>
      <c r="J15" s="41">
        <v>4000</v>
      </c>
      <c r="K15" s="41" t="s">
        <v>231</v>
      </c>
      <c r="L15" s="41">
        <v>3.68</v>
      </c>
      <c r="M15" s="41">
        <v>4000</v>
      </c>
      <c r="N15" s="41" t="s">
        <v>232</v>
      </c>
      <c r="O15" s="41">
        <v>24.46</v>
      </c>
      <c r="P15" s="41">
        <v>4000</v>
      </c>
      <c r="Q15" s="41" t="s">
        <v>232</v>
      </c>
      <c r="R15" s="41">
        <v>24.46</v>
      </c>
      <c r="S15" s="41">
        <v>4000</v>
      </c>
      <c r="T15" s="54" t="s">
        <v>233</v>
      </c>
      <c r="U15" s="55">
        <v>26.3</v>
      </c>
      <c r="V15" s="55">
        <v>6000</v>
      </c>
    </row>
    <row r="16" spans="1:22" x14ac:dyDescent="0.25">
      <c r="A16" s="41">
        <f t="shared" si="1"/>
        <v>15</v>
      </c>
      <c r="B16" s="41" t="s">
        <v>234</v>
      </c>
      <c r="C16" s="41">
        <v>2.16</v>
      </c>
      <c r="D16" s="41">
        <v>4000</v>
      </c>
      <c r="E16" s="41" t="s">
        <v>234</v>
      </c>
      <c r="F16" s="41">
        <v>2.16</v>
      </c>
      <c r="G16" s="41">
        <v>4000</v>
      </c>
      <c r="H16" s="41" t="s">
        <v>235</v>
      </c>
      <c r="I16" s="41">
        <v>3.43</v>
      </c>
      <c r="J16" s="41">
        <v>4000</v>
      </c>
      <c r="K16" s="41" t="s">
        <v>235</v>
      </c>
      <c r="L16" s="41">
        <v>3.43</v>
      </c>
      <c r="M16" s="41">
        <v>4000</v>
      </c>
      <c r="N16" s="41" t="s">
        <v>236</v>
      </c>
      <c r="O16" s="41">
        <v>1.02</v>
      </c>
      <c r="P16" s="41">
        <v>4000</v>
      </c>
      <c r="Q16" s="41" t="s">
        <v>236</v>
      </c>
      <c r="R16" s="41">
        <v>1.02</v>
      </c>
      <c r="S16" s="41">
        <v>4000</v>
      </c>
      <c r="T16" s="54" t="s">
        <v>237</v>
      </c>
      <c r="U16" s="55">
        <v>8.57</v>
      </c>
      <c r="V16" s="55">
        <v>6000</v>
      </c>
    </row>
    <row r="17" spans="1:22" x14ac:dyDescent="0.25">
      <c r="A17" s="41">
        <f t="shared" si="1"/>
        <v>16</v>
      </c>
      <c r="B17" s="41" t="s">
        <v>238</v>
      </c>
      <c r="C17" s="41">
        <v>1.39</v>
      </c>
      <c r="D17" s="41">
        <v>4000</v>
      </c>
      <c r="E17" s="41" t="s">
        <v>238</v>
      </c>
      <c r="F17" s="41">
        <v>1.39</v>
      </c>
      <c r="G17" s="41">
        <v>4000</v>
      </c>
      <c r="H17" s="41" t="s">
        <v>239</v>
      </c>
      <c r="I17" s="41">
        <v>3.08</v>
      </c>
      <c r="J17" s="41">
        <v>4000</v>
      </c>
      <c r="K17" s="41" t="s">
        <v>239</v>
      </c>
      <c r="L17" s="41">
        <v>3.08</v>
      </c>
      <c r="M17" s="41">
        <v>4000</v>
      </c>
      <c r="N17" s="41" t="s">
        <v>240</v>
      </c>
      <c r="O17" s="41">
        <v>2.95</v>
      </c>
      <c r="P17" s="41">
        <v>4000</v>
      </c>
      <c r="Q17" s="41" t="s">
        <v>240</v>
      </c>
      <c r="R17" s="41">
        <v>2.95</v>
      </c>
      <c r="S17" s="41">
        <v>4000</v>
      </c>
      <c r="T17" s="54" t="s">
        <v>241</v>
      </c>
      <c r="U17" s="55">
        <v>7.64</v>
      </c>
      <c r="V17" s="55">
        <v>6000</v>
      </c>
    </row>
    <row r="18" spans="1:22" x14ac:dyDescent="0.25">
      <c r="A18" s="41">
        <f t="shared" si="1"/>
        <v>17</v>
      </c>
      <c r="B18" s="41" t="s">
        <v>242</v>
      </c>
      <c r="C18" s="41">
        <v>1.4</v>
      </c>
      <c r="D18" s="41">
        <v>4000</v>
      </c>
      <c r="E18" s="41" t="s">
        <v>242</v>
      </c>
      <c r="F18" s="41">
        <v>1.4</v>
      </c>
      <c r="G18" s="41">
        <v>4000</v>
      </c>
      <c r="H18" s="41" t="s">
        <v>218</v>
      </c>
      <c r="I18" s="41">
        <v>6.95</v>
      </c>
      <c r="J18" s="41">
        <v>4000</v>
      </c>
      <c r="K18" s="41" t="s">
        <v>218</v>
      </c>
      <c r="L18" s="41">
        <v>6.95</v>
      </c>
      <c r="M18" s="41">
        <v>4000</v>
      </c>
      <c r="N18" s="41" t="s">
        <v>243</v>
      </c>
      <c r="O18" s="41">
        <v>14.27</v>
      </c>
      <c r="P18" s="41">
        <v>4000</v>
      </c>
      <c r="Q18" s="41" t="s">
        <v>243</v>
      </c>
      <c r="R18" s="41">
        <v>14.27</v>
      </c>
      <c r="S18" s="41">
        <v>4000</v>
      </c>
      <c r="T18" s="54" t="s">
        <v>244</v>
      </c>
      <c r="U18" s="55">
        <v>8.8640000000000008</v>
      </c>
      <c r="V18" s="55">
        <v>6000</v>
      </c>
    </row>
    <row r="19" spans="1:22" x14ac:dyDescent="0.25">
      <c r="A19" s="41">
        <f t="shared" si="1"/>
        <v>18</v>
      </c>
      <c r="B19" s="41" t="s">
        <v>245</v>
      </c>
      <c r="C19" s="41">
        <v>0.46</v>
      </c>
      <c r="D19" s="41">
        <v>4000</v>
      </c>
      <c r="E19" s="41" t="s">
        <v>245</v>
      </c>
      <c r="F19" s="41">
        <v>0.46</v>
      </c>
      <c r="G19" s="41">
        <v>4000</v>
      </c>
      <c r="H19" s="41" t="s">
        <v>224</v>
      </c>
      <c r="I19" s="41">
        <v>3.74</v>
      </c>
      <c r="J19" s="41">
        <v>4000</v>
      </c>
      <c r="K19" s="41" t="s">
        <v>224</v>
      </c>
      <c r="L19" s="41">
        <v>3.74</v>
      </c>
      <c r="M19" s="41">
        <v>4000</v>
      </c>
      <c r="N19" s="41" t="s">
        <v>246</v>
      </c>
      <c r="O19" s="41">
        <v>3.42</v>
      </c>
      <c r="P19" s="41">
        <v>4000</v>
      </c>
      <c r="Q19" s="41" t="s">
        <v>246</v>
      </c>
      <c r="R19" s="41">
        <v>3.42</v>
      </c>
      <c r="S19" s="41">
        <v>4000</v>
      </c>
      <c r="T19" s="54" t="s">
        <v>247</v>
      </c>
      <c r="U19" s="55">
        <v>8.7040000000000006</v>
      </c>
      <c r="V19" s="55">
        <v>6000</v>
      </c>
    </row>
    <row r="20" spans="1:22" x14ac:dyDescent="0.25">
      <c r="A20" s="41">
        <f t="shared" si="1"/>
        <v>19</v>
      </c>
      <c r="B20" s="41" t="s">
        <v>248</v>
      </c>
      <c r="C20" s="41">
        <v>97</v>
      </c>
      <c r="D20" s="41">
        <v>4000</v>
      </c>
      <c r="E20" s="41" t="s">
        <v>248</v>
      </c>
      <c r="F20" s="41">
        <v>97</v>
      </c>
      <c r="G20" s="41">
        <v>4000</v>
      </c>
      <c r="H20" s="41" t="s">
        <v>227</v>
      </c>
      <c r="I20" s="41">
        <v>3.16</v>
      </c>
      <c r="J20" s="41">
        <v>4000</v>
      </c>
      <c r="K20" s="41" t="s">
        <v>227</v>
      </c>
      <c r="L20" s="41">
        <v>3.16</v>
      </c>
      <c r="M20" s="41">
        <v>4000</v>
      </c>
      <c r="N20" s="41" t="s">
        <v>249</v>
      </c>
      <c r="O20" s="41">
        <v>4.5</v>
      </c>
      <c r="P20" s="41">
        <v>4000</v>
      </c>
      <c r="Q20" s="41" t="s">
        <v>249</v>
      </c>
      <c r="R20" s="41">
        <v>4.5</v>
      </c>
      <c r="S20" s="41">
        <v>4000</v>
      </c>
      <c r="T20" s="54" t="s">
        <v>250</v>
      </c>
      <c r="U20" s="55">
        <v>7.7320000000000002</v>
      </c>
      <c r="V20" s="55">
        <v>6000</v>
      </c>
    </row>
    <row r="21" spans="1:22" x14ac:dyDescent="0.25">
      <c r="A21" s="41">
        <f t="shared" si="1"/>
        <v>20</v>
      </c>
      <c r="B21" s="41" t="s">
        <v>251</v>
      </c>
      <c r="C21" s="41">
        <v>64</v>
      </c>
      <c r="D21" s="41">
        <v>4000</v>
      </c>
      <c r="E21" s="41" t="s">
        <v>251</v>
      </c>
      <c r="F21" s="41">
        <v>64</v>
      </c>
      <c r="G21" s="41">
        <v>4000</v>
      </c>
      <c r="H21" s="41" t="s">
        <v>230</v>
      </c>
      <c r="I21" s="41">
        <v>3.09</v>
      </c>
      <c r="J21" s="41">
        <v>4000</v>
      </c>
      <c r="K21" s="41" t="s">
        <v>230</v>
      </c>
      <c r="L21" s="41">
        <v>3.09</v>
      </c>
      <c r="M21" s="41">
        <v>4000</v>
      </c>
      <c r="N21" s="41" t="s">
        <v>252</v>
      </c>
      <c r="O21" s="41">
        <v>9.08</v>
      </c>
      <c r="P21" s="41">
        <v>4000</v>
      </c>
      <c r="Q21" s="41" t="s">
        <v>252</v>
      </c>
      <c r="R21" s="41">
        <v>9.08</v>
      </c>
      <c r="S21" s="41">
        <v>4000</v>
      </c>
      <c r="T21" s="54" t="s">
        <v>253</v>
      </c>
      <c r="U21" s="55">
        <v>10.304</v>
      </c>
      <c r="V21" s="55">
        <v>6000</v>
      </c>
    </row>
    <row r="22" spans="1:22" x14ac:dyDescent="0.25">
      <c r="A22" s="41">
        <f t="shared" si="1"/>
        <v>21</v>
      </c>
      <c r="B22" s="41" t="s">
        <v>254</v>
      </c>
      <c r="C22" s="41">
        <v>6.81</v>
      </c>
      <c r="D22" s="41">
        <v>4000</v>
      </c>
      <c r="E22" s="41" t="s">
        <v>254</v>
      </c>
      <c r="F22" s="41">
        <v>6.81</v>
      </c>
      <c r="G22" s="41">
        <v>4000</v>
      </c>
      <c r="H22" s="41" t="s">
        <v>234</v>
      </c>
      <c r="I22" s="41">
        <v>3.04</v>
      </c>
      <c r="J22" s="41">
        <v>4000</v>
      </c>
      <c r="K22" s="41" t="s">
        <v>234</v>
      </c>
      <c r="L22" s="41">
        <v>3.04</v>
      </c>
      <c r="M22" s="41">
        <v>4000</v>
      </c>
      <c r="N22" s="41" t="s">
        <v>256</v>
      </c>
      <c r="O22" s="41">
        <v>5.09</v>
      </c>
      <c r="P22" s="41">
        <v>4000</v>
      </c>
      <c r="Q22" s="41" t="s">
        <v>256</v>
      </c>
      <c r="R22" s="41">
        <v>5.09</v>
      </c>
      <c r="S22" s="41">
        <v>4000</v>
      </c>
      <c r="T22" s="54" t="s">
        <v>257</v>
      </c>
      <c r="U22" s="55">
        <v>15.712</v>
      </c>
      <c r="V22" s="55">
        <v>6000</v>
      </c>
    </row>
    <row r="23" spans="1:22" x14ac:dyDescent="0.25">
      <c r="A23" s="41">
        <f t="shared" si="1"/>
        <v>22</v>
      </c>
      <c r="B23" s="41" t="s">
        <v>258</v>
      </c>
      <c r="C23" s="41">
        <v>6.11</v>
      </c>
      <c r="D23" s="41">
        <v>4000</v>
      </c>
      <c r="E23" s="41" t="s">
        <v>258</v>
      </c>
      <c r="F23" s="41">
        <v>6.11</v>
      </c>
      <c r="G23" s="41">
        <v>4000</v>
      </c>
      <c r="H23" s="41" t="s">
        <v>259</v>
      </c>
      <c r="I23" s="41">
        <v>2.4900000000000002</v>
      </c>
      <c r="J23" s="41">
        <v>4000</v>
      </c>
      <c r="K23" s="41" t="s">
        <v>259</v>
      </c>
      <c r="L23" s="41">
        <v>2.4900000000000002</v>
      </c>
      <c r="M23" s="41">
        <v>4000</v>
      </c>
      <c r="N23" s="41" t="s">
        <v>260</v>
      </c>
      <c r="O23" s="41">
        <v>1.02</v>
      </c>
      <c r="P23" s="41">
        <v>4000</v>
      </c>
      <c r="Q23" s="41" t="s">
        <v>260</v>
      </c>
      <c r="R23" s="41">
        <v>1.02</v>
      </c>
      <c r="S23" s="41">
        <v>4000</v>
      </c>
      <c r="T23" s="54" t="s">
        <v>261</v>
      </c>
      <c r="U23" s="55">
        <v>184</v>
      </c>
      <c r="V23" s="55">
        <v>6000</v>
      </c>
    </row>
    <row r="24" spans="1:22" x14ac:dyDescent="0.25">
      <c r="A24" s="41">
        <f t="shared" si="1"/>
        <v>23</v>
      </c>
      <c r="B24" s="41" t="s">
        <v>262</v>
      </c>
      <c r="C24" s="41">
        <v>1.92</v>
      </c>
      <c r="D24" s="41">
        <v>4000</v>
      </c>
      <c r="E24" s="41" t="s">
        <v>262</v>
      </c>
      <c r="F24" s="41">
        <v>1.92</v>
      </c>
      <c r="G24" s="41">
        <v>4000</v>
      </c>
      <c r="H24" s="41" t="s">
        <v>263</v>
      </c>
      <c r="I24" s="41">
        <v>2.44</v>
      </c>
      <c r="J24" s="41">
        <v>4000</v>
      </c>
      <c r="K24" s="41" t="s">
        <v>263</v>
      </c>
      <c r="L24" s="41">
        <v>2.44</v>
      </c>
      <c r="M24" s="41">
        <v>4000</v>
      </c>
      <c r="N24" s="41" t="s">
        <v>264</v>
      </c>
      <c r="O24" s="41">
        <v>0.97</v>
      </c>
      <c r="P24" s="41">
        <v>4000</v>
      </c>
      <c r="Q24" s="41" t="s">
        <v>264</v>
      </c>
      <c r="R24" s="41">
        <v>0.97</v>
      </c>
      <c r="S24" s="41">
        <v>4000</v>
      </c>
      <c r="T24" s="54" t="s">
        <v>265</v>
      </c>
      <c r="U24" s="55">
        <v>18.203333333333333</v>
      </c>
      <c r="V24" s="55">
        <v>6000</v>
      </c>
    </row>
    <row r="25" spans="1:22" x14ac:dyDescent="0.25">
      <c r="A25" s="41">
        <f t="shared" si="1"/>
        <v>24</v>
      </c>
      <c r="B25" s="41" t="s">
        <v>266</v>
      </c>
      <c r="C25" s="41">
        <v>2.11</v>
      </c>
      <c r="D25" s="41">
        <v>4000</v>
      </c>
      <c r="E25" s="41" t="s">
        <v>266</v>
      </c>
      <c r="F25" s="41">
        <v>2.11</v>
      </c>
      <c r="G25" s="41">
        <v>4000</v>
      </c>
      <c r="H25" s="41" t="s">
        <v>267</v>
      </c>
      <c r="I25" s="41">
        <v>2.02</v>
      </c>
      <c r="J25" s="41">
        <v>4000</v>
      </c>
      <c r="K25" s="41" t="s">
        <v>267</v>
      </c>
      <c r="L25" s="41">
        <v>2.02</v>
      </c>
      <c r="M25" s="41">
        <v>4000</v>
      </c>
      <c r="N25" s="41" t="s">
        <v>268</v>
      </c>
      <c r="O25" s="41">
        <v>5.28</v>
      </c>
      <c r="P25" s="41">
        <v>4000</v>
      </c>
      <c r="Q25" s="41" t="s">
        <v>268</v>
      </c>
      <c r="R25" s="41">
        <v>5.28</v>
      </c>
      <c r="S25" s="41">
        <v>4000</v>
      </c>
      <c r="T25" s="54" t="s">
        <v>269</v>
      </c>
      <c r="U25" s="55">
        <v>12.486666666666666</v>
      </c>
      <c r="V25" s="55">
        <v>6000</v>
      </c>
    </row>
    <row r="26" spans="1:22" x14ac:dyDescent="0.25">
      <c r="A26" s="41">
        <f t="shared" si="1"/>
        <v>25</v>
      </c>
      <c r="B26" s="41" t="s">
        <v>270</v>
      </c>
      <c r="C26" s="41">
        <v>2.11</v>
      </c>
      <c r="D26" s="41">
        <v>4000</v>
      </c>
      <c r="E26" s="41" t="s">
        <v>270</v>
      </c>
      <c r="F26" s="41">
        <v>2.11</v>
      </c>
      <c r="G26" s="41">
        <v>4000</v>
      </c>
      <c r="H26" s="41" t="s">
        <v>248</v>
      </c>
      <c r="I26" s="41">
        <v>166.41</v>
      </c>
      <c r="J26" s="41">
        <v>4000</v>
      </c>
      <c r="K26" s="41" t="s">
        <v>248</v>
      </c>
      <c r="L26" s="41">
        <v>166.41</v>
      </c>
      <c r="M26" s="41">
        <v>4000</v>
      </c>
      <c r="N26" s="41" t="s">
        <v>271</v>
      </c>
      <c r="O26" s="41">
        <v>6.68</v>
      </c>
      <c r="P26" s="41">
        <v>4000</v>
      </c>
      <c r="Q26" s="41" t="s">
        <v>271</v>
      </c>
      <c r="R26" s="41">
        <v>6.68</v>
      </c>
      <c r="S26" s="41">
        <v>4000</v>
      </c>
      <c r="T26" s="54" t="s">
        <v>272</v>
      </c>
      <c r="U26" s="55">
        <v>9.0466666666666669</v>
      </c>
      <c r="V26" s="55">
        <v>6000</v>
      </c>
    </row>
    <row r="27" spans="1:22" x14ac:dyDescent="0.25">
      <c r="A27" s="41">
        <f t="shared" si="1"/>
        <v>26</v>
      </c>
      <c r="B27" s="41" t="s">
        <v>273</v>
      </c>
      <c r="C27" s="41">
        <v>2.16</v>
      </c>
      <c r="D27" s="41">
        <v>4000</v>
      </c>
      <c r="E27" s="41" t="s">
        <v>273</v>
      </c>
      <c r="F27" s="41">
        <v>2.16</v>
      </c>
      <c r="G27" s="41">
        <v>4000</v>
      </c>
      <c r="H27" s="41" t="s">
        <v>251</v>
      </c>
      <c r="I27" s="41">
        <v>68.709999999999994</v>
      </c>
      <c r="J27" s="41">
        <v>4000</v>
      </c>
      <c r="K27" s="41" t="s">
        <v>251</v>
      </c>
      <c r="L27" s="41">
        <v>68.709999999999994</v>
      </c>
      <c r="M27" s="41">
        <v>4000</v>
      </c>
      <c r="N27" s="41" t="s">
        <v>274</v>
      </c>
      <c r="O27" s="41">
        <v>6.68</v>
      </c>
      <c r="P27" s="41">
        <v>4000</v>
      </c>
      <c r="Q27" s="41" t="s">
        <v>274</v>
      </c>
      <c r="R27" s="41">
        <v>6.68</v>
      </c>
      <c r="S27" s="41">
        <v>4000</v>
      </c>
      <c r="T27" s="54" t="s">
        <v>275</v>
      </c>
      <c r="U27" s="55">
        <v>9.9049999999999994</v>
      </c>
      <c r="V27" s="55">
        <v>6000</v>
      </c>
    </row>
    <row r="28" spans="1:22" x14ac:dyDescent="0.25">
      <c r="A28" s="41">
        <f t="shared" si="1"/>
        <v>27</v>
      </c>
      <c r="B28" s="41" t="s">
        <v>276</v>
      </c>
      <c r="C28" s="41">
        <v>1.39</v>
      </c>
      <c r="D28" s="41">
        <v>4000</v>
      </c>
      <c r="E28" s="41" t="s">
        <v>276</v>
      </c>
      <c r="F28" s="41">
        <v>1.39</v>
      </c>
      <c r="G28" s="41">
        <v>4000</v>
      </c>
      <c r="H28" s="41" t="s">
        <v>277</v>
      </c>
      <c r="I28" s="41">
        <v>3.68</v>
      </c>
      <c r="J28" s="41">
        <v>4000</v>
      </c>
      <c r="K28" s="41" t="s">
        <v>277</v>
      </c>
      <c r="L28" s="41">
        <v>3.68</v>
      </c>
      <c r="M28" s="41">
        <v>4000</v>
      </c>
      <c r="N28" s="41" t="s">
        <v>278</v>
      </c>
      <c r="O28" s="41">
        <v>6.44</v>
      </c>
      <c r="P28" s="41">
        <v>4000</v>
      </c>
      <c r="Q28" s="41" t="s">
        <v>278</v>
      </c>
      <c r="R28" s="41">
        <v>6.44</v>
      </c>
      <c r="S28" s="41">
        <v>4000</v>
      </c>
      <c r="T28" s="54" t="s">
        <v>279</v>
      </c>
      <c r="U28" s="55">
        <v>14.125</v>
      </c>
      <c r="V28" s="55">
        <v>6000</v>
      </c>
    </row>
    <row r="29" spans="1:22" x14ac:dyDescent="0.25">
      <c r="A29" s="41">
        <f t="shared" si="1"/>
        <v>28</v>
      </c>
      <c r="B29" s="41" t="s">
        <v>280</v>
      </c>
      <c r="C29" s="41">
        <v>1.4</v>
      </c>
      <c r="D29" s="41">
        <v>4000</v>
      </c>
      <c r="E29" s="41" t="s">
        <v>280</v>
      </c>
      <c r="F29" s="41">
        <v>1.4</v>
      </c>
      <c r="G29" s="41">
        <v>4000</v>
      </c>
      <c r="H29" s="41" t="s">
        <v>281</v>
      </c>
      <c r="I29" s="41">
        <v>3.43</v>
      </c>
      <c r="J29" s="41">
        <v>4000</v>
      </c>
      <c r="K29" s="41" t="s">
        <v>281</v>
      </c>
      <c r="L29" s="41">
        <v>3.43</v>
      </c>
      <c r="M29" s="41">
        <v>4000</v>
      </c>
      <c r="N29" s="41" t="s">
        <v>282</v>
      </c>
      <c r="O29" s="41">
        <v>1.35</v>
      </c>
      <c r="P29" s="41">
        <v>4000</v>
      </c>
      <c r="Q29" s="41" t="s">
        <v>282</v>
      </c>
      <c r="R29" s="41">
        <v>1.35</v>
      </c>
      <c r="S29" s="41">
        <v>4000</v>
      </c>
      <c r="T29" s="54" t="s">
        <v>283</v>
      </c>
      <c r="U29" s="55">
        <v>4.3765000000000001</v>
      </c>
      <c r="V29" s="55">
        <v>6000</v>
      </c>
    </row>
    <row r="30" spans="1:22" x14ac:dyDescent="0.25">
      <c r="A30" s="41">
        <f t="shared" si="1"/>
        <v>29</v>
      </c>
      <c r="B30" s="41" t="s">
        <v>284</v>
      </c>
      <c r="C30" s="41">
        <v>0.46</v>
      </c>
      <c r="D30" s="41">
        <v>4000</v>
      </c>
      <c r="E30" s="41" t="s">
        <v>284</v>
      </c>
      <c r="F30" s="41">
        <v>0.46</v>
      </c>
      <c r="G30" s="41">
        <v>4000</v>
      </c>
      <c r="H30" s="41" t="s">
        <v>285</v>
      </c>
      <c r="I30" s="41">
        <v>3.08</v>
      </c>
      <c r="J30" s="41">
        <v>4000</v>
      </c>
      <c r="K30" s="41" t="s">
        <v>285</v>
      </c>
      <c r="L30" s="41">
        <v>3.08</v>
      </c>
      <c r="M30" s="41">
        <v>4000</v>
      </c>
      <c r="N30" s="41" t="s">
        <v>286</v>
      </c>
      <c r="O30" s="41">
        <v>1.35</v>
      </c>
      <c r="P30" s="41">
        <v>4000</v>
      </c>
      <c r="Q30" s="41" t="s">
        <v>286</v>
      </c>
      <c r="R30" s="41">
        <v>1.35</v>
      </c>
      <c r="S30" s="41">
        <v>4000</v>
      </c>
      <c r="T30" s="54" t="s">
        <v>287</v>
      </c>
      <c r="U30" s="55">
        <v>31.195</v>
      </c>
      <c r="V30" s="55">
        <v>6000</v>
      </c>
    </row>
    <row r="31" spans="1:22" x14ac:dyDescent="0.25">
      <c r="A31" s="41">
        <f t="shared" si="1"/>
        <v>30</v>
      </c>
      <c r="B31" s="41" t="s">
        <v>288</v>
      </c>
      <c r="C31" s="41">
        <v>8.98</v>
      </c>
      <c r="D31" s="41">
        <v>4000</v>
      </c>
      <c r="E31" s="41" t="s">
        <v>288</v>
      </c>
      <c r="F31" s="41">
        <v>8.98</v>
      </c>
      <c r="G31" s="41">
        <v>4000</v>
      </c>
      <c r="H31" s="41" t="s">
        <v>254</v>
      </c>
      <c r="I31" s="41">
        <v>6.95</v>
      </c>
      <c r="J31" s="41">
        <v>4000</v>
      </c>
      <c r="K31" s="41" t="s">
        <v>254</v>
      </c>
      <c r="L31" s="41">
        <v>6.95</v>
      </c>
      <c r="M31" s="41">
        <v>4000</v>
      </c>
      <c r="N31" s="41" t="s">
        <v>289</v>
      </c>
      <c r="O31" s="41">
        <v>1.35</v>
      </c>
      <c r="P31" s="41">
        <v>4000</v>
      </c>
      <c r="Q31" s="41" t="s">
        <v>289</v>
      </c>
      <c r="R31" s="41">
        <v>1.35</v>
      </c>
      <c r="S31" s="41">
        <v>4000</v>
      </c>
      <c r="T31" s="54" t="s">
        <v>290</v>
      </c>
      <c r="U31" s="55">
        <v>5.9850000000000003</v>
      </c>
      <c r="V31" s="55">
        <v>6000</v>
      </c>
    </row>
    <row r="32" spans="1:22" x14ac:dyDescent="0.25">
      <c r="A32" s="41">
        <f t="shared" si="1"/>
        <v>31</v>
      </c>
      <c r="B32" s="41" t="s">
        <v>291</v>
      </c>
      <c r="C32" s="41">
        <v>8.98</v>
      </c>
      <c r="D32" s="41">
        <v>4000</v>
      </c>
      <c r="E32" s="41" t="s">
        <v>291</v>
      </c>
      <c r="F32" s="41">
        <v>8.98</v>
      </c>
      <c r="G32" s="41">
        <v>4000</v>
      </c>
      <c r="H32" s="41" t="s">
        <v>262</v>
      </c>
      <c r="I32" s="41">
        <v>3.74</v>
      </c>
      <c r="J32" s="41">
        <v>4000</v>
      </c>
      <c r="K32" s="41" t="s">
        <v>262</v>
      </c>
      <c r="L32" s="41">
        <v>3.74</v>
      </c>
      <c r="M32" s="41">
        <v>4000</v>
      </c>
      <c r="N32" s="41" t="s">
        <v>292</v>
      </c>
      <c r="O32" s="41">
        <v>10.52</v>
      </c>
      <c r="P32" s="41">
        <v>4000</v>
      </c>
      <c r="Q32" s="41" t="s">
        <v>292</v>
      </c>
      <c r="R32" s="41">
        <v>10.52</v>
      </c>
      <c r="S32" s="41">
        <v>4000</v>
      </c>
      <c r="T32" s="54" t="s">
        <v>293</v>
      </c>
      <c r="U32" s="55">
        <v>11.61</v>
      </c>
      <c r="V32" s="55">
        <v>6000</v>
      </c>
    </row>
    <row r="33" spans="1:22" x14ac:dyDescent="0.25">
      <c r="A33" s="41">
        <f t="shared" si="1"/>
        <v>32</v>
      </c>
      <c r="B33" s="41" t="s">
        <v>294</v>
      </c>
      <c r="C33" s="41">
        <v>1122.4100000000001</v>
      </c>
      <c r="D33" s="41">
        <v>24</v>
      </c>
      <c r="E33" s="41" t="s">
        <v>294</v>
      </c>
      <c r="F33" s="41">
        <v>1122.4100000000001</v>
      </c>
      <c r="G33" s="41">
        <v>24</v>
      </c>
      <c r="H33" s="41" t="s">
        <v>266</v>
      </c>
      <c r="I33" s="41">
        <v>3.16</v>
      </c>
      <c r="J33" s="41">
        <v>4000</v>
      </c>
      <c r="K33" s="41" t="s">
        <v>266</v>
      </c>
      <c r="L33" s="41">
        <v>3.16</v>
      </c>
      <c r="M33" s="41">
        <v>4000</v>
      </c>
      <c r="N33" s="41" t="s">
        <v>295</v>
      </c>
      <c r="O33" s="41">
        <v>14.501216545012165</v>
      </c>
      <c r="P33" s="41">
        <v>4000</v>
      </c>
      <c r="Q33" s="41" t="s">
        <v>295</v>
      </c>
      <c r="R33" s="41">
        <v>14.501216545012165</v>
      </c>
      <c r="S33" s="41">
        <v>4000</v>
      </c>
      <c r="T33" s="54" t="s">
        <v>296</v>
      </c>
      <c r="U33" s="55">
        <v>23.785</v>
      </c>
      <c r="V33" s="55">
        <v>6000</v>
      </c>
    </row>
    <row r="34" spans="1:22" x14ac:dyDescent="0.25">
      <c r="A34" s="41">
        <f t="shared" si="1"/>
        <v>33</v>
      </c>
      <c r="B34" s="41" t="s">
        <v>297</v>
      </c>
      <c r="C34" s="41">
        <v>1122.4100000000001</v>
      </c>
      <c r="D34" s="41">
        <v>24</v>
      </c>
      <c r="E34" s="41" t="s">
        <v>297</v>
      </c>
      <c r="F34" s="41">
        <v>1122.4100000000001</v>
      </c>
      <c r="G34" s="41">
        <v>24</v>
      </c>
      <c r="H34" s="41" t="s">
        <v>270</v>
      </c>
      <c r="I34" s="41">
        <v>3.09</v>
      </c>
      <c r="J34" s="41">
        <v>4000</v>
      </c>
      <c r="K34" s="41" t="s">
        <v>270</v>
      </c>
      <c r="L34" s="41">
        <v>3.09</v>
      </c>
      <c r="M34" s="41">
        <v>4000</v>
      </c>
      <c r="N34" s="41" t="s">
        <v>299</v>
      </c>
      <c r="O34" s="41">
        <v>144.73846153846154</v>
      </c>
      <c r="P34" s="41">
        <v>4000</v>
      </c>
      <c r="Q34" s="41" t="s">
        <v>299</v>
      </c>
      <c r="R34" s="41">
        <v>144.73846153846154</v>
      </c>
      <c r="S34" s="41">
        <v>4000</v>
      </c>
      <c r="T34" s="54" t="s">
        <v>300</v>
      </c>
      <c r="U34" s="55">
        <v>26.3</v>
      </c>
      <c r="V34" s="55">
        <v>6000</v>
      </c>
    </row>
    <row r="35" spans="1:22" x14ac:dyDescent="0.25">
      <c r="A35" s="41">
        <f t="shared" si="1"/>
        <v>34</v>
      </c>
      <c r="B35" s="41" t="s">
        <v>200</v>
      </c>
      <c r="C35" s="41">
        <v>11.55</v>
      </c>
      <c r="D35" s="41">
        <v>4000</v>
      </c>
      <c r="E35" s="41" t="s">
        <v>200</v>
      </c>
      <c r="F35" s="41">
        <v>11.55</v>
      </c>
      <c r="G35" s="41">
        <v>4000</v>
      </c>
      <c r="H35" s="41" t="s">
        <v>273</v>
      </c>
      <c r="I35" s="41">
        <v>3.04</v>
      </c>
      <c r="J35" s="41">
        <v>4000</v>
      </c>
      <c r="K35" s="41" t="s">
        <v>273</v>
      </c>
      <c r="L35" s="41">
        <v>3.04</v>
      </c>
      <c r="M35" s="41">
        <v>4000</v>
      </c>
      <c r="N35" s="41" t="s">
        <v>301</v>
      </c>
      <c r="O35" s="41">
        <v>235.78947368421052</v>
      </c>
      <c r="P35" s="41">
        <v>4000</v>
      </c>
      <c r="Q35" s="41" t="s">
        <v>301</v>
      </c>
      <c r="R35" s="41">
        <v>235.78947368421052</v>
      </c>
      <c r="S35" s="41">
        <v>4000</v>
      </c>
      <c r="T35" s="54" t="s">
        <v>302</v>
      </c>
      <c r="U35" s="55">
        <v>8.57</v>
      </c>
      <c r="V35" s="55">
        <v>6000</v>
      </c>
    </row>
    <row r="36" spans="1:22" x14ac:dyDescent="0.25">
      <c r="A36" s="41">
        <f t="shared" si="1"/>
        <v>35</v>
      </c>
      <c r="B36" s="41" t="s">
        <v>203</v>
      </c>
      <c r="C36" s="41">
        <v>14.37</v>
      </c>
      <c r="D36" s="41">
        <v>4000</v>
      </c>
      <c r="E36" s="41" t="s">
        <v>203</v>
      </c>
      <c r="F36" s="41">
        <v>14.37</v>
      </c>
      <c r="G36" s="41">
        <v>4000</v>
      </c>
      <c r="H36" s="41" t="s">
        <v>303</v>
      </c>
      <c r="I36" s="41">
        <v>2.4900000000000002</v>
      </c>
      <c r="J36" s="41">
        <v>4000</v>
      </c>
      <c r="K36" s="41" t="s">
        <v>303</v>
      </c>
      <c r="L36" s="41">
        <v>2.4900000000000002</v>
      </c>
      <c r="M36" s="41">
        <v>4000</v>
      </c>
      <c r="N36" s="41" t="s">
        <v>269</v>
      </c>
      <c r="O36" s="41">
        <v>18.82</v>
      </c>
      <c r="P36" s="41">
        <v>4000</v>
      </c>
      <c r="Q36" s="41" t="s">
        <v>269</v>
      </c>
      <c r="R36" s="41">
        <v>18.82</v>
      </c>
      <c r="S36" s="41">
        <v>4000</v>
      </c>
      <c r="T36" s="54" t="s">
        <v>304</v>
      </c>
      <c r="U36" s="55">
        <v>7.64</v>
      </c>
      <c r="V36" s="55">
        <v>6000</v>
      </c>
    </row>
    <row r="37" spans="1:22" x14ac:dyDescent="0.25">
      <c r="A37" s="41">
        <f t="shared" si="1"/>
        <v>36</v>
      </c>
      <c r="B37" s="41" t="s">
        <v>207</v>
      </c>
      <c r="C37" s="41">
        <v>14.37</v>
      </c>
      <c r="D37" s="41">
        <v>4000</v>
      </c>
      <c r="E37" s="41" t="s">
        <v>207</v>
      </c>
      <c r="F37" s="41">
        <v>14.37</v>
      </c>
      <c r="G37" s="41">
        <v>4000</v>
      </c>
      <c r="H37" s="41" t="s">
        <v>305</v>
      </c>
      <c r="I37" s="41">
        <v>2.44</v>
      </c>
      <c r="J37" s="41">
        <v>4000</v>
      </c>
      <c r="K37" s="41" t="s">
        <v>305</v>
      </c>
      <c r="L37" s="41">
        <v>2.44</v>
      </c>
      <c r="M37" s="41">
        <v>4000</v>
      </c>
      <c r="N37" s="41" t="s">
        <v>307</v>
      </c>
      <c r="O37" s="41">
        <v>10.02</v>
      </c>
      <c r="P37" s="41">
        <v>4000</v>
      </c>
      <c r="Q37" s="41" t="s">
        <v>307</v>
      </c>
      <c r="R37" s="41">
        <v>10.02</v>
      </c>
      <c r="S37" s="41">
        <v>4000</v>
      </c>
      <c r="T37" s="54" t="s">
        <v>308</v>
      </c>
      <c r="U37" s="55">
        <v>8.8640000000000008</v>
      </c>
      <c r="V37" s="55">
        <v>6000</v>
      </c>
    </row>
    <row r="38" spans="1:22" x14ac:dyDescent="0.25">
      <c r="A38" s="41">
        <f t="shared" si="1"/>
        <v>37</v>
      </c>
      <c r="B38" s="41" t="s">
        <v>199</v>
      </c>
      <c r="C38" s="41">
        <v>2138.1999999999998</v>
      </c>
      <c r="D38" s="41">
        <v>24</v>
      </c>
      <c r="E38" s="41" t="s">
        <v>199</v>
      </c>
      <c r="F38" s="41">
        <v>2138.1999999999998</v>
      </c>
      <c r="G38" s="41">
        <v>24</v>
      </c>
      <c r="H38" s="41" t="s">
        <v>309</v>
      </c>
      <c r="I38" s="41">
        <v>2.02</v>
      </c>
      <c r="J38" s="41">
        <v>4000</v>
      </c>
      <c r="K38" s="41" t="s">
        <v>309</v>
      </c>
      <c r="L38" s="41">
        <v>2.02</v>
      </c>
      <c r="M38" s="41">
        <v>4000</v>
      </c>
      <c r="N38" s="41" t="s">
        <v>311</v>
      </c>
      <c r="O38" s="41">
        <v>16.88</v>
      </c>
      <c r="P38" s="41">
        <v>4000</v>
      </c>
      <c r="Q38" s="41" t="s">
        <v>311</v>
      </c>
      <c r="R38" s="41">
        <v>16.88</v>
      </c>
      <c r="S38" s="41">
        <v>4000</v>
      </c>
      <c r="T38" s="54" t="s">
        <v>312</v>
      </c>
      <c r="U38" s="55">
        <v>8.7040000000000006</v>
      </c>
      <c r="V38" s="55">
        <v>6000</v>
      </c>
    </row>
    <row r="39" spans="1:22" x14ac:dyDescent="0.25">
      <c r="A39" s="41">
        <f t="shared" si="1"/>
        <v>38</v>
      </c>
      <c r="B39" s="41" t="s">
        <v>206</v>
      </c>
      <c r="C39" s="41">
        <v>2661.11</v>
      </c>
      <c r="D39" s="41">
        <v>24</v>
      </c>
      <c r="E39" s="41" t="s">
        <v>206</v>
      </c>
      <c r="F39" s="41">
        <v>2661.11</v>
      </c>
      <c r="G39" s="41">
        <v>24</v>
      </c>
      <c r="H39" s="41" t="s">
        <v>313</v>
      </c>
      <c r="I39" s="41">
        <v>38.82</v>
      </c>
      <c r="J39" s="41">
        <v>4000</v>
      </c>
      <c r="K39" s="41" t="s">
        <v>313</v>
      </c>
      <c r="L39" s="41">
        <v>38.82</v>
      </c>
      <c r="M39" s="41">
        <v>4000</v>
      </c>
      <c r="N39" s="41" t="s">
        <v>314</v>
      </c>
      <c r="O39" s="41">
        <v>5.03</v>
      </c>
      <c r="P39" s="41">
        <v>4000</v>
      </c>
      <c r="Q39" s="41" t="s">
        <v>314</v>
      </c>
      <c r="R39" s="41">
        <v>5.03</v>
      </c>
      <c r="S39" s="41">
        <v>4000</v>
      </c>
      <c r="T39" s="54" t="s">
        <v>315</v>
      </c>
      <c r="U39" s="55">
        <v>7.7320000000000002</v>
      </c>
      <c r="V39" s="55">
        <v>6000</v>
      </c>
    </row>
    <row r="40" spans="1:22" x14ac:dyDescent="0.25">
      <c r="A40" s="41">
        <f t="shared" si="1"/>
        <v>39</v>
      </c>
      <c r="B40" s="41" t="s">
        <v>213</v>
      </c>
      <c r="C40" s="41">
        <v>2661.11</v>
      </c>
      <c r="D40" s="41">
        <v>24</v>
      </c>
      <c r="E40" s="41" t="s">
        <v>213</v>
      </c>
      <c r="F40" s="41">
        <v>2661.11</v>
      </c>
      <c r="G40" s="41">
        <v>24</v>
      </c>
      <c r="H40" s="41" t="s">
        <v>288</v>
      </c>
      <c r="I40" s="41">
        <v>5.72</v>
      </c>
      <c r="J40" s="41">
        <v>4000</v>
      </c>
      <c r="K40" s="41" t="s">
        <v>288</v>
      </c>
      <c r="L40" s="41">
        <v>5.72</v>
      </c>
      <c r="M40" s="41">
        <v>4000</v>
      </c>
      <c r="N40" s="41" t="s">
        <v>316</v>
      </c>
      <c r="O40" s="41">
        <v>5.6</v>
      </c>
      <c r="P40" s="41">
        <v>4000</v>
      </c>
      <c r="Q40" s="41" t="s">
        <v>316</v>
      </c>
      <c r="R40" s="41">
        <v>5.6</v>
      </c>
      <c r="S40" s="41">
        <v>4000</v>
      </c>
      <c r="T40" s="54" t="s">
        <v>317</v>
      </c>
      <c r="U40" s="55">
        <v>10.304</v>
      </c>
      <c r="V40" s="55">
        <v>6000</v>
      </c>
    </row>
    <row r="41" spans="1:22" x14ac:dyDescent="0.25">
      <c r="A41" s="41">
        <f t="shared" si="1"/>
        <v>40</v>
      </c>
      <c r="H41" s="41" t="s">
        <v>291</v>
      </c>
      <c r="I41" s="41">
        <v>5.72</v>
      </c>
      <c r="J41" s="41">
        <v>4000</v>
      </c>
      <c r="K41" s="41" t="s">
        <v>291</v>
      </c>
      <c r="L41" s="41">
        <v>5.72</v>
      </c>
      <c r="M41" s="41">
        <v>4000</v>
      </c>
      <c r="N41" s="41" t="s">
        <v>318</v>
      </c>
      <c r="O41" s="41">
        <v>24.46</v>
      </c>
      <c r="P41" s="41">
        <v>4000</v>
      </c>
      <c r="Q41" s="41" t="s">
        <v>318</v>
      </c>
      <c r="R41" s="41">
        <v>24.46</v>
      </c>
      <c r="S41" s="41">
        <v>4000</v>
      </c>
      <c r="T41" s="54" t="s">
        <v>319</v>
      </c>
      <c r="U41" s="55">
        <v>15.712</v>
      </c>
      <c r="V41" s="55">
        <v>6000</v>
      </c>
    </row>
    <row r="42" spans="1:22" x14ac:dyDescent="0.25">
      <c r="A42" s="41">
        <f t="shared" si="1"/>
        <v>41</v>
      </c>
      <c r="N42" s="41" t="s">
        <v>320</v>
      </c>
      <c r="O42" s="41">
        <v>1.02</v>
      </c>
      <c r="P42" s="41">
        <v>4000</v>
      </c>
      <c r="Q42" s="41" t="s">
        <v>320</v>
      </c>
      <c r="R42" s="41">
        <v>1.02</v>
      </c>
      <c r="S42" s="41">
        <v>4000</v>
      </c>
      <c r="T42" s="54" t="s">
        <v>200</v>
      </c>
      <c r="U42" s="55">
        <v>7.78</v>
      </c>
      <c r="V42" s="55">
        <v>4000</v>
      </c>
    </row>
    <row r="43" spans="1:22" x14ac:dyDescent="0.25">
      <c r="A43" s="41">
        <f t="shared" si="1"/>
        <v>42</v>
      </c>
      <c r="N43" s="41" t="s">
        <v>321</v>
      </c>
      <c r="O43" s="41">
        <v>2.95</v>
      </c>
      <c r="P43" s="41">
        <v>4000</v>
      </c>
      <c r="Q43" s="41" t="s">
        <v>321</v>
      </c>
      <c r="R43" s="41">
        <v>2.95</v>
      </c>
      <c r="S43" s="41">
        <v>4000</v>
      </c>
      <c r="T43" s="54" t="s">
        <v>203</v>
      </c>
      <c r="U43" s="55">
        <v>5.83</v>
      </c>
      <c r="V43" s="55">
        <v>4000</v>
      </c>
    </row>
    <row r="44" spans="1:22" x14ac:dyDescent="0.25">
      <c r="A44" s="41">
        <f t="shared" si="1"/>
        <v>43</v>
      </c>
      <c r="N44" s="41" t="s">
        <v>322</v>
      </c>
      <c r="O44" s="41">
        <v>14.27</v>
      </c>
      <c r="P44" s="41">
        <v>4000</v>
      </c>
      <c r="Q44" s="41" t="s">
        <v>322</v>
      </c>
      <c r="R44" s="41">
        <v>14.27</v>
      </c>
      <c r="S44" s="41">
        <v>4000</v>
      </c>
      <c r="T44" s="54" t="s">
        <v>207</v>
      </c>
      <c r="U44" s="55">
        <v>5.83</v>
      </c>
      <c r="V44" s="55">
        <v>4000</v>
      </c>
    </row>
    <row r="45" spans="1:22" x14ac:dyDescent="0.25">
      <c r="A45" s="41">
        <f t="shared" si="1"/>
        <v>44</v>
      </c>
      <c r="N45" s="41" t="s">
        <v>323</v>
      </c>
      <c r="O45" s="41">
        <v>3.42</v>
      </c>
      <c r="P45" s="41">
        <v>4000</v>
      </c>
      <c r="Q45" s="41" t="s">
        <v>323</v>
      </c>
      <c r="R45" s="41">
        <v>3.42</v>
      </c>
      <c r="S45" s="41">
        <v>4000</v>
      </c>
      <c r="T45" s="54" t="s">
        <v>199</v>
      </c>
      <c r="U45" s="55">
        <v>1555.23</v>
      </c>
      <c r="V45" s="55">
        <v>24</v>
      </c>
    </row>
    <row r="46" spans="1:22" x14ac:dyDescent="0.25">
      <c r="A46" s="41">
        <f t="shared" si="1"/>
        <v>45</v>
      </c>
      <c r="N46" s="41" t="s">
        <v>324</v>
      </c>
      <c r="O46" s="41">
        <v>4.5</v>
      </c>
      <c r="P46" s="41">
        <v>4000</v>
      </c>
      <c r="Q46" s="41" t="s">
        <v>324</v>
      </c>
      <c r="R46" s="41">
        <v>4.5</v>
      </c>
      <c r="S46" s="41">
        <v>4000</v>
      </c>
      <c r="T46" s="54" t="s">
        <v>206</v>
      </c>
      <c r="U46" s="55">
        <v>1166.42</v>
      </c>
      <c r="V46" s="55">
        <v>24</v>
      </c>
    </row>
    <row r="47" spans="1:22" x14ac:dyDescent="0.25">
      <c r="A47" s="41">
        <f t="shared" si="1"/>
        <v>46</v>
      </c>
      <c r="N47" s="41" t="s">
        <v>325</v>
      </c>
      <c r="O47" s="41">
        <v>9.08</v>
      </c>
      <c r="P47" s="41">
        <v>4000</v>
      </c>
      <c r="Q47" s="41" t="s">
        <v>325</v>
      </c>
      <c r="R47" s="41">
        <v>9.08</v>
      </c>
      <c r="S47" s="41">
        <v>4000</v>
      </c>
      <c r="T47" s="54" t="s">
        <v>213</v>
      </c>
      <c r="U47" s="55">
        <v>1166.42</v>
      </c>
      <c r="V47" s="55">
        <v>24</v>
      </c>
    </row>
    <row r="48" spans="1:22" x14ac:dyDescent="0.25">
      <c r="A48" s="41">
        <f t="shared" si="1"/>
        <v>47</v>
      </c>
      <c r="N48" s="41" t="s">
        <v>326</v>
      </c>
      <c r="O48" s="41">
        <v>5.09</v>
      </c>
      <c r="P48" s="41">
        <v>4000</v>
      </c>
      <c r="Q48" s="41" t="s">
        <v>326</v>
      </c>
      <c r="R48" s="41">
        <v>5.09</v>
      </c>
      <c r="S48" s="41">
        <v>4000</v>
      </c>
      <c r="T48" s="54" t="s">
        <v>313</v>
      </c>
      <c r="U48" s="55">
        <v>50.88</v>
      </c>
      <c r="V48" s="55">
        <v>4000</v>
      </c>
    </row>
    <row r="49" spans="1:39" x14ac:dyDescent="0.25">
      <c r="A49" s="41">
        <f t="shared" si="1"/>
        <v>48</v>
      </c>
      <c r="N49" s="41" t="s">
        <v>327</v>
      </c>
      <c r="O49" s="41">
        <v>1.02</v>
      </c>
      <c r="P49" s="41">
        <v>4000</v>
      </c>
      <c r="Q49" s="41" t="s">
        <v>327</v>
      </c>
      <c r="R49" s="41">
        <v>1.02</v>
      </c>
      <c r="S49" s="41">
        <v>4000</v>
      </c>
    </row>
    <row r="50" spans="1:39" x14ac:dyDescent="0.25">
      <c r="A50" s="41">
        <f t="shared" si="1"/>
        <v>49</v>
      </c>
      <c r="N50" s="41" t="s">
        <v>328</v>
      </c>
      <c r="O50" s="41">
        <v>0.97</v>
      </c>
      <c r="P50" s="41">
        <v>4000</v>
      </c>
      <c r="Q50" s="41" t="s">
        <v>328</v>
      </c>
      <c r="R50" s="41">
        <v>0.97</v>
      </c>
      <c r="S50" s="41">
        <v>4000</v>
      </c>
    </row>
    <row r="51" spans="1:39" x14ac:dyDescent="0.25">
      <c r="A51" s="41">
        <f t="shared" si="1"/>
        <v>50</v>
      </c>
      <c r="N51" s="41" t="s">
        <v>329</v>
      </c>
      <c r="O51" s="41">
        <v>5.28</v>
      </c>
      <c r="P51" s="41">
        <v>4000</v>
      </c>
      <c r="Q51" s="41" t="s">
        <v>329</v>
      </c>
      <c r="R51" s="41">
        <v>5.28</v>
      </c>
      <c r="S51" s="41">
        <v>4000</v>
      </c>
    </row>
    <row r="52" spans="1:39" x14ac:dyDescent="0.25">
      <c r="A52" s="41">
        <f t="shared" si="1"/>
        <v>51</v>
      </c>
      <c r="N52" s="41" t="s">
        <v>330</v>
      </c>
      <c r="O52" s="41">
        <v>6.68</v>
      </c>
      <c r="P52" s="41">
        <v>4000</v>
      </c>
      <c r="Q52" s="41" t="s">
        <v>330</v>
      </c>
      <c r="R52" s="41">
        <v>6.68</v>
      </c>
      <c r="S52" s="41">
        <v>4000</v>
      </c>
      <c r="AM52" t="s">
        <v>352</v>
      </c>
    </row>
    <row r="53" spans="1:39" x14ac:dyDescent="0.25">
      <c r="A53" s="41">
        <f t="shared" si="1"/>
        <v>52</v>
      </c>
      <c r="N53" s="41" t="s">
        <v>331</v>
      </c>
      <c r="O53" s="41">
        <v>6.68</v>
      </c>
      <c r="P53" s="41">
        <v>4000</v>
      </c>
      <c r="Q53" s="41" t="s">
        <v>331</v>
      </c>
      <c r="R53" s="41">
        <v>6.68</v>
      </c>
      <c r="S53" s="41">
        <v>4000</v>
      </c>
    </row>
    <row r="54" spans="1:39" x14ac:dyDescent="0.25">
      <c r="A54" s="41">
        <f t="shared" si="1"/>
        <v>53</v>
      </c>
      <c r="N54" s="41" t="s">
        <v>332</v>
      </c>
      <c r="O54" s="41">
        <v>6.44</v>
      </c>
      <c r="P54" s="41">
        <v>4000</v>
      </c>
      <c r="Q54" s="41" t="s">
        <v>332</v>
      </c>
      <c r="R54" s="41">
        <v>6.44</v>
      </c>
      <c r="S54" s="41">
        <v>4000</v>
      </c>
    </row>
    <row r="55" spans="1:39" x14ac:dyDescent="0.25">
      <c r="A55" s="41">
        <f t="shared" si="1"/>
        <v>54</v>
      </c>
      <c r="N55" s="41" t="s">
        <v>333</v>
      </c>
      <c r="O55" s="41">
        <v>1.35</v>
      </c>
      <c r="P55" s="41">
        <v>4000</v>
      </c>
      <c r="Q55" s="41" t="s">
        <v>333</v>
      </c>
      <c r="R55" s="41">
        <v>1.35</v>
      </c>
      <c r="S55" s="41">
        <v>4000</v>
      </c>
    </row>
    <row r="56" spans="1:39" x14ac:dyDescent="0.25">
      <c r="A56" s="41">
        <f t="shared" si="1"/>
        <v>55</v>
      </c>
      <c r="N56" s="41" t="s">
        <v>334</v>
      </c>
      <c r="O56" s="41">
        <v>1.35</v>
      </c>
      <c r="P56" s="41">
        <v>4000</v>
      </c>
      <c r="Q56" s="41" t="s">
        <v>334</v>
      </c>
      <c r="R56" s="41">
        <v>1.35</v>
      </c>
      <c r="S56" s="41">
        <v>4000</v>
      </c>
    </row>
    <row r="57" spans="1:39" x14ac:dyDescent="0.25">
      <c r="A57" s="41">
        <f t="shared" si="1"/>
        <v>56</v>
      </c>
      <c r="N57" s="41" t="s">
        <v>335</v>
      </c>
      <c r="O57" s="41">
        <v>1.35</v>
      </c>
      <c r="P57" s="41">
        <v>4000</v>
      </c>
      <c r="Q57" s="41" t="s">
        <v>335</v>
      </c>
      <c r="R57" s="41">
        <v>1.35</v>
      </c>
      <c r="S57" s="41">
        <v>4000</v>
      </c>
    </row>
    <row r="58" spans="1:39" x14ac:dyDescent="0.25">
      <c r="A58" s="41">
        <f t="shared" si="1"/>
        <v>57</v>
      </c>
      <c r="N58" s="41" t="s">
        <v>336</v>
      </c>
      <c r="O58" s="41">
        <v>10.52</v>
      </c>
      <c r="P58" s="41">
        <v>4000</v>
      </c>
      <c r="Q58" s="41" t="s">
        <v>336</v>
      </c>
      <c r="R58" s="41">
        <v>10.52</v>
      </c>
      <c r="S58" s="41">
        <v>4000</v>
      </c>
    </row>
    <row r="59" spans="1:39" x14ac:dyDescent="0.25">
      <c r="A59" s="41">
        <f t="shared" si="1"/>
        <v>58</v>
      </c>
      <c r="N59" s="41" t="s">
        <v>337</v>
      </c>
      <c r="O59" s="41">
        <v>14.501216545012165</v>
      </c>
      <c r="P59" s="41">
        <v>4000</v>
      </c>
      <c r="Q59" s="41" t="s">
        <v>337</v>
      </c>
      <c r="R59" s="41">
        <v>14.501216545012165</v>
      </c>
      <c r="S59" s="41">
        <v>4000</v>
      </c>
    </row>
    <row r="60" spans="1:39" x14ac:dyDescent="0.25">
      <c r="A60" s="41">
        <f t="shared" si="1"/>
        <v>59</v>
      </c>
      <c r="N60" s="41" t="s">
        <v>313</v>
      </c>
      <c r="O60" s="41">
        <v>43.2</v>
      </c>
      <c r="P60" s="41">
        <v>4000</v>
      </c>
      <c r="Q60" s="41" t="s">
        <v>313</v>
      </c>
      <c r="R60" s="41">
        <v>43.2</v>
      </c>
      <c r="S60" s="41">
        <v>4000</v>
      </c>
    </row>
    <row r="61" spans="1:39" x14ac:dyDescent="0.25">
      <c r="A61" s="41">
        <f t="shared" si="1"/>
        <v>60</v>
      </c>
    </row>
    <row r="62" spans="1:39" x14ac:dyDescent="0.25">
      <c r="A62" s="41">
        <f t="shared" si="1"/>
        <v>61</v>
      </c>
    </row>
    <row r="63" spans="1:39" x14ac:dyDescent="0.25">
      <c r="A63" s="41">
        <f t="shared" si="1"/>
        <v>62</v>
      </c>
    </row>
    <row r="64" spans="1:39" x14ac:dyDescent="0.25">
      <c r="A64" s="41">
        <f t="shared" si="1"/>
        <v>63</v>
      </c>
    </row>
    <row r="65" spans="1:1" x14ac:dyDescent="0.25">
      <c r="A65" s="41">
        <f t="shared" si="1"/>
        <v>64</v>
      </c>
    </row>
    <row r="66" spans="1:1" x14ac:dyDescent="0.25">
      <c r="A66" s="41">
        <f t="shared" si="1"/>
        <v>65</v>
      </c>
    </row>
    <row r="67" spans="1:1" x14ac:dyDescent="0.25">
      <c r="A67" s="41">
        <f t="shared" si="1"/>
        <v>66</v>
      </c>
    </row>
    <row r="68" spans="1:1" x14ac:dyDescent="0.25">
      <c r="A68" s="41">
        <f t="shared" si="1"/>
        <v>67</v>
      </c>
    </row>
    <row r="69" spans="1:1" x14ac:dyDescent="0.25">
      <c r="A69" s="41">
        <f t="shared" si="1"/>
        <v>68</v>
      </c>
    </row>
    <row r="70" spans="1:1" x14ac:dyDescent="0.25">
      <c r="A70" s="41">
        <f t="shared" si="1"/>
        <v>69</v>
      </c>
    </row>
    <row r="71" spans="1:1" x14ac:dyDescent="0.25">
      <c r="A71" s="41">
        <f t="shared" si="1"/>
        <v>70</v>
      </c>
    </row>
    <row r="72" spans="1:1" x14ac:dyDescent="0.25">
      <c r="A72" s="41">
        <f t="shared" si="1"/>
        <v>71</v>
      </c>
    </row>
    <row r="73" spans="1:1" x14ac:dyDescent="0.25">
      <c r="A73" s="41">
        <f t="shared" ref="A73:A128" si="2">A72+1</f>
        <v>72</v>
      </c>
    </row>
    <row r="74" spans="1:1" x14ac:dyDescent="0.25">
      <c r="A74" s="41">
        <f t="shared" si="2"/>
        <v>73</v>
      </c>
    </row>
    <row r="75" spans="1:1" x14ac:dyDescent="0.25">
      <c r="A75" s="41">
        <f t="shared" si="2"/>
        <v>74</v>
      </c>
    </row>
    <row r="76" spans="1:1" x14ac:dyDescent="0.25">
      <c r="A76" s="41">
        <f t="shared" si="2"/>
        <v>75</v>
      </c>
    </row>
    <row r="77" spans="1:1" x14ac:dyDescent="0.25">
      <c r="A77" s="41">
        <f t="shared" si="2"/>
        <v>76</v>
      </c>
    </row>
    <row r="78" spans="1:1" x14ac:dyDescent="0.25">
      <c r="A78" s="41">
        <f t="shared" si="2"/>
        <v>77</v>
      </c>
    </row>
    <row r="79" spans="1:1" x14ac:dyDescent="0.25">
      <c r="A79" s="41">
        <f t="shared" si="2"/>
        <v>78</v>
      </c>
    </row>
    <row r="80" spans="1:1" x14ac:dyDescent="0.25">
      <c r="A80" s="41">
        <f t="shared" si="2"/>
        <v>79</v>
      </c>
    </row>
    <row r="81" spans="1:1" x14ac:dyDescent="0.25">
      <c r="A81" s="41">
        <f t="shared" si="2"/>
        <v>80</v>
      </c>
    </row>
    <row r="82" spans="1:1" x14ac:dyDescent="0.25">
      <c r="A82" s="41">
        <f t="shared" si="2"/>
        <v>81</v>
      </c>
    </row>
    <row r="83" spans="1:1" x14ac:dyDescent="0.25">
      <c r="A83" s="41">
        <f t="shared" si="2"/>
        <v>82</v>
      </c>
    </row>
    <row r="84" spans="1:1" x14ac:dyDescent="0.25">
      <c r="A84" s="41">
        <f t="shared" si="2"/>
        <v>83</v>
      </c>
    </row>
    <row r="85" spans="1:1" x14ac:dyDescent="0.25">
      <c r="A85" s="41">
        <f t="shared" si="2"/>
        <v>84</v>
      </c>
    </row>
    <row r="86" spans="1:1" x14ac:dyDescent="0.25">
      <c r="A86" s="41">
        <f t="shared" si="2"/>
        <v>85</v>
      </c>
    </row>
    <row r="87" spans="1:1" x14ac:dyDescent="0.25">
      <c r="A87" s="41">
        <f t="shared" si="2"/>
        <v>86</v>
      </c>
    </row>
    <row r="88" spans="1:1" x14ac:dyDescent="0.25">
      <c r="A88" s="41">
        <f t="shared" si="2"/>
        <v>87</v>
      </c>
    </row>
    <row r="89" spans="1:1" x14ac:dyDescent="0.25">
      <c r="A89" s="41">
        <f t="shared" si="2"/>
        <v>88</v>
      </c>
    </row>
    <row r="90" spans="1:1" x14ac:dyDescent="0.25">
      <c r="A90" s="41">
        <f t="shared" si="2"/>
        <v>89</v>
      </c>
    </row>
    <row r="91" spans="1:1" x14ac:dyDescent="0.25">
      <c r="A91" s="41">
        <f t="shared" si="2"/>
        <v>90</v>
      </c>
    </row>
    <row r="92" spans="1:1" x14ac:dyDescent="0.25">
      <c r="A92" s="41">
        <f t="shared" si="2"/>
        <v>91</v>
      </c>
    </row>
    <row r="93" spans="1:1" x14ac:dyDescent="0.25">
      <c r="A93" s="41">
        <f t="shared" si="2"/>
        <v>92</v>
      </c>
    </row>
    <row r="94" spans="1:1" x14ac:dyDescent="0.25">
      <c r="A94" s="41">
        <f t="shared" si="2"/>
        <v>93</v>
      </c>
    </row>
    <row r="95" spans="1:1" x14ac:dyDescent="0.25">
      <c r="A95" s="41">
        <f t="shared" si="2"/>
        <v>94</v>
      </c>
    </row>
    <row r="96" spans="1:1" x14ac:dyDescent="0.25">
      <c r="A96" s="41">
        <f t="shared" si="2"/>
        <v>95</v>
      </c>
    </row>
    <row r="97" spans="1:1" x14ac:dyDescent="0.25">
      <c r="A97" s="41">
        <f t="shared" si="2"/>
        <v>96</v>
      </c>
    </row>
    <row r="98" spans="1:1" x14ac:dyDescent="0.25">
      <c r="A98" s="41">
        <f t="shared" si="2"/>
        <v>97</v>
      </c>
    </row>
    <row r="99" spans="1:1" x14ac:dyDescent="0.25">
      <c r="A99" s="41">
        <f t="shared" si="2"/>
        <v>98</v>
      </c>
    </row>
    <row r="100" spans="1:1" x14ac:dyDescent="0.25">
      <c r="A100" s="41">
        <f t="shared" si="2"/>
        <v>99</v>
      </c>
    </row>
    <row r="101" spans="1:1" x14ac:dyDescent="0.25">
      <c r="A101" s="41">
        <f t="shared" si="2"/>
        <v>100</v>
      </c>
    </row>
    <row r="102" spans="1:1" x14ac:dyDescent="0.25">
      <c r="A102" s="41">
        <f t="shared" si="2"/>
        <v>101</v>
      </c>
    </row>
    <row r="103" spans="1:1" x14ac:dyDescent="0.25">
      <c r="A103" s="41">
        <f t="shared" si="2"/>
        <v>102</v>
      </c>
    </row>
    <row r="104" spans="1:1" x14ac:dyDescent="0.25">
      <c r="A104" s="41">
        <f t="shared" si="2"/>
        <v>103</v>
      </c>
    </row>
    <row r="105" spans="1:1" x14ac:dyDescent="0.25">
      <c r="A105" s="41">
        <f t="shared" si="2"/>
        <v>104</v>
      </c>
    </row>
    <row r="106" spans="1:1" x14ac:dyDescent="0.25">
      <c r="A106" s="41">
        <f t="shared" si="2"/>
        <v>105</v>
      </c>
    </row>
    <row r="107" spans="1:1" x14ac:dyDescent="0.25">
      <c r="A107" s="41">
        <f t="shared" si="2"/>
        <v>106</v>
      </c>
    </row>
    <row r="108" spans="1:1" x14ac:dyDescent="0.25">
      <c r="A108" s="41">
        <f t="shared" si="2"/>
        <v>107</v>
      </c>
    </row>
    <row r="109" spans="1:1" x14ac:dyDescent="0.25">
      <c r="A109" s="41">
        <f t="shared" si="2"/>
        <v>108</v>
      </c>
    </row>
    <row r="110" spans="1:1" x14ac:dyDescent="0.25">
      <c r="A110" s="41">
        <f t="shared" si="2"/>
        <v>109</v>
      </c>
    </row>
    <row r="111" spans="1:1" x14ac:dyDescent="0.25">
      <c r="A111" s="41">
        <f t="shared" si="2"/>
        <v>110</v>
      </c>
    </row>
    <row r="112" spans="1:1" x14ac:dyDescent="0.25">
      <c r="A112" s="41">
        <f t="shared" si="2"/>
        <v>111</v>
      </c>
    </row>
    <row r="113" spans="1:1" x14ac:dyDescent="0.25">
      <c r="A113" s="41">
        <f t="shared" si="2"/>
        <v>112</v>
      </c>
    </row>
    <row r="114" spans="1:1" x14ac:dyDescent="0.25">
      <c r="A114" s="41">
        <f t="shared" si="2"/>
        <v>113</v>
      </c>
    </row>
    <row r="115" spans="1:1" x14ac:dyDescent="0.25">
      <c r="A115" s="41">
        <f t="shared" si="2"/>
        <v>114</v>
      </c>
    </row>
    <row r="116" spans="1:1" x14ac:dyDescent="0.25">
      <c r="A116" s="41">
        <f t="shared" si="2"/>
        <v>115</v>
      </c>
    </row>
    <row r="117" spans="1:1" x14ac:dyDescent="0.25">
      <c r="A117" s="41">
        <f t="shared" si="2"/>
        <v>116</v>
      </c>
    </row>
    <row r="118" spans="1:1" x14ac:dyDescent="0.25">
      <c r="A118" s="41">
        <f t="shared" si="2"/>
        <v>117</v>
      </c>
    </row>
    <row r="119" spans="1:1" x14ac:dyDescent="0.25">
      <c r="A119" s="41">
        <f t="shared" si="2"/>
        <v>118</v>
      </c>
    </row>
    <row r="120" spans="1:1" x14ac:dyDescent="0.25">
      <c r="A120" s="41">
        <f t="shared" si="2"/>
        <v>119</v>
      </c>
    </row>
    <row r="121" spans="1:1" x14ac:dyDescent="0.25">
      <c r="A121" s="41">
        <f t="shared" si="2"/>
        <v>120</v>
      </c>
    </row>
    <row r="122" spans="1:1" x14ac:dyDescent="0.25">
      <c r="A122" s="41">
        <f t="shared" si="2"/>
        <v>121</v>
      </c>
    </row>
    <row r="123" spans="1:1" x14ac:dyDescent="0.25">
      <c r="A123" s="41">
        <f t="shared" si="2"/>
        <v>122</v>
      </c>
    </row>
    <row r="124" spans="1:1" x14ac:dyDescent="0.25">
      <c r="A124" s="41">
        <f t="shared" si="2"/>
        <v>123</v>
      </c>
    </row>
    <row r="125" spans="1:1" x14ac:dyDescent="0.25">
      <c r="A125" s="41">
        <f t="shared" si="2"/>
        <v>124</v>
      </c>
    </row>
    <row r="126" spans="1:1" x14ac:dyDescent="0.25">
      <c r="A126" s="41">
        <f t="shared" si="2"/>
        <v>125</v>
      </c>
    </row>
    <row r="127" spans="1:1" x14ac:dyDescent="0.25">
      <c r="A127" s="41">
        <f t="shared" si="2"/>
        <v>126</v>
      </c>
    </row>
    <row r="128" spans="1:1" x14ac:dyDescent="0.25">
      <c r="A128" s="41">
        <f t="shared" si="2"/>
        <v>127</v>
      </c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1B75ED157854FBBAF8F00275D7CBA" ma:contentTypeVersion="16" ma:contentTypeDescription="Create a new document." ma:contentTypeScope="" ma:versionID="94ea6167ea8f3c09c2e693edaac16799">
  <xsd:schema xmlns:xsd="http://www.w3.org/2001/XMLSchema" xmlns:xs="http://www.w3.org/2001/XMLSchema" xmlns:p="http://schemas.microsoft.com/office/2006/metadata/properties" xmlns:ns2="937b6480-3af0-4edd-b0b8-ce72428dd007" xmlns:ns3="f0ab60a7-3882-4c7f-b834-12421017d6b3" targetNamespace="http://schemas.microsoft.com/office/2006/metadata/properties" ma:root="true" ma:fieldsID="e56eebf39481eb31484c71ffbaac5353" ns2:_="" ns3:_="">
    <xsd:import namespace="937b6480-3af0-4edd-b0b8-ce72428dd007"/>
    <xsd:import namespace="f0ab60a7-3882-4c7f-b834-12421017d6b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b6480-3af0-4edd-b0b8-ce72428d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1eba6b3-de93-463a-8dbe-9060c2484c38}" ma:internalName="TaxCatchAll" ma:showField="CatchAllData" ma:web="937b6480-3af0-4edd-b0b8-ce72428d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b60a7-3882-4c7f-b834-12421017d6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425c0c3-150d-47e3-a445-a1a699aec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b60a7-3882-4c7f-b834-12421017d6b3">
      <Terms xmlns="http://schemas.microsoft.com/office/infopath/2007/PartnerControls"/>
    </lcf76f155ced4ddcb4097134ff3c332f>
    <TaxCatchAll xmlns="937b6480-3af0-4edd-b0b8-ce72428dd007" xsi:nil="true"/>
  </documentManagement>
</p:properties>
</file>

<file path=customXml/itemProps1.xml><?xml version="1.0" encoding="utf-8"?>
<ds:datastoreItem xmlns:ds="http://schemas.openxmlformats.org/officeDocument/2006/customXml" ds:itemID="{AC2BD76C-CE76-4F6E-97A0-D475BE4333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D55FB-06AE-4E98-B38B-5C12F5A4B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7b6480-3af0-4edd-b0b8-ce72428dd007"/>
    <ds:schemaRef ds:uri="f0ab60a7-3882-4c7f-b834-12421017d6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EC7B27-13D0-4487-9A58-321EA09D4994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f0ab60a7-3882-4c7f-b834-12421017d6b3"/>
    <ds:schemaRef ds:uri="http://purl.org/dc/terms/"/>
    <ds:schemaRef ds:uri="937b6480-3af0-4edd-b0b8-ce72428dd007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Burn Data</vt:lpstr>
      <vt:lpstr>Lease Data</vt:lpstr>
      <vt:lpstr>Template Lookup Burn</vt:lpstr>
      <vt:lpstr>Template Lookup Lease</vt:lpstr>
      <vt:lpstr>Template SR costs </vt:lpstr>
      <vt:lpstr>LEASEDATA</vt:lpstr>
      <vt:lpstr>'Burn Data'!Print_Area</vt:lpstr>
      <vt:lpstr>'Template Lookup Lease'!Print_Area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Cregan</dc:creator>
  <cp:keywords/>
  <dc:description/>
  <cp:lastModifiedBy>Bhavya Kundra</cp:lastModifiedBy>
  <cp:revision/>
  <dcterms:created xsi:type="dcterms:W3CDTF">2022-02-08T09:40:06Z</dcterms:created>
  <dcterms:modified xsi:type="dcterms:W3CDTF">2023-07-26T14:42:18Z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0x010100FB51B75ED157854FBBAF8F00275D7CBA</vt:lpwstr>
  </property>
  <property fmtid="{D5CDD505-2E9C-101B-9397-08002B2CF9AE}" pid="3" name="MediaServiceImageTags">
    <vt:lpwstr/>
  </property>
</Properties>
</file>